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GS_ASSETS\GS_ASSETS_ALL\TGN\TGN_ZAMRAZIL\_Stavby\2368_Decentralizace_UT_Lobodice\1_Priprava\7_Projektova_dokumentace\"/>
    </mc:Choice>
  </mc:AlternateContent>
  <bookViews>
    <workbookView xWindow="0" yWindow="0" windowWidth="8475" windowHeight="7680"/>
  </bookViews>
  <sheets>
    <sheet name="Rekapitulace stavby" sheetId="1" r:id="rId1"/>
    <sheet name="SO01.1 - Vytápění objektu..." sheetId="2" r:id="rId2"/>
    <sheet name="SO01.2 - Vytápění objektu..." sheetId="3" r:id="rId3"/>
    <sheet name="SO01.3 - Vytápění objektu..." sheetId="4" r:id="rId4"/>
    <sheet name="SO01.4 - Vytápění objektu..." sheetId="5" r:id="rId5"/>
    <sheet name="SO01.5 - Vytápění objektu..." sheetId="6" r:id="rId6"/>
    <sheet name="SO01.6 - Vytápění objektu..." sheetId="7" r:id="rId7"/>
    <sheet name="SO01.7 - Vytápění objektu..." sheetId="8" r:id="rId8"/>
    <sheet name="SO01.8 - Vytápění objektu..." sheetId="9" r:id="rId9"/>
    <sheet name="SO02 - Rozvody plynu" sheetId="10" r:id="rId10"/>
    <sheet name="SO03 - Elektroinstalace" sheetId="11" r:id="rId11"/>
    <sheet name="SO04.1 - Měření a regulac..." sheetId="12" r:id="rId12"/>
    <sheet name="SO04.2 - Měření a regulac..." sheetId="13" r:id="rId13"/>
    <sheet name="SO04.3 - Měření a regulac..." sheetId="14" r:id="rId14"/>
    <sheet name="SO04.5 - Měření a regulac..." sheetId="15" r:id="rId15"/>
    <sheet name="SO04.6 - Měření a regulac..." sheetId="16" r:id="rId16"/>
    <sheet name="SO04.7 - Měření a regulac..." sheetId="17" r:id="rId17"/>
    <sheet name="SO04.8 - Měření a regulac..." sheetId="18" r:id="rId18"/>
    <sheet name="SO06 - Odstranění kotelny" sheetId="19" r:id="rId19"/>
  </sheets>
  <definedNames>
    <definedName name="_xlnm.Print_Titles" localSheetId="0">'Rekapitulace stavby'!$85:$85</definedName>
    <definedName name="_xlnm.Print_Titles" localSheetId="1">'SO01.1 - Vytápění objektu...'!$119:$119</definedName>
    <definedName name="_xlnm.Print_Titles" localSheetId="2">'SO01.2 - Vytápění objektu...'!$118:$118</definedName>
    <definedName name="_xlnm.Print_Titles" localSheetId="3">'SO01.3 - Vytápění objektu...'!$119:$119</definedName>
    <definedName name="_xlnm.Print_Titles" localSheetId="4">'SO01.4 - Vytápění objektu...'!$116:$116</definedName>
    <definedName name="_xlnm.Print_Titles" localSheetId="5">'SO01.5 - Vytápění objektu...'!$119:$119</definedName>
    <definedName name="_xlnm.Print_Titles" localSheetId="6">'SO01.6 - Vytápění objektu...'!$118:$118</definedName>
    <definedName name="_xlnm.Print_Titles" localSheetId="7">'SO01.7 - Vytápění objektu...'!$116:$116</definedName>
    <definedName name="_xlnm.Print_Titles" localSheetId="8">'SO01.8 - Vytápění objektu...'!$118:$118</definedName>
    <definedName name="_xlnm.Print_Titles" localSheetId="9">'SO02 - Rozvody plynu'!$121:$121</definedName>
    <definedName name="_xlnm.Print_Titles" localSheetId="10">'SO03 - Elektroinstalace'!$123:$123</definedName>
    <definedName name="_xlnm.Print_Titles" localSheetId="11">'SO04.1 - Měření a regulac...'!$120:$120</definedName>
    <definedName name="_xlnm.Print_Titles" localSheetId="12">'SO04.2 - Měření a regulac...'!$120:$120</definedName>
    <definedName name="_xlnm.Print_Titles" localSheetId="13">'SO04.3 - Měření a regulac...'!$120:$120</definedName>
    <definedName name="_xlnm.Print_Titles" localSheetId="14">'SO04.5 - Měření a regulac...'!$120:$120</definedName>
    <definedName name="_xlnm.Print_Titles" localSheetId="15">'SO04.6 - Měření a regulac...'!$120:$120</definedName>
    <definedName name="_xlnm.Print_Titles" localSheetId="16">'SO04.7 - Měření a regulac...'!$119:$119</definedName>
    <definedName name="_xlnm.Print_Titles" localSheetId="17">'SO04.8 - Měření a regulac...'!$120:$120</definedName>
    <definedName name="_xlnm.Print_Titles" localSheetId="18">'SO06 - Odstranění kotelny'!$115:$115</definedName>
    <definedName name="_xlnm.Print_Area" localSheetId="0">'Rekapitulace stavby'!$C$4:$AP$70,'Rekapitulace stavby'!$C$76:$AP$111</definedName>
    <definedName name="_xlnm.Print_Area" localSheetId="1">'SO01.1 - Vytápění objektu...'!$C$4:$Q$70,'SO01.1 - Vytápění objektu...'!$C$76:$Q$102,'SO01.1 - Vytápění objektu...'!$C$108:$Q$175</definedName>
    <definedName name="_xlnm.Print_Area" localSheetId="2">'SO01.2 - Vytápění objektu...'!$C$4:$Q$70,'SO01.2 - Vytápění objektu...'!$C$76:$Q$101,'SO01.2 - Vytápění objektu...'!$C$107:$Q$170</definedName>
    <definedName name="_xlnm.Print_Area" localSheetId="3">'SO01.3 - Vytápění objektu...'!$C$4:$Q$70,'SO01.3 - Vytápění objektu...'!$C$76:$Q$102,'SO01.3 - Vytápění objektu...'!$C$108:$Q$195</definedName>
    <definedName name="_xlnm.Print_Area" localSheetId="4">'SO01.4 - Vytápění objektu...'!$C$4:$Q$70,'SO01.4 - Vytápění objektu...'!$C$76:$Q$99,'SO01.4 - Vytápění objektu...'!$C$105:$Q$152</definedName>
    <definedName name="_xlnm.Print_Area" localSheetId="5">'SO01.5 - Vytápění objektu...'!$C$4:$Q$70,'SO01.5 - Vytápění objektu...'!$C$76:$Q$102,'SO01.5 - Vytápění objektu...'!$C$108:$Q$188</definedName>
    <definedName name="_xlnm.Print_Area" localSheetId="6">'SO01.6 - Vytápění objektu...'!$C$4:$Q$70,'SO01.6 - Vytápění objektu...'!$C$76:$Q$101,'SO01.6 - Vytápění objektu...'!$C$107:$Q$175</definedName>
    <definedName name="_xlnm.Print_Area" localSheetId="7">'SO01.7 - Vytápění objektu...'!$C$4:$Q$70,'SO01.7 - Vytápění objektu...'!$C$76:$Q$99,'SO01.7 - Vytápění objektu...'!$C$105:$Q$151</definedName>
    <definedName name="_xlnm.Print_Area" localSheetId="8">'SO01.8 - Vytápění objektu...'!$C$4:$Q$70,'SO01.8 - Vytápění objektu...'!$C$76:$Q$101,'SO01.8 - Vytápění objektu...'!$C$107:$Q$181</definedName>
    <definedName name="_xlnm.Print_Area" localSheetId="9">'SO02 - Rozvody plynu'!$C$4:$Q$70,'SO02 - Rozvody plynu'!$C$76:$Q$105,'SO02 - Rozvody plynu'!$C$111:$Q$341</definedName>
    <definedName name="_xlnm.Print_Area" localSheetId="10">'SO03 - Elektroinstalace'!$C$4:$Q$70,'SO03 - Elektroinstalace'!$C$76:$Q$107,'SO03 - Elektroinstalace'!$C$113:$Q$220</definedName>
    <definedName name="_xlnm.Print_Area" localSheetId="11">'SO04.1 - Měření a regulac...'!$C$4:$Q$70,'SO04.1 - Měření a regulac...'!$C$76:$Q$103,'SO04.1 - Měření a regulac...'!$C$109:$Q$189</definedName>
    <definedName name="_xlnm.Print_Area" localSheetId="12">'SO04.2 - Měření a regulac...'!$C$4:$Q$70,'SO04.2 - Měření a regulac...'!$C$76:$Q$103,'SO04.2 - Měření a regulac...'!$C$109:$Q$189</definedName>
    <definedName name="_xlnm.Print_Area" localSheetId="13">'SO04.3 - Měření a regulac...'!$C$4:$Q$70,'SO04.3 - Měření a regulac...'!$C$76:$Q$103,'SO04.3 - Měření a regulac...'!$C$109:$Q$191</definedName>
    <definedName name="_xlnm.Print_Area" localSheetId="14">'SO04.5 - Měření a regulac...'!$C$4:$Q$70,'SO04.5 - Měření a regulac...'!$C$76:$Q$103,'SO04.5 - Měření a regulac...'!$C$109:$Q$189</definedName>
    <definedName name="_xlnm.Print_Area" localSheetId="15">'SO04.6 - Měření a regulac...'!$C$4:$Q$70,'SO04.6 - Měření a regulac...'!$C$76:$Q$103,'SO04.6 - Měření a regulac...'!$C$109:$Q$184</definedName>
    <definedName name="_xlnm.Print_Area" localSheetId="16">'SO04.7 - Měření a regulac...'!$C$4:$Q$70,'SO04.7 - Měření a regulac...'!$C$76:$Q$102,'SO04.7 - Měření a regulac...'!$C$108:$Q$144</definedName>
    <definedName name="_xlnm.Print_Area" localSheetId="17">'SO04.8 - Měření a regulac...'!$C$4:$Q$70,'SO04.8 - Měření a regulac...'!$C$76:$Q$103,'SO04.8 - Měření a regulac...'!$C$109:$Q$189</definedName>
    <definedName name="_xlnm.Print_Area" localSheetId="18">'SO06 - Odstranění kotelny'!$C$4:$Q$70,'SO06 - Odstranění kotelny'!$C$76:$Q$99,'SO06 - Odstranění kotelny'!$C$105:$Q$266</definedName>
  </definedNames>
  <calcPr calcId="152511"/>
</workbook>
</file>

<file path=xl/calcChain.xml><?xml version="1.0" encoding="utf-8"?>
<calcChain xmlns="http://schemas.openxmlformats.org/spreadsheetml/2006/main">
  <c r="BA107" i="1" l="1"/>
  <c r="AZ107" i="1"/>
  <c r="BI266" i="19"/>
  <c r="BH266" i="19"/>
  <c r="BG266" i="19"/>
  <c r="BF266" i="19"/>
  <c r="X266" i="19"/>
  <c r="W266" i="19"/>
  <c r="W264" i="19" s="1"/>
  <c r="AD266" i="19"/>
  <c r="AB266" i="19"/>
  <c r="Z266" i="19"/>
  <c r="V266" i="19"/>
  <c r="BI265" i="19"/>
  <c r="BH265" i="19"/>
  <c r="BG265" i="19"/>
  <c r="BF265" i="19"/>
  <c r="X265" i="19"/>
  <c r="W265" i="19"/>
  <c r="AD265" i="19"/>
  <c r="AD264" i="19"/>
  <c r="AD263" i="19"/>
  <c r="AB265" i="19"/>
  <c r="AB264" i="19" s="1"/>
  <c r="AB263" i="19" s="1"/>
  <c r="Z265" i="19"/>
  <c r="Z264" i="19" s="1"/>
  <c r="Z263" i="19" s="1"/>
  <c r="V265" i="19"/>
  <c r="P265" i="19" s="1"/>
  <c r="BE265" i="19" s="1"/>
  <c r="BI262" i="19"/>
  <c r="BH262" i="19"/>
  <c r="BG262" i="19"/>
  <c r="BF262" i="19"/>
  <c r="X262" i="19"/>
  <c r="W262" i="19"/>
  <c r="AD262" i="19"/>
  <c r="AB262" i="19"/>
  <c r="Z262" i="19"/>
  <c r="V262" i="19"/>
  <c r="BK262" i="19" s="1"/>
  <c r="BI261" i="19"/>
  <c r="BH261" i="19"/>
  <c r="BG261" i="19"/>
  <c r="BF261" i="19"/>
  <c r="X261" i="19"/>
  <c r="W261" i="19"/>
  <c r="AD261" i="19"/>
  <c r="AB261" i="19"/>
  <c r="Z261" i="19"/>
  <c r="V261" i="19"/>
  <c r="BK261" i="19" s="1"/>
  <c r="BI259" i="19"/>
  <c r="BH259" i="19"/>
  <c r="BG259" i="19"/>
  <c r="BF259" i="19"/>
  <c r="X259" i="19"/>
  <c r="W259" i="19"/>
  <c r="AD259" i="19"/>
  <c r="AB259" i="19"/>
  <c r="Z259" i="19"/>
  <c r="V259" i="19"/>
  <c r="P259" i="19" s="1"/>
  <c r="BE259" i="19" s="1"/>
  <c r="BI258" i="19"/>
  <c r="BH258" i="19"/>
  <c r="BG258" i="19"/>
  <c r="BF258" i="19"/>
  <c r="X258" i="19"/>
  <c r="W258" i="19"/>
  <c r="AD258" i="19"/>
  <c r="AB258" i="19"/>
  <c r="Z258" i="19"/>
  <c r="V258" i="19"/>
  <c r="BI256" i="19"/>
  <c r="BH256" i="19"/>
  <c r="BG256" i="19"/>
  <c r="BF256" i="19"/>
  <c r="X256" i="19"/>
  <c r="W256" i="19"/>
  <c r="AD256" i="19"/>
  <c r="AB256" i="19"/>
  <c r="Z256" i="19"/>
  <c r="V256" i="19"/>
  <c r="BK256" i="19" s="1"/>
  <c r="P256" i="19"/>
  <c r="BE256" i="19"/>
  <c r="BI254" i="19"/>
  <c r="BH254" i="19"/>
  <c r="BG254" i="19"/>
  <c r="BF254" i="19"/>
  <c r="X254" i="19"/>
  <c r="W254" i="19"/>
  <c r="AD254" i="19"/>
  <c r="AB254" i="19"/>
  <c r="Z254" i="19"/>
  <c r="V254" i="19"/>
  <c r="BK254" i="19"/>
  <c r="P254" i="19"/>
  <c r="BE254" i="19" s="1"/>
  <c r="BI253" i="19"/>
  <c r="BH253" i="19"/>
  <c r="BG253" i="19"/>
  <c r="BF253" i="19"/>
  <c r="X253" i="19"/>
  <c r="W253" i="19"/>
  <c r="AD253" i="19"/>
  <c r="AB253" i="19"/>
  <c r="Z253" i="19"/>
  <c r="V253" i="19"/>
  <c r="P253" i="19" s="1"/>
  <c r="BE253" i="19" s="1"/>
  <c r="BI249" i="19"/>
  <c r="BH249" i="19"/>
  <c r="BG249" i="19"/>
  <c r="BF249" i="19"/>
  <c r="X249" i="19"/>
  <c r="W249" i="19"/>
  <c r="AD249" i="19"/>
  <c r="AB249" i="19"/>
  <c r="Z249" i="19"/>
  <c r="V249" i="19"/>
  <c r="BI233" i="19"/>
  <c r="BH233" i="19"/>
  <c r="BG233" i="19"/>
  <c r="BF233" i="19"/>
  <c r="X233" i="19"/>
  <c r="W233" i="19"/>
  <c r="AD233" i="19"/>
  <c r="AB233" i="19"/>
  <c r="Z233" i="19"/>
  <c r="V233" i="19"/>
  <c r="BK233" i="19" s="1"/>
  <c r="P233" i="19"/>
  <c r="BE233" i="19" s="1"/>
  <c r="BI220" i="19"/>
  <c r="BH220" i="19"/>
  <c r="BG220" i="19"/>
  <c r="BF220" i="19"/>
  <c r="X220" i="19"/>
  <c r="W220" i="19"/>
  <c r="AD220" i="19"/>
  <c r="AB220" i="19"/>
  <c r="Z220" i="19"/>
  <c r="V220" i="19"/>
  <c r="BK220" i="19" s="1"/>
  <c r="BI218" i="19"/>
  <c r="BH218" i="19"/>
  <c r="BG218" i="19"/>
  <c r="BF218" i="19"/>
  <c r="X218" i="19"/>
  <c r="W218" i="19"/>
  <c r="AD218" i="19"/>
  <c r="AB218" i="19"/>
  <c r="Z218" i="19"/>
  <c r="V218" i="19"/>
  <c r="P218" i="19" s="1"/>
  <c r="BE218" i="19" s="1"/>
  <c r="BI216" i="19"/>
  <c r="BH216" i="19"/>
  <c r="BG216" i="19"/>
  <c r="BF216" i="19"/>
  <c r="X216" i="19"/>
  <c r="W216" i="19"/>
  <c r="AD216" i="19"/>
  <c r="AB216" i="19"/>
  <c r="Z216" i="19"/>
  <c r="V216" i="19"/>
  <c r="BI214" i="19"/>
  <c r="BH214" i="19"/>
  <c r="BG214" i="19"/>
  <c r="BF214" i="19"/>
  <c r="X214" i="19"/>
  <c r="W214" i="19"/>
  <c r="AD214" i="19"/>
  <c r="AB214" i="19"/>
  <c r="Z214" i="19"/>
  <c r="V214" i="19"/>
  <c r="BK214" i="19" s="1"/>
  <c r="P214" i="19"/>
  <c r="BE214" i="19"/>
  <c r="BI213" i="19"/>
  <c r="BH213" i="19"/>
  <c r="BG213" i="19"/>
  <c r="BF213" i="19"/>
  <c r="X213" i="19"/>
  <c r="W213" i="19"/>
  <c r="AD213" i="19"/>
  <c r="AB213" i="19"/>
  <c r="Z213" i="19"/>
  <c r="V213" i="19"/>
  <c r="BK213" i="19"/>
  <c r="P213" i="19"/>
  <c r="BE213" i="19" s="1"/>
  <c r="BI212" i="19"/>
  <c r="BH212" i="19"/>
  <c r="BG212" i="19"/>
  <c r="BF212" i="19"/>
  <c r="X212" i="19"/>
  <c r="W212" i="19"/>
  <c r="AD212" i="19"/>
  <c r="AB212" i="19"/>
  <c r="Z212" i="19"/>
  <c r="V212" i="19"/>
  <c r="P212" i="19" s="1"/>
  <c r="BE212" i="19" s="1"/>
  <c r="BI211" i="19"/>
  <c r="BH211" i="19"/>
  <c r="BG211" i="19"/>
  <c r="BF211" i="19"/>
  <c r="X211" i="19"/>
  <c r="W211" i="19"/>
  <c r="AD211" i="19"/>
  <c r="AB211" i="19"/>
  <c r="Z211" i="19"/>
  <c r="V211" i="19"/>
  <c r="BI210" i="19"/>
  <c r="BH210" i="19"/>
  <c r="BG210" i="19"/>
  <c r="BF210" i="19"/>
  <c r="X210" i="19"/>
  <c r="W210" i="19"/>
  <c r="AD210" i="19"/>
  <c r="AB210" i="19"/>
  <c r="Z210" i="19"/>
  <c r="V210" i="19"/>
  <c r="BK210" i="19" s="1"/>
  <c r="P210" i="19"/>
  <c r="BE210" i="19" s="1"/>
  <c r="BI209" i="19"/>
  <c r="BH209" i="19"/>
  <c r="BG209" i="19"/>
  <c r="BF209" i="19"/>
  <c r="X209" i="19"/>
  <c r="W209" i="19"/>
  <c r="AD209" i="19"/>
  <c r="AB209" i="19"/>
  <c r="Z209" i="19"/>
  <c r="V209" i="19"/>
  <c r="BK209" i="19" s="1"/>
  <c r="BI208" i="19"/>
  <c r="BH208" i="19"/>
  <c r="BG208" i="19"/>
  <c r="BF208" i="19"/>
  <c r="X208" i="19"/>
  <c r="W208" i="19"/>
  <c r="AD208" i="19"/>
  <c r="AB208" i="19"/>
  <c r="Z208" i="19"/>
  <c r="V208" i="19"/>
  <c r="P208" i="19" s="1"/>
  <c r="BE208" i="19" s="1"/>
  <c r="BI202" i="19"/>
  <c r="BH202" i="19"/>
  <c r="BG202" i="19"/>
  <c r="BF202" i="19"/>
  <c r="X202" i="19"/>
  <c r="W202" i="19"/>
  <c r="AD202" i="19"/>
  <c r="AB202" i="19"/>
  <c r="Z202" i="19"/>
  <c r="V202" i="19"/>
  <c r="BI191" i="19"/>
  <c r="BH191" i="19"/>
  <c r="BG191" i="19"/>
  <c r="BF191" i="19"/>
  <c r="X191" i="19"/>
  <c r="W191" i="19"/>
  <c r="AD191" i="19"/>
  <c r="AB191" i="19"/>
  <c r="Z191" i="19"/>
  <c r="V191" i="19"/>
  <c r="BK191" i="19" s="1"/>
  <c r="P191" i="19"/>
  <c r="BE191" i="19" s="1"/>
  <c r="BI169" i="19"/>
  <c r="BH169" i="19"/>
  <c r="BG169" i="19"/>
  <c r="BF169" i="19"/>
  <c r="X169" i="19"/>
  <c r="W169" i="19"/>
  <c r="AD169" i="19"/>
  <c r="AB169" i="19"/>
  <c r="AB168" i="19" s="1"/>
  <c r="Z169" i="19"/>
  <c r="V169" i="19"/>
  <c r="P169" i="19" s="1"/>
  <c r="BE169" i="19" s="1"/>
  <c r="BK169" i="19"/>
  <c r="BI167" i="19"/>
  <c r="BH167" i="19"/>
  <c r="BG167" i="19"/>
  <c r="BF167" i="19"/>
  <c r="X167" i="19"/>
  <c r="W167" i="19"/>
  <c r="AD167" i="19"/>
  <c r="AB167" i="19"/>
  <c r="Z167" i="19"/>
  <c r="V167" i="19"/>
  <c r="BK167" i="19" s="1"/>
  <c r="BI166" i="19"/>
  <c r="BH166" i="19"/>
  <c r="BG166" i="19"/>
  <c r="BF166" i="19"/>
  <c r="X166" i="19"/>
  <c r="W166" i="19"/>
  <c r="AD166" i="19"/>
  <c r="AB166" i="19"/>
  <c r="Z166" i="19"/>
  <c r="V166" i="19"/>
  <c r="BK166" i="19" s="1"/>
  <c r="BI164" i="19"/>
  <c r="BH164" i="19"/>
  <c r="BG164" i="19"/>
  <c r="BF164" i="19"/>
  <c r="X164" i="19"/>
  <c r="W164" i="19"/>
  <c r="AD164" i="19"/>
  <c r="AB164" i="19"/>
  <c r="Z164" i="19"/>
  <c r="V164" i="19"/>
  <c r="P164" i="19" s="1"/>
  <c r="BE164" i="19" s="1"/>
  <c r="BI162" i="19"/>
  <c r="BH162" i="19"/>
  <c r="BG162" i="19"/>
  <c r="BF162" i="19"/>
  <c r="X162" i="19"/>
  <c r="W162" i="19"/>
  <c r="AD162" i="19"/>
  <c r="AB162" i="19"/>
  <c r="Z162" i="19"/>
  <c r="V162" i="19"/>
  <c r="BI160" i="19"/>
  <c r="BH160" i="19"/>
  <c r="BG160" i="19"/>
  <c r="BF160" i="19"/>
  <c r="X160" i="19"/>
  <c r="W160" i="19"/>
  <c r="AD160" i="19"/>
  <c r="AB160" i="19"/>
  <c r="Z160" i="19"/>
  <c r="V160" i="19"/>
  <c r="BK160" i="19" s="1"/>
  <c r="BI156" i="19"/>
  <c r="BH156" i="19"/>
  <c r="BG156" i="19"/>
  <c r="BF156" i="19"/>
  <c r="X156" i="19"/>
  <c r="W156" i="19"/>
  <c r="AD156" i="19"/>
  <c r="AB156" i="19"/>
  <c r="Z156" i="19"/>
  <c r="V156" i="19"/>
  <c r="P156" i="19" s="1"/>
  <c r="BE156" i="19" s="1"/>
  <c r="BI152" i="19"/>
  <c r="BH152" i="19"/>
  <c r="BG152" i="19"/>
  <c r="BF152" i="19"/>
  <c r="X152" i="19"/>
  <c r="W152" i="19"/>
  <c r="AD152" i="19"/>
  <c r="AB152" i="19"/>
  <c r="Z152" i="19"/>
  <c r="V152" i="19"/>
  <c r="BI148" i="19"/>
  <c r="BH148" i="19"/>
  <c r="BG148" i="19"/>
  <c r="BF148" i="19"/>
  <c r="X148" i="19"/>
  <c r="W148" i="19"/>
  <c r="AD148" i="19"/>
  <c r="AB148" i="19"/>
  <c r="Z148" i="19"/>
  <c r="V148" i="19"/>
  <c r="BI142" i="19"/>
  <c r="BH142" i="19"/>
  <c r="BG142" i="19"/>
  <c r="BF142" i="19"/>
  <c r="X142" i="19"/>
  <c r="W142" i="19"/>
  <c r="AD142" i="19"/>
  <c r="AB142" i="19"/>
  <c r="Z142" i="19"/>
  <c r="V142" i="19"/>
  <c r="BK142" i="19" s="1"/>
  <c r="P142" i="19"/>
  <c r="BE142" i="19" s="1"/>
  <c r="BI136" i="19"/>
  <c r="BH136" i="19"/>
  <c r="BG136" i="19"/>
  <c r="BF136" i="19"/>
  <c r="X136" i="19"/>
  <c r="W136" i="19"/>
  <c r="AD136" i="19"/>
  <c r="AD135" i="19" s="1"/>
  <c r="AB136" i="19"/>
  <c r="AB135" i="19" s="1"/>
  <c r="Z136" i="19"/>
  <c r="V136" i="19"/>
  <c r="P136" i="19" s="1"/>
  <c r="BE136" i="19" s="1"/>
  <c r="BK136" i="19"/>
  <c r="BI134" i="19"/>
  <c r="BH134" i="19"/>
  <c r="BG134" i="19"/>
  <c r="BF134" i="19"/>
  <c r="X134" i="19"/>
  <c r="W134" i="19"/>
  <c r="AD134" i="19"/>
  <c r="AB134" i="19"/>
  <c r="Z134" i="19"/>
  <c r="V134" i="19"/>
  <c r="BK134" i="19" s="1"/>
  <c r="P134" i="19"/>
  <c r="BE134" i="19"/>
  <c r="BI132" i="19"/>
  <c r="BH132" i="19"/>
  <c r="BG132" i="19"/>
  <c r="BF132" i="19"/>
  <c r="X132" i="19"/>
  <c r="W132" i="19"/>
  <c r="AD132" i="19"/>
  <c r="AB132" i="19"/>
  <c r="Z132" i="19"/>
  <c r="V132" i="19"/>
  <c r="BK132" i="19"/>
  <c r="P132" i="19"/>
  <c r="BE132" i="19" s="1"/>
  <c r="BI131" i="19"/>
  <c r="BH131" i="19"/>
  <c r="BG131" i="19"/>
  <c r="BF131" i="19"/>
  <c r="X131" i="19"/>
  <c r="W131" i="19"/>
  <c r="AD131" i="19"/>
  <c r="AB131" i="19"/>
  <c r="Z131" i="19"/>
  <c r="V131" i="19"/>
  <c r="P131" i="19" s="1"/>
  <c r="BE131" i="19" s="1"/>
  <c r="BI130" i="19"/>
  <c r="BH130" i="19"/>
  <c r="BG130" i="19"/>
  <c r="BF130" i="19"/>
  <c r="X130" i="19"/>
  <c r="W130" i="19"/>
  <c r="AD130" i="19"/>
  <c r="AB130" i="19"/>
  <c r="Z130" i="19"/>
  <c r="V130" i="19"/>
  <c r="BI129" i="19"/>
  <c r="BH129" i="19"/>
  <c r="BG129" i="19"/>
  <c r="BF129" i="19"/>
  <c r="X129" i="19"/>
  <c r="W129" i="19"/>
  <c r="AD129" i="19"/>
  <c r="AB129" i="19"/>
  <c r="Z129" i="19"/>
  <c r="V129" i="19"/>
  <c r="BK129" i="19" s="1"/>
  <c r="P129" i="19"/>
  <c r="BE129" i="19" s="1"/>
  <c r="BI128" i="19"/>
  <c r="BH128" i="19"/>
  <c r="BG128" i="19"/>
  <c r="BF128" i="19"/>
  <c r="X128" i="19"/>
  <c r="W128" i="19"/>
  <c r="AD128" i="19"/>
  <c r="AB128" i="19"/>
  <c r="Z128" i="19"/>
  <c r="V128" i="19"/>
  <c r="BK128" i="19" s="1"/>
  <c r="BI127" i="19"/>
  <c r="BH127" i="19"/>
  <c r="BG127" i="19"/>
  <c r="BF127" i="19"/>
  <c r="X127" i="19"/>
  <c r="W127" i="19"/>
  <c r="AD127" i="19"/>
  <c r="AB127" i="19"/>
  <c r="Z127" i="19"/>
  <c r="V127" i="19"/>
  <c r="P127" i="19" s="1"/>
  <c r="BE127" i="19" s="1"/>
  <c r="BI125" i="19"/>
  <c r="BH125" i="19"/>
  <c r="BG125" i="19"/>
  <c r="BF125" i="19"/>
  <c r="X125" i="19"/>
  <c r="W125" i="19"/>
  <c r="W124" i="19" s="1"/>
  <c r="H91" i="19" s="1"/>
  <c r="AD125" i="19"/>
  <c r="AB125" i="19"/>
  <c r="Z125" i="19"/>
  <c r="Z124" i="19" s="1"/>
  <c r="V125" i="19"/>
  <c r="BK125" i="19" s="1"/>
  <c r="BI123" i="19"/>
  <c r="BH123" i="19"/>
  <c r="BG123" i="19"/>
  <c r="BF123" i="19"/>
  <c r="X123" i="19"/>
  <c r="W123" i="19"/>
  <c r="AD123" i="19"/>
  <c r="AB123" i="19"/>
  <c r="Z123" i="19"/>
  <c r="V123" i="19"/>
  <c r="BI122" i="19"/>
  <c r="BH122" i="19"/>
  <c r="BG122" i="19"/>
  <c r="BF122" i="19"/>
  <c r="X122" i="19"/>
  <c r="W122" i="19"/>
  <c r="AD122" i="19"/>
  <c r="AB122" i="19"/>
  <c r="Z122" i="19"/>
  <c r="V122" i="19"/>
  <c r="BI121" i="19"/>
  <c r="BH121" i="19"/>
  <c r="BG121" i="19"/>
  <c r="BF121" i="19"/>
  <c r="X121" i="19"/>
  <c r="W121" i="19"/>
  <c r="AD121" i="19"/>
  <c r="AB121" i="19"/>
  <c r="Z121" i="19"/>
  <c r="V121" i="19"/>
  <c r="BK121" i="19" s="1"/>
  <c r="P121" i="19"/>
  <c r="BE121" i="19" s="1"/>
  <c r="BI119" i="19"/>
  <c r="BH119" i="19"/>
  <c r="BG119" i="19"/>
  <c r="BF119" i="19"/>
  <c r="X119" i="19"/>
  <c r="X118" i="19"/>
  <c r="W119" i="19"/>
  <c r="W118" i="19" s="1"/>
  <c r="AD119" i="19"/>
  <c r="AD118" i="19" s="1"/>
  <c r="AB119" i="19"/>
  <c r="Z119" i="19"/>
  <c r="Z118" i="19" s="1"/>
  <c r="V119" i="19"/>
  <c r="BK119" i="19" s="1"/>
  <c r="M113" i="19"/>
  <c r="M112" i="19"/>
  <c r="F112" i="19"/>
  <c r="F110" i="19"/>
  <c r="F108" i="19"/>
  <c r="M30" i="19"/>
  <c r="AU107" i="1" s="1"/>
  <c r="M84" i="19"/>
  <c r="M83" i="19"/>
  <c r="F83" i="19"/>
  <c r="F81" i="19"/>
  <c r="F79" i="19"/>
  <c r="O15" i="19"/>
  <c r="E15" i="19"/>
  <c r="O14" i="19"/>
  <c r="O9" i="19"/>
  <c r="F6" i="19"/>
  <c r="F78" i="19" s="1"/>
  <c r="BA106" i="1"/>
  <c r="AZ106" i="1"/>
  <c r="BI189" i="18"/>
  <c r="BH189" i="18"/>
  <c r="BG189" i="18"/>
  <c r="BF189" i="18"/>
  <c r="X189" i="18"/>
  <c r="X188" i="18" s="1"/>
  <c r="K99" i="18" s="1"/>
  <c r="W189" i="18"/>
  <c r="W188" i="18"/>
  <c r="H99" i="18" s="1"/>
  <c r="AD189" i="18"/>
  <c r="AD188" i="18" s="1"/>
  <c r="AB189" i="18"/>
  <c r="AB188" i="18" s="1"/>
  <c r="Z189" i="18"/>
  <c r="Z188" i="18" s="1"/>
  <c r="V189" i="18"/>
  <c r="BI187" i="18"/>
  <c r="BH187" i="18"/>
  <c r="BG187" i="18"/>
  <c r="BF187" i="18"/>
  <c r="X187" i="18"/>
  <c r="W187" i="18"/>
  <c r="AD187" i="18"/>
  <c r="AB187" i="18"/>
  <c r="Z187" i="18"/>
  <c r="V187" i="18"/>
  <c r="BI186" i="18"/>
  <c r="BH186" i="18"/>
  <c r="BG186" i="18"/>
  <c r="BF186" i="18"/>
  <c r="X186" i="18"/>
  <c r="W186" i="18"/>
  <c r="AD186" i="18"/>
  <c r="AD185" i="18"/>
  <c r="AD184" i="18" s="1"/>
  <c r="AB186" i="18"/>
  <c r="AB185" i="18"/>
  <c r="AB184" i="18"/>
  <c r="Z186" i="18"/>
  <c r="V186" i="18"/>
  <c r="P186" i="18" s="1"/>
  <c r="BK186" i="18"/>
  <c r="BE186" i="18"/>
  <c r="BI183" i="18"/>
  <c r="BH183" i="18"/>
  <c r="BG183" i="18"/>
  <c r="BF183" i="18"/>
  <c r="X183" i="18"/>
  <c r="X182" i="18" s="1"/>
  <c r="K96" i="18" s="1"/>
  <c r="W183" i="18"/>
  <c r="W182" i="18" s="1"/>
  <c r="H96" i="18" s="1"/>
  <c r="AD183" i="18"/>
  <c r="AD182" i="18"/>
  <c r="AB183" i="18"/>
  <c r="AB182" i="18" s="1"/>
  <c r="Z183" i="18"/>
  <c r="Z182" i="18"/>
  <c r="V183" i="18"/>
  <c r="BI181" i="18"/>
  <c r="BH181" i="18"/>
  <c r="BG181" i="18"/>
  <c r="BF181" i="18"/>
  <c r="X181" i="18"/>
  <c r="W181" i="18"/>
  <c r="AD181" i="18"/>
  <c r="AB181" i="18"/>
  <c r="Z181" i="18"/>
  <c r="V181" i="18"/>
  <c r="P181" i="18" s="1"/>
  <c r="BE181" i="18" s="1"/>
  <c r="BK181" i="18"/>
  <c r="BI180" i="18"/>
  <c r="BH180" i="18"/>
  <c r="BG180" i="18"/>
  <c r="BF180" i="18"/>
  <c r="X180" i="18"/>
  <c r="W180" i="18"/>
  <c r="AD180" i="18"/>
  <c r="AB180" i="18"/>
  <c r="Z180" i="18"/>
  <c r="V180" i="18"/>
  <c r="BK180" i="18" s="1"/>
  <c r="BI179" i="18"/>
  <c r="BH179" i="18"/>
  <c r="BG179" i="18"/>
  <c r="BF179" i="18"/>
  <c r="X179" i="18"/>
  <c r="W179" i="18"/>
  <c r="AD179" i="18"/>
  <c r="AB179" i="18"/>
  <c r="Z179" i="18"/>
  <c r="V179" i="18"/>
  <c r="P179" i="18" s="1"/>
  <c r="BE179" i="18" s="1"/>
  <c r="BI178" i="18"/>
  <c r="BH178" i="18"/>
  <c r="BG178" i="18"/>
  <c r="BF178" i="18"/>
  <c r="X178" i="18"/>
  <c r="W178" i="18"/>
  <c r="AD178" i="18"/>
  <c r="AB178" i="18"/>
  <c r="Z178" i="18"/>
  <c r="V178" i="18"/>
  <c r="BK178" i="18" s="1"/>
  <c r="P178" i="18"/>
  <c r="BE178" i="18" s="1"/>
  <c r="BI177" i="18"/>
  <c r="BH177" i="18"/>
  <c r="BG177" i="18"/>
  <c r="BF177" i="18"/>
  <c r="X177" i="18"/>
  <c r="W177" i="18"/>
  <c r="AD177" i="18"/>
  <c r="AB177" i="18"/>
  <c r="Z177" i="18"/>
  <c r="V177" i="18"/>
  <c r="P177" i="18" s="1"/>
  <c r="BE177" i="18" s="1"/>
  <c r="BK177" i="18"/>
  <c r="BI176" i="18"/>
  <c r="BH176" i="18"/>
  <c r="BG176" i="18"/>
  <c r="BF176" i="18"/>
  <c r="X176" i="18"/>
  <c r="W176" i="18"/>
  <c r="AD176" i="18"/>
  <c r="AB176" i="18"/>
  <c r="Z176" i="18"/>
  <c r="V176" i="18"/>
  <c r="P176" i="18" s="1"/>
  <c r="BE176" i="18" s="1"/>
  <c r="BK176" i="18"/>
  <c r="BI175" i="18"/>
  <c r="BH175" i="18"/>
  <c r="BG175" i="18"/>
  <c r="BF175" i="18"/>
  <c r="X175" i="18"/>
  <c r="W175" i="18"/>
  <c r="AD175" i="18"/>
  <c r="AB175" i="18"/>
  <c r="Z175" i="18"/>
  <c r="V175" i="18"/>
  <c r="BI174" i="18"/>
  <c r="BH174" i="18"/>
  <c r="BG174" i="18"/>
  <c r="BF174" i="18"/>
  <c r="X174" i="18"/>
  <c r="W174" i="18"/>
  <c r="AD174" i="18"/>
  <c r="AB174" i="18"/>
  <c r="Z174" i="18"/>
  <c r="V174" i="18"/>
  <c r="BK174" i="18" s="1"/>
  <c r="BI173" i="18"/>
  <c r="BH173" i="18"/>
  <c r="BG173" i="18"/>
  <c r="BF173" i="18"/>
  <c r="X173" i="18"/>
  <c r="W173" i="18"/>
  <c r="AD173" i="18"/>
  <c r="AB173" i="18"/>
  <c r="Z173" i="18"/>
  <c r="V173" i="18"/>
  <c r="P173" i="18" s="1"/>
  <c r="BE173" i="18" s="1"/>
  <c r="BK173" i="18"/>
  <c r="BI172" i="18"/>
  <c r="BH172" i="18"/>
  <c r="BG172" i="18"/>
  <c r="BF172" i="18"/>
  <c r="X172" i="18"/>
  <c r="W172" i="18"/>
  <c r="AD172" i="18"/>
  <c r="AB172" i="18"/>
  <c r="Z172" i="18"/>
  <c r="V172" i="18"/>
  <c r="BI171" i="18"/>
  <c r="BH171" i="18"/>
  <c r="BG171" i="18"/>
  <c r="BF171" i="18"/>
  <c r="X171" i="18"/>
  <c r="W171" i="18"/>
  <c r="AD171" i="18"/>
  <c r="AB171" i="18"/>
  <c r="Z171" i="18"/>
  <c r="V171" i="18"/>
  <c r="BI170" i="18"/>
  <c r="BH170" i="18"/>
  <c r="BG170" i="18"/>
  <c r="BF170" i="18"/>
  <c r="X170" i="18"/>
  <c r="W170" i="18"/>
  <c r="AD170" i="18"/>
  <c r="AB170" i="18"/>
  <c r="Z170" i="18"/>
  <c r="V170" i="18"/>
  <c r="BK170" i="18" s="1"/>
  <c r="P170" i="18"/>
  <c r="BE170" i="18" s="1"/>
  <c r="BI169" i="18"/>
  <c r="BH169" i="18"/>
  <c r="BG169" i="18"/>
  <c r="BF169" i="18"/>
  <c r="X169" i="18"/>
  <c r="W169" i="18"/>
  <c r="AD169" i="18"/>
  <c r="AB169" i="18"/>
  <c r="Z169" i="18"/>
  <c r="V169" i="18"/>
  <c r="BK169" i="18"/>
  <c r="P169" i="18"/>
  <c r="BE169" i="18" s="1"/>
  <c r="BI168" i="18"/>
  <c r="BH168" i="18"/>
  <c r="BG168" i="18"/>
  <c r="BF168" i="18"/>
  <c r="X168" i="18"/>
  <c r="W168" i="18"/>
  <c r="AD168" i="18"/>
  <c r="AB168" i="18"/>
  <c r="Z168" i="18"/>
  <c r="V168" i="18"/>
  <c r="P168" i="18" s="1"/>
  <c r="BE168" i="18" s="1"/>
  <c r="BK168" i="18"/>
  <c r="BI167" i="18"/>
  <c r="BH167" i="18"/>
  <c r="BG167" i="18"/>
  <c r="BF167" i="18"/>
  <c r="X167" i="18"/>
  <c r="W167" i="18"/>
  <c r="AD167" i="18"/>
  <c r="AB167" i="18"/>
  <c r="Z167" i="18"/>
  <c r="V167" i="18"/>
  <c r="BI166" i="18"/>
  <c r="BH166" i="18"/>
  <c r="BG166" i="18"/>
  <c r="BF166" i="18"/>
  <c r="X166" i="18"/>
  <c r="W166" i="18"/>
  <c r="AD166" i="18"/>
  <c r="AB166" i="18"/>
  <c r="Z166" i="18"/>
  <c r="V166" i="18"/>
  <c r="BK166" i="18" s="1"/>
  <c r="P166" i="18"/>
  <c r="BE166" i="18" s="1"/>
  <c r="BI165" i="18"/>
  <c r="BH165" i="18"/>
  <c r="BG165" i="18"/>
  <c r="BF165" i="18"/>
  <c r="X165" i="18"/>
  <c r="W165" i="18"/>
  <c r="AD165" i="18"/>
  <c r="AB165" i="18"/>
  <c r="Z165" i="18"/>
  <c r="V165" i="18"/>
  <c r="P165" i="18" s="1"/>
  <c r="BE165" i="18" s="1"/>
  <c r="BK165" i="18"/>
  <c r="BI164" i="18"/>
  <c r="BH164" i="18"/>
  <c r="BG164" i="18"/>
  <c r="BF164" i="18"/>
  <c r="X164" i="18"/>
  <c r="W164" i="18"/>
  <c r="AD164" i="18"/>
  <c r="AB164" i="18"/>
  <c r="Z164" i="18"/>
  <c r="V164" i="18"/>
  <c r="BI163" i="18"/>
  <c r="BH163" i="18"/>
  <c r="BG163" i="18"/>
  <c r="BF163" i="18"/>
  <c r="X163" i="18"/>
  <c r="W163" i="18"/>
  <c r="AD163" i="18"/>
  <c r="AB163" i="18"/>
  <c r="Z163" i="18"/>
  <c r="V163" i="18"/>
  <c r="BI162" i="18"/>
  <c r="BH162" i="18"/>
  <c r="BG162" i="18"/>
  <c r="BF162" i="18"/>
  <c r="X162" i="18"/>
  <c r="W162" i="18"/>
  <c r="AD162" i="18"/>
  <c r="AB162" i="18"/>
  <c r="Z162" i="18"/>
  <c r="V162" i="18"/>
  <c r="BK162" i="18" s="1"/>
  <c r="BI161" i="18"/>
  <c r="BH161" i="18"/>
  <c r="BG161" i="18"/>
  <c r="BF161" i="18"/>
  <c r="X161" i="18"/>
  <c r="W161" i="18"/>
  <c r="AD161" i="18"/>
  <c r="AB161" i="18"/>
  <c r="Z161" i="18"/>
  <c r="V161" i="18"/>
  <c r="P161" i="18" s="1"/>
  <c r="BE161" i="18" s="1"/>
  <c r="BK161" i="18"/>
  <c r="BI160" i="18"/>
  <c r="BH160" i="18"/>
  <c r="BG160" i="18"/>
  <c r="BF160" i="18"/>
  <c r="X160" i="18"/>
  <c r="W160" i="18"/>
  <c r="AD160" i="18"/>
  <c r="AB160" i="18"/>
  <c r="Z160" i="18"/>
  <c r="V160" i="18"/>
  <c r="P160" i="18" s="1"/>
  <c r="BE160" i="18" s="1"/>
  <c r="BK160" i="18"/>
  <c r="BI159" i="18"/>
  <c r="BH159" i="18"/>
  <c r="BG159" i="18"/>
  <c r="BF159" i="18"/>
  <c r="X159" i="18"/>
  <c r="W159" i="18"/>
  <c r="AD159" i="18"/>
  <c r="AB159" i="18"/>
  <c r="Z159" i="18"/>
  <c r="V159" i="18"/>
  <c r="BI158" i="18"/>
  <c r="BH158" i="18"/>
  <c r="BG158" i="18"/>
  <c r="BF158" i="18"/>
  <c r="X158" i="18"/>
  <c r="W158" i="18"/>
  <c r="AD158" i="18"/>
  <c r="AB158" i="18"/>
  <c r="Z158" i="18"/>
  <c r="V158" i="18"/>
  <c r="BK158" i="18" s="1"/>
  <c r="BI156" i="18"/>
  <c r="BH156" i="18"/>
  <c r="BG156" i="18"/>
  <c r="BF156" i="18"/>
  <c r="X156" i="18"/>
  <c r="W156" i="18"/>
  <c r="AD156" i="18"/>
  <c r="AB156" i="18"/>
  <c r="Z156" i="18"/>
  <c r="V156" i="18"/>
  <c r="BI155" i="18"/>
  <c r="BH155" i="18"/>
  <c r="BG155" i="18"/>
  <c r="BF155" i="18"/>
  <c r="X155" i="18"/>
  <c r="W155" i="18"/>
  <c r="AD155" i="18"/>
  <c r="AB155" i="18"/>
  <c r="Z155" i="18"/>
  <c r="V155" i="18"/>
  <c r="BK155" i="18" s="1"/>
  <c r="P155" i="18"/>
  <c r="BE155" i="18" s="1"/>
  <c r="BI154" i="18"/>
  <c r="BH154" i="18"/>
  <c r="BG154" i="18"/>
  <c r="BF154" i="18"/>
  <c r="X154" i="18"/>
  <c r="W154" i="18"/>
  <c r="AD154" i="18"/>
  <c r="AB154" i="18"/>
  <c r="Z154" i="18"/>
  <c r="V154" i="18"/>
  <c r="P154" i="18" s="1"/>
  <c r="BE154" i="18" s="1"/>
  <c r="BK154" i="18"/>
  <c r="BI153" i="18"/>
  <c r="BH153" i="18"/>
  <c r="BG153" i="18"/>
  <c r="BF153" i="18"/>
  <c r="X153" i="18"/>
  <c r="W153" i="18"/>
  <c r="AD153" i="18"/>
  <c r="AB153" i="18"/>
  <c r="Z153" i="18"/>
  <c r="V153" i="18"/>
  <c r="BI152" i="18"/>
  <c r="BH152" i="18"/>
  <c r="BG152" i="18"/>
  <c r="BF152" i="18"/>
  <c r="X152" i="18"/>
  <c r="W152" i="18"/>
  <c r="AD152" i="18"/>
  <c r="AB152" i="18"/>
  <c r="Z152" i="18"/>
  <c r="V152" i="18"/>
  <c r="BI151" i="18"/>
  <c r="BH151" i="18"/>
  <c r="BG151" i="18"/>
  <c r="BF151" i="18"/>
  <c r="X151" i="18"/>
  <c r="W151" i="18"/>
  <c r="AD151" i="18"/>
  <c r="AB151" i="18"/>
  <c r="Z151" i="18"/>
  <c r="V151" i="18"/>
  <c r="BK151" i="18" s="1"/>
  <c r="P151" i="18"/>
  <c r="BE151" i="18" s="1"/>
  <c r="BI150" i="18"/>
  <c r="BH150" i="18"/>
  <c r="BG150" i="18"/>
  <c r="BF150" i="18"/>
  <c r="X150" i="18"/>
  <c r="W150" i="18"/>
  <c r="AD150" i="18"/>
  <c r="AB150" i="18"/>
  <c r="Z150" i="18"/>
  <c r="V150" i="18"/>
  <c r="P150" i="18" s="1"/>
  <c r="BE150" i="18" s="1"/>
  <c r="BI149" i="18"/>
  <c r="BH149" i="18"/>
  <c r="BG149" i="18"/>
  <c r="BF149" i="18"/>
  <c r="X149" i="18"/>
  <c r="W149" i="18"/>
  <c r="AD149" i="18"/>
  <c r="AD146" i="18" s="1"/>
  <c r="AB149" i="18"/>
  <c r="Z149" i="18"/>
  <c r="V149" i="18"/>
  <c r="P149" i="18" s="1"/>
  <c r="BE149" i="18" s="1"/>
  <c r="BK149" i="18"/>
  <c r="BI148" i="18"/>
  <c r="BH148" i="18"/>
  <c r="BG148" i="18"/>
  <c r="BF148" i="18"/>
  <c r="X148" i="18"/>
  <c r="W148" i="18"/>
  <c r="AD148" i="18"/>
  <c r="AB148" i="18"/>
  <c r="Z148" i="18"/>
  <c r="V148" i="18"/>
  <c r="BI147" i="18"/>
  <c r="BH147" i="18"/>
  <c r="BG147" i="18"/>
  <c r="BF147" i="18"/>
  <c r="X147" i="18"/>
  <c r="W147" i="18"/>
  <c r="W146" i="18" s="1"/>
  <c r="AD147" i="18"/>
  <c r="AB147" i="18"/>
  <c r="Z147" i="18"/>
  <c r="V147" i="18"/>
  <c r="BI144" i="18"/>
  <c r="BH144" i="18"/>
  <c r="BG144" i="18"/>
  <c r="BF144" i="18"/>
  <c r="X144" i="18"/>
  <c r="W144" i="18"/>
  <c r="AD144" i="18"/>
  <c r="AB144" i="18"/>
  <c r="Z144" i="18"/>
  <c r="V144" i="18"/>
  <c r="BK144" i="18"/>
  <c r="P144" i="18"/>
  <c r="BE144" i="18" s="1"/>
  <c r="BI143" i="18"/>
  <c r="BH143" i="18"/>
  <c r="BG143" i="18"/>
  <c r="BF143" i="18"/>
  <c r="X143" i="18"/>
  <c r="W143" i="18"/>
  <c r="AD143" i="18"/>
  <c r="AB143" i="18"/>
  <c r="Z143" i="18"/>
  <c r="V143" i="18"/>
  <c r="P143" i="18" s="1"/>
  <c r="BE143" i="18" s="1"/>
  <c r="BK143" i="18"/>
  <c r="BI142" i="18"/>
  <c r="BH142" i="18"/>
  <c r="BG142" i="18"/>
  <c r="BF142" i="18"/>
  <c r="X142" i="18"/>
  <c r="W142" i="18"/>
  <c r="AD142" i="18"/>
  <c r="AB142" i="18"/>
  <c r="Z142" i="18"/>
  <c r="V142" i="18"/>
  <c r="BI141" i="18"/>
  <c r="BH141" i="18"/>
  <c r="BG141" i="18"/>
  <c r="BF141" i="18"/>
  <c r="X141" i="18"/>
  <c r="W141" i="18"/>
  <c r="W140" i="18"/>
  <c r="H92" i="18" s="1"/>
  <c r="AD141" i="18"/>
  <c r="AB141" i="18"/>
  <c r="AB140" i="18"/>
  <c r="Z141" i="18"/>
  <c r="Z140" i="18" s="1"/>
  <c r="V141" i="18"/>
  <c r="BK141" i="18"/>
  <c r="P141" i="18"/>
  <c r="BE141" i="18"/>
  <c r="BI139" i="18"/>
  <c r="BH139" i="18"/>
  <c r="BG139" i="18"/>
  <c r="BF139" i="18"/>
  <c r="X139" i="18"/>
  <c r="W139" i="18"/>
  <c r="AD139" i="18"/>
  <c r="AB139" i="18"/>
  <c r="Z139" i="18"/>
  <c r="V139" i="18"/>
  <c r="BI138" i="18"/>
  <c r="BH138" i="18"/>
  <c r="BG138" i="18"/>
  <c r="BF138" i="18"/>
  <c r="X138" i="18"/>
  <c r="W138" i="18"/>
  <c r="AD138" i="18"/>
  <c r="AB138" i="18"/>
  <c r="Z138" i="18"/>
  <c r="V138" i="18"/>
  <c r="BK138" i="18" s="1"/>
  <c r="BI137" i="18"/>
  <c r="BH137" i="18"/>
  <c r="BG137" i="18"/>
  <c r="BF137" i="18"/>
  <c r="X137" i="18"/>
  <c r="W137" i="18"/>
  <c r="AD137" i="18"/>
  <c r="AB137" i="18"/>
  <c r="Z137" i="18"/>
  <c r="V137" i="18"/>
  <c r="P137" i="18" s="1"/>
  <c r="BE137" i="18" s="1"/>
  <c r="BK137" i="18"/>
  <c r="BI136" i="18"/>
  <c r="BH136" i="18"/>
  <c r="BG136" i="18"/>
  <c r="BF136" i="18"/>
  <c r="X136" i="18"/>
  <c r="W136" i="18"/>
  <c r="AD136" i="18"/>
  <c r="AB136" i="18"/>
  <c r="Z136" i="18"/>
  <c r="V136" i="18"/>
  <c r="BI135" i="18"/>
  <c r="BH135" i="18"/>
  <c r="BG135" i="18"/>
  <c r="BF135" i="18"/>
  <c r="X135" i="18"/>
  <c r="W135" i="18"/>
  <c r="AD135" i="18"/>
  <c r="AB135" i="18"/>
  <c r="Z135" i="18"/>
  <c r="V135" i="18"/>
  <c r="P135" i="18" s="1"/>
  <c r="BE135" i="18" s="1"/>
  <c r="BK135" i="18"/>
  <c r="BI134" i="18"/>
  <c r="BH134" i="18"/>
  <c r="BG134" i="18"/>
  <c r="BF134" i="18"/>
  <c r="X134" i="18"/>
  <c r="W134" i="18"/>
  <c r="AD134" i="18"/>
  <c r="AB134" i="18"/>
  <c r="Z134" i="18"/>
  <c r="V134" i="18"/>
  <c r="P134" i="18" s="1"/>
  <c r="BE134" i="18" s="1"/>
  <c r="BK134" i="18"/>
  <c r="BI133" i="18"/>
  <c r="BH133" i="18"/>
  <c r="BG133" i="18"/>
  <c r="BF133" i="18"/>
  <c r="X133" i="18"/>
  <c r="W133" i="18"/>
  <c r="AD133" i="18"/>
  <c r="AB133" i="18"/>
  <c r="Z133" i="18"/>
  <c r="V133" i="18"/>
  <c r="P133" i="18" s="1"/>
  <c r="BE133" i="18" s="1"/>
  <c r="BK133" i="18"/>
  <c r="BI128" i="18"/>
  <c r="BH128" i="18"/>
  <c r="BG128" i="18"/>
  <c r="BF128" i="18"/>
  <c r="X128" i="18"/>
  <c r="W128" i="18"/>
  <c r="AD128" i="18"/>
  <c r="AB128" i="18"/>
  <c r="Z128" i="18"/>
  <c r="V128" i="18"/>
  <c r="BI127" i="18"/>
  <c r="BH127" i="18"/>
  <c r="BG127" i="18"/>
  <c r="BF127" i="18"/>
  <c r="X127" i="18"/>
  <c r="W127" i="18"/>
  <c r="AD127" i="18"/>
  <c r="AB127" i="18"/>
  <c r="Z127" i="18"/>
  <c r="V127" i="18"/>
  <c r="BK127" i="18" s="1"/>
  <c r="BI126" i="18"/>
  <c r="BH126" i="18"/>
  <c r="BG126" i="18"/>
  <c r="BF126" i="18"/>
  <c r="X126" i="18"/>
  <c r="W126" i="18"/>
  <c r="AD126" i="18"/>
  <c r="AB126" i="18"/>
  <c r="AB123" i="18" s="1"/>
  <c r="Z126" i="18"/>
  <c r="V126" i="18"/>
  <c r="P126" i="18" s="1"/>
  <c r="BE126" i="18" s="1"/>
  <c r="BI125" i="18"/>
  <c r="BH125" i="18"/>
  <c r="BG125" i="18"/>
  <c r="BF125" i="18"/>
  <c r="X125" i="18"/>
  <c r="W125" i="18"/>
  <c r="AD125" i="18"/>
  <c r="AB125" i="18"/>
  <c r="Z125" i="18"/>
  <c r="V125" i="18"/>
  <c r="P125" i="18" s="1"/>
  <c r="BE125" i="18" s="1"/>
  <c r="BK125" i="18"/>
  <c r="BI124" i="18"/>
  <c r="BH124" i="18"/>
  <c r="BG124" i="18"/>
  <c r="BF124" i="18"/>
  <c r="X124" i="18"/>
  <c r="W124" i="18"/>
  <c r="AD124" i="18"/>
  <c r="AB124" i="18"/>
  <c r="Z124" i="18"/>
  <c r="V124" i="18"/>
  <c r="M118" i="18"/>
  <c r="M117" i="18"/>
  <c r="F117" i="18"/>
  <c r="F115" i="18"/>
  <c r="F113" i="18"/>
  <c r="M31" i="18"/>
  <c r="AU106" i="1"/>
  <c r="M85" i="18"/>
  <c r="M84" i="18"/>
  <c r="F84" i="18"/>
  <c r="F82" i="18"/>
  <c r="F80" i="18"/>
  <c r="O16" i="18"/>
  <c r="E16" i="18"/>
  <c r="O15" i="18"/>
  <c r="O10" i="18"/>
  <c r="M82" i="18" s="1"/>
  <c r="M115" i="18"/>
  <c r="F6" i="18"/>
  <c r="F111" i="18"/>
  <c r="F78" i="18"/>
  <c r="BA105" i="1"/>
  <c r="AZ105" i="1"/>
  <c r="BI144" i="17"/>
  <c r="BH144" i="17"/>
  <c r="BG144" i="17"/>
  <c r="BF144" i="17"/>
  <c r="X144" i="17"/>
  <c r="X143" i="17" s="1"/>
  <c r="K98" i="17" s="1"/>
  <c r="W144" i="17"/>
  <c r="W143" i="17"/>
  <c r="H98" i="17" s="1"/>
  <c r="AD144" i="17"/>
  <c r="AD143" i="17" s="1"/>
  <c r="AB144" i="17"/>
  <c r="AB143" i="17"/>
  <c r="Z144" i="17"/>
  <c r="Z143" i="17" s="1"/>
  <c r="V144" i="17"/>
  <c r="BK144" i="17" s="1"/>
  <c r="BK143" i="17" s="1"/>
  <c r="M143" i="17" s="1"/>
  <c r="M98" i="17" s="1"/>
  <c r="P144" i="17"/>
  <c r="BE144" i="17" s="1"/>
  <c r="BI142" i="17"/>
  <c r="BH142" i="17"/>
  <c r="BG142" i="17"/>
  <c r="BF142" i="17"/>
  <c r="X142" i="17"/>
  <c r="X141" i="17"/>
  <c r="W142" i="17"/>
  <c r="W141" i="17" s="1"/>
  <c r="AD142" i="17"/>
  <c r="AD141" i="17" s="1"/>
  <c r="AB142" i="17"/>
  <c r="AB141" i="17"/>
  <c r="AB140" i="17" s="1"/>
  <c r="Z142" i="17"/>
  <c r="Z141" i="17"/>
  <c r="V142" i="17"/>
  <c r="BK142" i="17" s="1"/>
  <c r="BK141" i="17" s="1"/>
  <c r="BK140" i="17" s="1"/>
  <c r="M140" i="17" s="1"/>
  <c r="M96" i="17" s="1"/>
  <c r="BI139" i="17"/>
  <c r="BH139" i="17"/>
  <c r="BG139" i="17"/>
  <c r="BF139" i="17"/>
  <c r="X139" i="17"/>
  <c r="X138" i="17" s="1"/>
  <c r="K95" i="17" s="1"/>
  <c r="W139" i="17"/>
  <c r="W138" i="17" s="1"/>
  <c r="H95" i="17" s="1"/>
  <c r="AD139" i="17"/>
  <c r="AD138" i="17"/>
  <c r="AB139" i="17"/>
  <c r="AB138" i="17"/>
  <c r="Z139" i="17"/>
  <c r="Z138" i="17"/>
  <c r="V139" i="17"/>
  <c r="BK139" i="17" s="1"/>
  <c r="BK138" i="17" s="1"/>
  <c r="M138" i="17" s="1"/>
  <c r="M95" i="17" s="1"/>
  <c r="P139" i="17"/>
  <c r="BE139" i="17" s="1"/>
  <c r="BI137" i="17"/>
  <c r="BH137" i="17"/>
  <c r="BG137" i="17"/>
  <c r="BF137" i="17"/>
  <c r="X137" i="17"/>
  <c r="W137" i="17"/>
  <c r="AD137" i="17"/>
  <c r="AD133" i="17" s="1"/>
  <c r="AB137" i="17"/>
  <c r="Z137" i="17"/>
  <c r="V137" i="17"/>
  <c r="P137" i="17" s="1"/>
  <c r="BE137" i="17" s="1"/>
  <c r="BI136" i="17"/>
  <c r="BH136" i="17"/>
  <c r="BG136" i="17"/>
  <c r="BF136" i="17"/>
  <c r="X136" i="17"/>
  <c r="W136" i="17"/>
  <c r="AD136" i="17"/>
  <c r="AB136" i="17"/>
  <c r="Z136" i="17"/>
  <c r="V136" i="17"/>
  <c r="BI135" i="17"/>
  <c r="BH135" i="17"/>
  <c r="BG135" i="17"/>
  <c r="BF135" i="17"/>
  <c r="X135" i="17"/>
  <c r="W135" i="17"/>
  <c r="AD135" i="17"/>
  <c r="AB135" i="17"/>
  <c r="Z135" i="17"/>
  <c r="Z133" i="17" s="1"/>
  <c r="V135" i="17"/>
  <c r="BK135" i="17" s="1"/>
  <c r="P135" i="17"/>
  <c r="BE135" i="17"/>
  <c r="BI134" i="17"/>
  <c r="BH134" i="17"/>
  <c r="BG134" i="17"/>
  <c r="BF134" i="17"/>
  <c r="X134" i="17"/>
  <c r="W134" i="17"/>
  <c r="AD134" i="17"/>
  <c r="AB134" i="17"/>
  <c r="AB133" i="17" s="1"/>
  <c r="Z134" i="17"/>
  <c r="V134" i="17"/>
  <c r="P134" i="17" s="1"/>
  <c r="BE134" i="17" s="1"/>
  <c r="BK134" i="17"/>
  <c r="BI132" i="17"/>
  <c r="BH132" i="17"/>
  <c r="BG132" i="17"/>
  <c r="BF132" i="17"/>
  <c r="X132" i="17"/>
  <c r="W132" i="17"/>
  <c r="AD132" i="17"/>
  <c r="AB132" i="17"/>
  <c r="AB130" i="17" s="1"/>
  <c r="AB129" i="17" s="1"/>
  <c r="Z132" i="17"/>
  <c r="Z130" i="17" s="1"/>
  <c r="V132" i="17"/>
  <c r="BK132" i="17" s="1"/>
  <c r="BI131" i="17"/>
  <c r="BH131" i="17"/>
  <c r="BG131" i="17"/>
  <c r="BF131" i="17"/>
  <c r="X131" i="17"/>
  <c r="W131" i="17"/>
  <c r="W130" i="17" s="1"/>
  <c r="AD131" i="17"/>
  <c r="AD130" i="17" s="1"/>
  <c r="AD129" i="17" s="1"/>
  <c r="AB131" i="17"/>
  <c r="Z131" i="17"/>
  <c r="V131" i="17"/>
  <c r="BI128" i="17"/>
  <c r="BH128" i="17"/>
  <c r="BG128" i="17"/>
  <c r="BF128" i="17"/>
  <c r="X128" i="17"/>
  <c r="W128" i="17"/>
  <c r="W122" i="17" s="1"/>
  <c r="H91" i="17" s="1"/>
  <c r="AD128" i="17"/>
  <c r="AB128" i="17"/>
  <c r="Z128" i="17"/>
  <c r="V128" i="17"/>
  <c r="P128" i="17" s="1"/>
  <c r="BE128" i="17" s="1"/>
  <c r="BI127" i="17"/>
  <c r="BH127" i="17"/>
  <c r="BG127" i="17"/>
  <c r="BF127" i="17"/>
  <c r="X127" i="17"/>
  <c r="W127" i="17"/>
  <c r="AD127" i="17"/>
  <c r="AB127" i="17"/>
  <c r="Z127" i="17"/>
  <c r="V127" i="17"/>
  <c r="BI126" i="17"/>
  <c r="BH126" i="17"/>
  <c r="BG126" i="17"/>
  <c r="BF126" i="17"/>
  <c r="X126" i="17"/>
  <c r="W126" i="17"/>
  <c r="AD126" i="17"/>
  <c r="AB126" i="17"/>
  <c r="Z126" i="17"/>
  <c r="V126" i="17"/>
  <c r="BK126" i="17" s="1"/>
  <c r="P126" i="17"/>
  <c r="BE126" i="17"/>
  <c r="BI125" i="17"/>
  <c r="BH125" i="17"/>
  <c r="BG125" i="17"/>
  <c r="BF125" i="17"/>
  <c r="X125" i="17"/>
  <c r="W125" i="17"/>
  <c r="AD125" i="17"/>
  <c r="AB125" i="17"/>
  <c r="AB122" i="17" s="1"/>
  <c r="AB121" i="17" s="1"/>
  <c r="Z125" i="17"/>
  <c r="V125" i="17"/>
  <c r="BK125" i="17"/>
  <c r="P125" i="17"/>
  <c r="BE125" i="17" s="1"/>
  <c r="BI124" i="17"/>
  <c r="BH124" i="17"/>
  <c r="BG124" i="17"/>
  <c r="BF124" i="17"/>
  <c r="X124" i="17"/>
  <c r="W124" i="17"/>
  <c r="AD124" i="17"/>
  <c r="AB124" i="17"/>
  <c r="Z124" i="17"/>
  <c r="V124" i="17"/>
  <c r="P124" i="17" s="1"/>
  <c r="BE124" i="17" s="1"/>
  <c r="BK124" i="17"/>
  <c r="BI123" i="17"/>
  <c r="BH123" i="17"/>
  <c r="BG123" i="17"/>
  <c r="BF123" i="17"/>
  <c r="X123" i="17"/>
  <c r="W123" i="17"/>
  <c r="AD123" i="17"/>
  <c r="AB123" i="17"/>
  <c r="Z123" i="17"/>
  <c r="V123" i="17"/>
  <c r="M117" i="17"/>
  <c r="M116" i="17"/>
  <c r="F116" i="17"/>
  <c r="F114" i="17"/>
  <c r="F112" i="17"/>
  <c r="M31" i="17"/>
  <c r="AU105" i="1"/>
  <c r="AU99" i="1" s="1"/>
  <c r="M85" i="17"/>
  <c r="M84" i="17"/>
  <c r="F84" i="17"/>
  <c r="F82" i="17"/>
  <c r="F80" i="17"/>
  <c r="O16" i="17"/>
  <c r="E16" i="17"/>
  <c r="F85" i="17" s="1"/>
  <c r="F117" i="17"/>
  <c r="O15" i="17"/>
  <c r="O10" i="17"/>
  <c r="M82" i="17" s="1"/>
  <c r="M114" i="17"/>
  <c r="F6" i="17"/>
  <c r="F110" i="17"/>
  <c r="F78" i="17"/>
  <c r="BA104" i="1"/>
  <c r="AZ104" i="1"/>
  <c r="BI184" i="16"/>
  <c r="BH184" i="16"/>
  <c r="BG184" i="16"/>
  <c r="BF184" i="16"/>
  <c r="X184" i="16"/>
  <c r="X183" i="16" s="1"/>
  <c r="K99" i="16" s="1"/>
  <c r="W184" i="16"/>
  <c r="W183" i="16"/>
  <c r="H99" i="16" s="1"/>
  <c r="AD184" i="16"/>
  <c r="AD183" i="16" s="1"/>
  <c r="AD179" i="16" s="1"/>
  <c r="AB184" i="16"/>
  <c r="AB183" i="16"/>
  <c r="Z184" i="16"/>
  <c r="Z183" i="16" s="1"/>
  <c r="V184" i="16"/>
  <c r="P184" i="16" s="1"/>
  <c r="BE184" i="16" s="1"/>
  <c r="BK184" i="16"/>
  <c r="BK183" i="16" s="1"/>
  <c r="M183" i="16" s="1"/>
  <c r="M99" i="16" s="1"/>
  <c r="BI182" i="16"/>
  <c r="BH182" i="16"/>
  <c r="BG182" i="16"/>
  <c r="BF182" i="16"/>
  <c r="X182" i="16"/>
  <c r="W182" i="16"/>
  <c r="AD182" i="16"/>
  <c r="AD180" i="16" s="1"/>
  <c r="AB182" i="16"/>
  <c r="Z182" i="16"/>
  <c r="V182" i="16"/>
  <c r="BI181" i="16"/>
  <c r="BH181" i="16"/>
  <c r="BG181" i="16"/>
  <c r="BF181" i="16"/>
  <c r="X181" i="16"/>
  <c r="X180" i="16"/>
  <c r="W181" i="16"/>
  <c r="AD181" i="16"/>
  <c r="AB181" i="16"/>
  <c r="AB180" i="16" s="1"/>
  <c r="AB179" i="16" s="1"/>
  <c r="Z181" i="16"/>
  <c r="Z180" i="16"/>
  <c r="V181" i="16"/>
  <c r="BK181" i="16"/>
  <c r="P181" i="16"/>
  <c r="BE181" i="16" s="1"/>
  <c r="BI178" i="16"/>
  <c r="BH178" i="16"/>
  <c r="BG178" i="16"/>
  <c r="BF178" i="16"/>
  <c r="X178" i="16"/>
  <c r="X177" i="16" s="1"/>
  <c r="K96" i="16" s="1"/>
  <c r="W178" i="16"/>
  <c r="W177" i="16"/>
  <c r="H96" i="16" s="1"/>
  <c r="AD178" i="16"/>
  <c r="AD177" i="16" s="1"/>
  <c r="AB178" i="16"/>
  <c r="AB177" i="16"/>
  <c r="Z178" i="16"/>
  <c r="Z177" i="16" s="1"/>
  <c r="V178" i="16"/>
  <c r="P178" i="16" s="1"/>
  <c r="BE178" i="16" s="1"/>
  <c r="BI176" i="16"/>
  <c r="BH176" i="16"/>
  <c r="BG176" i="16"/>
  <c r="BF176" i="16"/>
  <c r="X176" i="16"/>
  <c r="W176" i="16"/>
  <c r="AD176" i="16"/>
  <c r="AB176" i="16"/>
  <c r="Z176" i="16"/>
  <c r="V176" i="16"/>
  <c r="BI175" i="16"/>
  <c r="BH175" i="16"/>
  <c r="BG175" i="16"/>
  <c r="BF175" i="16"/>
  <c r="X175" i="16"/>
  <c r="W175" i="16"/>
  <c r="AD175" i="16"/>
  <c r="AB175" i="16"/>
  <c r="Z175" i="16"/>
  <c r="V175" i="16"/>
  <c r="BK175" i="16"/>
  <c r="P175" i="16"/>
  <c r="BE175" i="16" s="1"/>
  <c r="BI174" i="16"/>
  <c r="BH174" i="16"/>
  <c r="BG174" i="16"/>
  <c r="BF174" i="16"/>
  <c r="X174" i="16"/>
  <c r="W174" i="16"/>
  <c r="AD174" i="16"/>
  <c r="AB174" i="16"/>
  <c r="Z174" i="16"/>
  <c r="V174" i="16"/>
  <c r="P174" i="16" s="1"/>
  <c r="BE174" i="16" s="1"/>
  <c r="BK174" i="16"/>
  <c r="BI173" i="16"/>
  <c r="BH173" i="16"/>
  <c r="BG173" i="16"/>
  <c r="BF173" i="16"/>
  <c r="X173" i="16"/>
  <c r="W173" i="16"/>
  <c r="AD173" i="16"/>
  <c r="AB173" i="16"/>
  <c r="Z173" i="16"/>
  <c r="V173" i="16"/>
  <c r="P173" i="16" s="1"/>
  <c r="BE173" i="16" s="1"/>
  <c r="BI172" i="16"/>
  <c r="BH172" i="16"/>
  <c r="BG172" i="16"/>
  <c r="BF172" i="16"/>
  <c r="X172" i="16"/>
  <c r="W172" i="16"/>
  <c r="AD172" i="16"/>
  <c r="AB172" i="16"/>
  <c r="Z172" i="16"/>
  <c r="V172" i="16"/>
  <c r="BK172" i="16" s="1"/>
  <c r="BI171" i="16"/>
  <c r="BH171" i="16"/>
  <c r="BG171" i="16"/>
  <c r="BF171" i="16"/>
  <c r="X171" i="16"/>
  <c r="W171" i="16"/>
  <c r="AD171" i="16"/>
  <c r="AB171" i="16"/>
  <c r="Z171" i="16"/>
  <c r="V171" i="16"/>
  <c r="BK171" i="16" s="1"/>
  <c r="BI170" i="16"/>
  <c r="BH170" i="16"/>
  <c r="BG170" i="16"/>
  <c r="BF170" i="16"/>
  <c r="X170" i="16"/>
  <c r="W170" i="16"/>
  <c r="AD170" i="16"/>
  <c r="AB170" i="16"/>
  <c r="Z170" i="16"/>
  <c r="V170" i="16"/>
  <c r="P170" i="16" s="1"/>
  <c r="BE170" i="16" s="1"/>
  <c r="BK170" i="16"/>
  <c r="BI169" i="16"/>
  <c r="BH169" i="16"/>
  <c r="BG169" i="16"/>
  <c r="BF169" i="16"/>
  <c r="X169" i="16"/>
  <c r="W169" i="16"/>
  <c r="AD169" i="16"/>
  <c r="AB169" i="16"/>
  <c r="Z169" i="16"/>
  <c r="V169" i="16"/>
  <c r="P169" i="16" s="1"/>
  <c r="BE169" i="16" s="1"/>
  <c r="BK169" i="16"/>
  <c r="BI168" i="16"/>
  <c r="BH168" i="16"/>
  <c r="BG168" i="16"/>
  <c r="BF168" i="16"/>
  <c r="X168" i="16"/>
  <c r="W168" i="16"/>
  <c r="AD168" i="16"/>
  <c r="AB168" i="16"/>
  <c r="Z168" i="16"/>
  <c r="V168" i="16"/>
  <c r="BK168" i="16" s="1"/>
  <c r="P168" i="16"/>
  <c r="BE168" i="16" s="1"/>
  <c r="BI167" i="16"/>
  <c r="BH167" i="16"/>
  <c r="BG167" i="16"/>
  <c r="BF167" i="16"/>
  <c r="X167" i="16"/>
  <c r="W167" i="16"/>
  <c r="AD167" i="16"/>
  <c r="AB167" i="16"/>
  <c r="Z167" i="16"/>
  <c r="V167" i="16"/>
  <c r="P167" i="16" s="1"/>
  <c r="BE167" i="16" s="1"/>
  <c r="BK167" i="16"/>
  <c r="BI166" i="16"/>
  <c r="BH166" i="16"/>
  <c r="BG166" i="16"/>
  <c r="BF166" i="16"/>
  <c r="X166" i="16"/>
  <c r="W166" i="16"/>
  <c r="AD166" i="16"/>
  <c r="AB166" i="16"/>
  <c r="Z166" i="16"/>
  <c r="V166" i="16"/>
  <c r="BI165" i="16"/>
  <c r="BH165" i="16"/>
  <c r="BG165" i="16"/>
  <c r="BF165" i="16"/>
  <c r="X165" i="16"/>
  <c r="W165" i="16"/>
  <c r="AD165" i="16"/>
  <c r="AB165" i="16"/>
  <c r="Z165" i="16"/>
  <c r="V165" i="16"/>
  <c r="P165" i="16" s="1"/>
  <c r="BE165" i="16" s="1"/>
  <c r="BI164" i="16"/>
  <c r="BH164" i="16"/>
  <c r="BG164" i="16"/>
  <c r="BF164" i="16"/>
  <c r="X164" i="16"/>
  <c r="W164" i="16"/>
  <c r="AD164" i="16"/>
  <c r="AB164" i="16"/>
  <c r="Z164" i="16"/>
  <c r="V164" i="16"/>
  <c r="BK164" i="16" s="1"/>
  <c r="P164" i="16"/>
  <c r="BE164" i="16" s="1"/>
  <c r="BI163" i="16"/>
  <c r="BH163" i="16"/>
  <c r="BG163" i="16"/>
  <c r="BF163" i="16"/>
  <c r="X163" i="16"/>
  <c r="W163" i="16"/>
  <c r="AD163" i="16"/>
  <c r="AB163" i="16"/>
  <c r="Z163" i="16"/>
  <c r="V163" i="16"/>
  <c r="P163" i="16" s="1"/>
  <c r="BE163" i="16" s="1"/>
  <c r="BI162" i="16"/>
  <c r="BH162" i="16"/>
  <c r="BG162" i="16"/>
  <c r="BF162" i="16"/>
  <c r="X162" i="16"/>
  <c r="W162" i="16"/>
  <c r="AD162" i="16"/>
  <c r="AB162" i="16"/>
  <c r="Z162" i="16"/>
  <c r="V162" i="16"/>
  <c r="BI161" i="16"/>
  <c r="BH161" i="16"/>
  <c r="BG161" i="16"/>
  <c r="BF161" i="16"/>
  <c r="X161" i="16"/>
  <c r="W161" i="16"/>
  <c r="AD161" i="16"/>
  <c r="AB161" i="16"/>
  <c r="Z161" i="16"/>
  <c r="V161" i="16"/>
  <c r="BK161" i="16" s="1"/>
  <c r="P161" i="16"/>
  <c r="BE161" i="16" s="1"/>
  <c r="BI160" i="16"/>
  <c r="BH160" i="16"/>
  <c r="BG160" i="16"/>
  <c r="BF160" i="16"/>
  <c r="X160" i="16"/>
  <c r="W160" i="16"/>
  <c r="AD160" i="16"/>
  <c r="AB160" i="16"/>
  <c r="Z160" i="16"/>
  <c r="V160" i="16"/>
  <c r="BK160" i="16" s="1"/>
  <c r="BI159" i="16"/>
  <c r="BH159" i="16"/>
  <c r="BG159" i="16"/>
  <c r="BF159" i="16"/>
  <c r="X159" i="16"/>
  <c r="W159" i="16"/>
  <c r="AD159" i="16"/>
  <c r="AB159" i="16"/>
  <c r="Z159" i="16"/>
  <c r="V159" i="16"/>
  <c r="P159" i="16" s="1"/>
  <c r="BE159" i="16" s="1"/>
  <c r="BI158" i="16"/>
  <c r="BH158" i="16"/>
  <c r="BG158" i="16"/>
  <c r="BF158" i="16"/>
  <c r="X158" i="16"/>
  <c r="W158" i="16"/>
  <c r="AD158" i="16"/>
  <c r="AB158" i="16"/>
  <c r="Z158" i="16"/>
  <c r="V158" i="16"/>
  <c r="BI157" i="16"/>
  <c r="BH157" i="16"/>
  <c r="BG157" i="16"/>
  <c r="BF157" i="16"/>
  <c r="X157" i="16"/>
  <c r="W157" i="16"/>
  <c r="AD157" i="16"/>
  <c r="AB157" i="16"/>
  <c r="Z157" i="16"/>
  <c r="V157" i="16"/>
  <c r="BK157" i="16" s="1"/>
  <c r="BI156" i="16"/>
  <c r="BH156" i="16"/>
  <c r="BG156" i="16"/>
  <c r="BF156" i="16"/>
  <c r="X156" i="16"/>
  <c r="W156" i="16"/>
  <c r="AD156" i="16"/>
  <c r="AD155" i="16" s="1"/>
  <c r="AB156" i="16"/>
  <c r="AB155" i="16" s="1"/>
  <c r="Z156" i="16"/>
  <c r="V156" i="16"/>
  <c r="P156" i="16" s="1"/>
  <c r="BE156" i="16" s="1"/>
  <c r="BI154" i="16"/>
  <c r="BH154" i="16"/>
  <c r="BG154" i="16"/>
  <c r="BF154" i="16"/>
  <c r="X154" i="16"/>
  <c r="W154" i="16"/>
  <c r="AD154" i="16"/>
  <c r="AB154" i="16"/>
  <c r="Z154" i="16"/>
  <c r="V154" i="16"/>
  <c r="BK154" i="16" s="1"/>
  <c r="P154" i="16"/>
  <c r="BE154" i="16" s="1"/>
  <c r="BI153" i="16"/>
  <c r="BH153" i="16"/>
  <c r="BG153" i="16"/>
  <c r="BF153" i="16"/>
  <c r="X153" i="16"/>
  <c r="W153" i="16"/>
  <c r="AD153" i="16"/>
  <c r="AB153" i="16"/>
  <c r="Z153" i="16"/>
  <c r="V153" i="16"/>
  <c r="P153" i="16" s="1"/>
  <c r="BE153" i="16" s="1"/>
  <c r="BK153" i="16"/>
  <c r="BI152" i="16"/>
  <c r="BH152" i="16"/>
  <c r="BG152" i="16"/>
  <c r="BF152" i="16"/>
  <c r="X152" i="16"/>
  <c r="W152" i="16"/>
  <c r="AD152" i="16"/>
  <c r="AB152" i="16"/>
  <c r="Z152" i="16"/>
  <c r="V152" i="16"/>
  <c r="P152" i="16" s="1"/>
  <c r="BE152" i="16" s="1"/>
  <c r="BK152" i="16"/>
  <c r="BI151" i="16"/>
  <c r="BH151" i="16"/>
  <c r="BG151" i="16"/>
  <c r="BF151" i="16"/>
  <c r="X151" i="16"/>
  <c r="W151" i="16"/>
  <c r="AD151" i="16"/>
  <c r="AB151" i="16"/>
  <c r="Z151" i="16"/>
  <c r="V151" i="16"/>
  <c r="BI150" i="16"/>
  <c r="BH150" i="16"/>
  <c r="BG150" i="16"/>
  <c r="BF150" i="16"/>
  <c r="X150" i="16"/>
  <c r="W150" i="16"/>
  <c r="AD150" i="16"/>
  <c r="AB150" i="16"/>
  <c r="Z150" i="16"/>
  <c r="V150" i="16"/>
  <c r="BK150" i="16" s="1"/>
  <c r="BI149" i="16"/>
  <c r="BH149" i="16"/>
  <c r="BG149" i="16"/>
  <c r="BF149" i="16"/>
  <c r="X149" i="16"/>
  <c r="W149" i="16"/>
  <c r="AD149" i="16"/>
  <c r="AB149" i="16"/>
  <c r="Z149" i="16"/>
  <c r="V149" i="16"/>
  <c r="P149" i="16" s="1"/>
  <c r="BE149" i="16" s="1"/>
  <c r="BI148" i="16"/>
  <c r="BH148" i="16"/>
  <c r="BG148" i="16"/>
  <c r="BF148" i="16"/>
  <c r="X148" i="16"/>
  <c r="W148" i="16"/>
  <c r="AD148" i="16"/>
  <c r="AD144" i="16" s="1"/>
  <c r="AD143" i="16" s="1"/>
  <c r="AB148" i="16"/>
  <c r="Z148" i="16"/>
  <c r="V148" i="16"/>
  <c r="P148" i="16" s="1"/>
  <c r="BE148" i="16" s="1"/>
  <c r="BK148" i="16"/>
  <c r="BI147" i="16"/>
  <c r="BH147" i="16"/>
  <c r="BG147" i="16"/>
  <c r="BF147" i="16"/>
  <c r="X147" i="16"/>
  <c r="W147" i="16"/>
  <c r="AD147" i="16"/>
  <c r="AB147" i="16"/>
  <c r="Z147" i="16"/>
  <c r="V147" i="16"/>
  <c r="BI146" i="16"/>
  <c r="BH146" i="16"/>
  <c r="BG146" i="16"/>
  <c r="BF146" i="16"/>
  <c r="X146" i="16"/>
  <c r="W146" i="16"/>
  <c r="AD146" i="16"/>
  <c r="AB146" i="16"/>
  <c r="AB144" i="16" s="1"/>
  <c r="AB143" i="16" s="1"/>
  <c r="Z146" i="16"/>
  <c r="V146" i="16"/>
  <c r="BK146" i="16" s="1"/>
  <c r="BI145" i="16"/>
  <c r="BH145" i="16"/>
  <c r="BG145" i="16"/>
  <c r="BF145" i="16"/>
  <c r="X145" i="16"/>
  <c r="W145" i="16"/>
  <c r="AD145" i="16"/>
  <c r="AB145" i="16"/>
  <c r="Z145" i="16"/>
  <c r="V145" i="16"/>
  <c r="BI142" i="16"/>
  <c r="BH142" i="16"/>
  <c r="BG142" i="16"/>
  <c r="BF142" i="16"/>
  <c r="X142" i="16"/>
  <c r="W142" i="16"/>
  <c r="AD142" i="16"/>
  <c r="AB142" i="16"/>
  <c r="Z142" i="16"/>
  <c r="V142" i="16"/>
  <c r="P142" i="16" s="1"/>
  <c r="BE142" i="16" s="1"/>
  <c r="BK142" i="16"/>
  <c r="BI141" i="16"/>
  <c r="BH141" i="16"/>
  <c r="BG141" i="16"/>
  <c r="BF141" i="16"/>
  <c r="X141" i="16"/>
  <c r="W141" i="16"/>
  <c r="AD141" i="16"/>
  <c r="AB141" i="16"/>
  <c r="Z141" i="16"/>
  <c r="V141" i="16"/>
  <c r="BI140" i="16"/>
  <c r="BH140" i="16"/>
  <c r="BG140" i="16"/>
  <c r="BF140" i="16"/>
  <c r="X140" i="16"/>
  <c r="W140" i="16"/>
  <c r="AD140" i="16"/>
  <c r="AB140" i="16"/>
  <c r="Z140" i="16"/>
  <c r="V140" i="16"/>
  <c r="BK140" i="16" s="1"/>
  <c r="P140" i="16"/>
  <c r="BE140" i="16" s="1"/>
  <c r="BI139" i="16"/>
  <c r="BH139" i="16"/>
  <c r="BG139" i="16"/>
  <c r="BF139" i="16"/>
  <c r="X139" i="16"/>
  <c r="W139" i="16"/>
  <c r="W138" i="16" s="1"/>
  <c r="H92" i="16" s="1"/>
  <c r="AD139" i="16"/>
  <c r="AB139" i="16"/>
  <c r="AB138" i="16" s="1"/>
  <c r="AB122" i="16" s="1"/>
  <c r="AB121" i="16" s="1"/>
  <c r="Z139" i="16"/>
  <c r="V139" i="16"/>
  <c r="P139" i="16" s="1"/>
  <c r="BE139" i="16" s="1"/>
  <c r="BI137" i="16"/>
  <c r="BH137" i="16"/>
  <c r="BG137" i="16"/>
  <c r="BF137" i="16"/>
  <c r="X137" i="16"/>
  <c r="W137" i="16"/>
  <c r="AD137" i="16"/>
  <c r="AB137" i="16"/>
  <c r="Z137" i="16"/>
  <c r="V137" i="16"/>
  <c r="BK137" i="16" s="1"/>
  <c r="P137" i="16"/>
  <c r="BE137" i="16" s="1"/>
  <c r="BI136" i="16"/>
  <c r="BH136" i="16"/>
  <c r="BG136" i="16"/>
  <c r="BF136" i="16"/>
  <c r="X136" i="16"/>
  <c r="W136" i="16"/>
  <c r="AD136" i="16"/>
  <c r="AB136" i="16"/>
  <c r="Z136" i="16"/>
  <c r="V136" i="16"/>
  <c r="P136" i="16" s="1"/>
  <c r="BE136" i="16" s="1"/>
  <c r="BK136" i="16"/>
  <c r="BI135" i="16"/>
  <c r="BH135" i="16"/>
  <c r="BG135" i="16"/>
  <c r="BF135" i="16"/>
  <c r="X135" i="16"/>
  <c r="W135" i="16"/>
  <c r="AD135" i="16"/>
  <c r="AB135" i="16"/>
  <c r="Z135" i="16"/>
  <c r="V135" i="16"/>
  <c r="BI134" i="16"/>
  <c r="BH134" i="16"/>
  <c r="BG134" i="16"/>
  <c r="BF134" i="16"/>
  <c r="X134" i="16"/>
  <c r="W134" i="16"/>
  <c r="AD134" i="16"/>
  <c r="AB134" i="16"/>
  <c r="Z134" i="16"/>
  <c r="V134" i="16"/>
  <c r="BI133" i="16"/>
  <c r="BH133" i="16"/>
  <c r="BG133" i="16"/>
  <c r="BF133" i="16"/>
  <c r="X133" i="16"/>
  <c r="W133" i="16"/>
  <c r="AD133" i="16"/>
  <c r="AB133" i="16"/>
  <c r="Z133" i="16"/>
  <c r="V133" i="16"/>
  <c r="BK133" i="16" s="1"/>
  <c r="BI132" i="16"/>
  <c r="BH132" i="16"/>
  <c r="BG132" i="16"/>
  <c r="BF132" i="16"/>
  <c r="X132" i="16"/>
  <c r="W132" i="16"/>
  <c r="AD132" i="16"/>
  <c r="AB132" i="16"/>
  <c r="AB123" i="16" s="1"/>
  <c r="Z132" i="16"/>
  <c r="V132" i="16"/>
  <c r="P132" i="16" s="1"/>
  <c r="BE132" i="16" s="1"/>
  <c r="BK132" i="16"/>
  <c r="BI128" i="16"/>
  <c r="BH128" i="16"/>
  <c r="BG128" i="16"/>
  <c r="BF128" i="16"/>
  <c r="X128" i="16"/>
  <c r="W128" i="16"/>
  <c r="AD128" i="16"/>
  <c r="AB128" i="16"/>
  <c r="Z128" i="16"/>
  <c r="V128" i="16"/>
  <c r="P128" i="16" s="1"/>
  <c r="BE128" i="16" s="1"/>
  <c r="BI127" i="16"/>
  <c r="BH127" i="16"/>
  <c r="BG127" i="16"/>
  <c r="BF127" i="16"/>
  <c r="X127" i="16"/>
  <c r="W127" i="16"/>
  <c r="AD127" i="16"/>
  <c r="AB127" i="16"/>
  <c r="Z127" i="16"/>
  <c r="V127" i="16"/>
  <c r="BI126" i="16"/>
  <c r="BH126" i="16"/>
  <c r="BG126" i="16"/>
  <c r="BF126" i="16"/>
  <c r="X126" i="16"/>
  <c r="W126" i="16"/>
  <c r="AD126" i="16"/>
  <c r="AB126" i="16"/>
  <c r="Z126" i="16"/>
  <c r="Z123" i="16" s="1"/>
  <c r="V126" i="16"/>
  <c r="BK126" i="16" s="1"/>
  <c r="P126" i="16"/>
  <c r="BE126" i="16" s="1"/>
  <c r="BI125" i="16"/>
  <c r="BH125" i="16"/>
  <c r="BG125" i="16"/>
  <c r="BF125" i="16"/>
  <c r="X125" i="16"/>
  <c r="W125" i="16"/>
  <c r="AD125" i="16"/>
  <c r="AB125" i="16"/>
  <c r="Z125" i="16"/>
  <c r="V125" i="16"/>
  <c r="P125" i="16" s="1"/>
  <c r="BE125" i="16" s="1"/>
  <c r="BI124" i="16"/>
  <c r="BH124" i="16"/>
  <c r="BG124" i="16"/>
  <c r="BF124" i="16"/>
  <c r="X124" i="16"/>
  <c r="W124" i="16"/>
  <c r="AD124" i="16"/>
  <c r="AD123" i="16"/>
  <c r="AB124" i="16"/>
  <c r="Z124" i="16"/>
  <c r="V124" i="16"/>
  <c r="BK124" i="16" s="1"/>
  <c r="M118" i="16"/>
  <c r="M117" i="16"/>
  <c r="F117" i="16"/>
  <c r="F115" i="16"/>
  <c r="F113" i="16"/>
  <c r="M31" i="16"/>
  <c r="AU104" i="1"/>
  <c r="M85" i="16"/>
  <c r="M84" i="16"/>
  <c r="F84" i="16"/>
  <c r="F82" i="16"/>
  <c r="F80" i="16"/>
  <c r="O16" i="16"/>
  <c r="E16" i="16"/>
  <c r="F118" i="16"/>
  <c r="F85" i="16"/>
  <c r="O15" i="16"/>
  <c r="O10" i="16"/>
  <c r="M115" i="16"/>
  <c r="M82" i="16"/>
  <c r="F6" i="16"/>
  <c r="F111" i="16" s="1"/>
  <c r="F78" i="16"/>
  <c r="BA103" i="1"/>
  <c r="AZ103" i="1"/>
  <c r="BI189" i="15"/>
  <c r="BH189" i="15"/>
  <c r="BG189" i="15"/>
  <c r="BF189" i="15"/>
  <c r="X189" i="15"/>
  <c r="X188" i="15"/>
  <c r="W189" i="15"/>
  <c r="W188" i="15" s="1"/>
  <c r="H99" i="15" s="1"/>
  <c r="AD189" i="15"/>
  <c r="AD188" i="15"/>
  <c r="AB189" i="15"/>
  <c r="AB188" i="15" s="1"/>
  <c r="Z189" i="15"/>
  <c r="Z188" i="15"/>
  <c r="V189" i="15"/>
  <c r="BI187" i="15"/>
  <c r="BH187" i="15"/>
  <c r="BG187" i="15"/>
  <c r="BF187" i="15"/>
  <c r="X187" i="15"/>
  <c r="W187" i="15"/>
  <c r="AD187" i="15"/>
  <c r="AB187" i="15"/>
  <c r="Z187" i="15"/>
  <c r="V187" i="15"/>
  <c r="BK187" i="15" s="1"/>
  <c r="BI186" i="15"/>
  <c r="BH186" i="15"/>
  <c r="BG186" i="15"/>
  <c r="BF186" i="15"/>
  <c r="X186" i="15"/>
  <c r="X185" i="15" s="1"/>
  <c r="K98" i="15" s="1"/>
  <c r="W186" i="15"/>
  <c r="AD186" i="15"/>
  <c r="AB186" i="15"/>
  <c r="AB185" i="15"/>
  <c r="AB184" i="15" s="1"/>
  <c r="Z186" i="15"/>
  <c r="Z185" i="15"/>
  <c r="Z184" i="15"/>
  <c r="V186" i="15"/>
  <c r="BK186" i="15" s="1"/>
  <c r="BI183" i="15"/>
  <c r="BH183" i="15"/>
  <c r="BG183" i="15"/>
  <c r="BF183" i="15"/>
  <c r="X183" i="15"/>
  <c r="X182" i="15"/>
  <c r="W183" i="15"/>
  <c r="W182" i="15" s="1"/>
  <c r="H96" i="15" s="1"/>
  <c r="AD183" i="15"/>
  <c r="AD182" i="15"/>
  <c r="AB183" i="15"/>
  <c r="AB182" i="15" s="1"/>
  <c r="Z183" i="15"/>
  <c r="Z182" i="15" s="1"/>
  <c r="V183" i="15"/>
  <c r="BK183" i="15" s="1"/>
  <c r="BK182" i="15"/>
  <c r="M182" i="15" s="1"/>
  <c r="M96" i="15" s="1"/>
  <c r="K96" i="15"/>
  <c r="BI181" i="15"/>
  <c r="BH181" i="15"/>
  <c r="BG181" i="15"/>
  <c r="BF181" i="15"/>
  <c r="X181" i="15"/>
  <c r="W181" i="15"/>
  <c r="AD181" i="15"/>
  <c r="AB181" i="15"/>
  <c r="Z181" i="15"/>
  <c r="V181" i="15"/>
  <c r="P181" i="15" s="1"/>
  <c r="BE181" i="15" s="1"/>
  <c r="BI180" i="15"/>
  <c r="BH180" i="15"/>
  <c r="BG180" i="15"/>
  <c r="BF180" i="15"/>
  <c r="X180" i="15"/>
  <c r="W180" i="15"/>
  <c r="AD180" i="15"/>
  <c r="AB180" i="15"/>
  <c r="Z180" i="15"/>
  <c r="V180" i="15"/>
  <c r="BI179" i="15"/>
  <c r="BH179" i="15"/>
  <c r="BG179" i="15"/>
  <c r="BF179" i="15"/>
  <c r="X179" i="15"/>
  <c r="W179" i="15"/>
  <c r="AD179" i="15"/>
  <c r="AB179" i="15"/>
  <c r="Z179" i="15"/>
  <c r="V179" i="15"/>
  <c r="BK179" i="15" s="1"/>
  <c r="BI178" i="15"/>
  <c r="BH178" i="15"/>
  <c r="BG178" i="15"/>
  <c r="BF178" i="15"/>
  <c r="X178" i="15"/>
  <c r="W178" i="15"/>
  <c r="AD178" i="15"/>
  <c r="AB178" i="15"/>
  <c r="Z178" i="15"/>
  <c r="V178" i="15"/>
  <c r="BK178" i="15" s="1"/>
  <c r="BI177" i="15"/>
  <c r="BH177" i="15"/>
  <c r="BG177" i="15"/>
  <c r="BF177" i="15"/>
  <c r="X177" i="15"/>
  <c r="W177" i="15"/>
  <c r="AD177" i="15"/>
  <c r="AB177" i="15"/>
  <c r="Z177" i="15"/>
  <c r="V177" i="15"/>
  <c r="P177" i="15" s="1"/>
  <c r="BE177" i="15" s="1"/>
  <c r="BI176" i="15"/>
  <c r="BH176" i="15"/>
  <c r="BG176" i="15"/>
  <c r="BF176" i="15"/>
  <c r="X176" i="15"/>
  <c r="W176" i="15"/>
  <c r="AD176" i="15"/>
  <c r="AB176" i="15"/>
  <c r="Z176" i="15"/>
  <c r="V176" i="15"/>
  <c r="BI175" i="15"/>
  <c r="BH175" i="15"/>
  <c r="BG175" i="15"/>
  <c r="BF175" i="15"/>
  <c r="X175" i="15"/>
  <c r="W175" i="15"/>
  <c r="AD175" i="15"/>
  <c r="AB175" i="15"/>
  <c r="Z175" i="15"/>
  <c r="V175" i="15"/>
  <c r="BK175" i="15" s="1"/>
  <c r="P175" i="15"/>
  <c r="BE175" i="15"/>
  <c r="BI174" i="15"/>
  <c r="BH174" i="15"/>
  <c r="BG174" i="15"/>
  <c r="BF174" i="15"/>
  <c r="X174" i="15"/>
  <c r="W174" i="15"/>
  <c r="AD174" i="15"/>
  <c r="AB174" i="15"/>
  <c r="Z174" i="15"/>
  <c r="V174" i="15"/>
  <c r="BK174" i="15"/>
  <c r="P174" i="15"/>
  <c r="BE174" i="15" s="1"/>
  <c r="BI173" i="15"/>
  <c r="BH173" i="15"/>
  <c r="BG173" i="15"/>
  <c r="BF173" i="15"/>
  <c r="X173" i="15"/>
  <c r="W173" i="15"/>
  <c r="AD173" i="15"/>
  <c r="AB173" i="15"/>
  <c r="Z173" i="15"/>
  <c r="V173" i="15"/>
  <c r="P173" i="15" s="1"/>
  <c r="BE173" i="15" s="1"/>
  <c r="BK173" i="15"/>
  <c r="BI172" i="15"/>
  <c r="BH172" i="15"/>
  <c r="BG172" i="15"/>
  <c r="BF172" i="15"/>
  <c r="X172" i="15"/>
  <c r="W172" i="15"/>
  <c r="AD172" i="15"/>
  <c r="AB172" i="15"/>
  <c r="Z172" i="15"/>
  <c r="V172" i="15"/>
  <c r="BI171" i="15"/>
  <c r="BH171" i="15"/>
  <c r="BG171" i="15"/>
  <c r="BF171" i="15"/>
  <c r="X171" i="15"/>
  <c r="W171" i="15"/>
  <c r="AD171" i="15"/>
  <c r="AB171" i="15"/>
  <c r="Z171" i="15"/>
  <c r="V171" i="15"/>
  <c r="P171" i="15" s="1"/>
  <c r="BE171" i="15" s="1"/>
  <c r="BK171" i="15"/>
  <c r="BI170" i="15"/>
  <c r="BH170" i="15"/>
  <c r="BG170" i="15"/>
  <c r="BF170" i="15"/>
  <c r="X170" i="15"/>
  <c r="W170" i="15"/>
  <c r="AD170" i="15"/>
  <c r="AB170" i="15"/>
  <c r="Z170" i="15"/>
  <c r="V170" i="15"/>
  <c r="P170" i="15" s="1"/>
  <c r="BE170" i="15" s="1"/>
  <c r="BK170" i="15"/>
  <c r="BI169" i="15"/>
  <c r="BH169" i="15"/>
  <c r="BG169" i="15"/>
  <c r="BF169" i="15"/>
  <c r="X169" i="15"/>
  <c r="W169" i="15"/>
  <c r="AD169" i="15"/>
  <c r="AB169" i="15"/>
  <c r="Z169" i="15"/>
  <c r="V169" i="15"/>
  <c r="BI168" i="15"/>
  <c r="BH168" i="15"/>
  <c r="BG168" i="15"/>
  <c r="BF168" i="15"/>
  <c r="X168" i="15"/>
  <c r="W168" i="15"/>
  <c r="AD168" i="15"/>
  <c r="AB168" i="15"/>
  <c r="Z168" i="15"/>
  <c r="V168" i="15"/>
  <c r="BI167" i="15"/>
  <c r="BH167" i="15"/>
  <c r="BG167" i="15"/>
  <c r="BF167" i="15"/>
  <c r="X167" i="15"/>
  <c r="W167" i="15"/>
  <c r="AD167" i="15"/>
  <c r="AB167" i="15"/>
  <c r="Z167" i="15"/>
  <c r="V167" i="15"/>
  <c r="P167" i="15" s="1"/>
  <c r="BE167" i="15" s="1"/>
  <c r="BK167" i="15"/>
  <c r="BI166" i="15"/>
  <c r="BH166" i="15"/>
  <c r="BG166" i="15"/>
  <c r="BF166" i="15"/>
  <c r="X166" i="15"/>
  <c r="W166" i="15"/>
  <c r="AD166" i="15"/>
  <c r="AB166" i="15"/>
  <c r="Z166" i="15"/>
  <c r="V166" i="15"/>
  <c r="P166" i="15" s="1"/>
  <c r="BE166" i="15" s="1"/>
  <c r="BI165" i="15"/>
  <c r="BH165" i="15"/>
  <c r="BG165" i="15"/>
  <c r="BF165" i="15"/>
  <c r="X165" i="15"/>
  <c r="W165" i="15"/>
  <c r="AD165" i="15"/>
  <c r="AB165" i="15"/>
  <c r="Z165" i="15"/>
  <c r="V165" i="15"/>
  <c r="P165" i="15" s="1"/>
  <c r="BE165" i="15" s="1"/>
  <c r="BI164" i="15"/>
  <c r="BH164" i="15"/>
  <c r="BG164" i="15"/>
  <c r="BF164" i="15"/>
  <c r="X164" i="15"/>
  <c r="W164" i="15"/>
  <c r="AD164" i="15"/>
  <c r="AB164" i="15"/>
  <c r="Z164" i="15"/>
  <c r="V164" i="15"/>
  <c r="BI163" i="15"/>
  <c r="BH163" i="15"/>
  <c r="BG163" i="15"/>
  <c r="BF163" i="15"/>
  <c r="X163" i="15"/>
  <c r="W163" i="15"/>
  <c r="AD163" i="15"/>
  <c r="AB163" i="15"/>
  <c r="Z163" i="15"/>
  <c r="V163" i="15"/>
  <c r="BK163" i="15" s="1"/>
  <c r="BI162" i="15"/>
  <c r="BH162" i="15"/>
  <c r="BG162" i="15"/>
  <c r="BF162" i="15"/>
  <c r="X162" i="15"/>
  <c r="W162" i="15"/>
  <c r="AD162" i="15"/>
  <c r="AB162" i="15"/>
  <c r="AB158" i="15" s="1"/>
  <c r="Z162" i="15"/>
  <c r="V162" i="15"/>
  <c r="BK162" i="15" s="1"/>
  <c r="BI161" i="15"/>
  <c r="BH161" i="15"/>
  <c r="BG161" i="15"/>
  <c r="BF161" i="15"/>
  <c r="X161" i="15"/>
  <c r="W161" i="15"/>
  <c r="AD161" i="15"/>
  <c r="AB161" i="15"/>
  <c r="Z161" i="15"/>
  <c r="V161" i="15"/>
  <c r="P161" i="15" s="1"/>
  <c r="BE161" i="15" s="1"/>
  <c r="BI160" i="15"/>
  <c r="BH160" i="15"/>
  <c r="BG160" i="15"/>
  <c r="BF160" i="15"/>
  <c r="X160" i="15"/>
  <c r="W160" i="15"/>
  <c r="AD160" i="15"/>
  <c r="AB160" i="15"/>
  <c r="Z160" i="15"/>
  <c r="V160" i="15"/>
  <c r="BI159" i="15"/>
  <c r="BH159" i="15"/>
  <c r="BG159" i="15"/>
  <c r="BF159" i="15"/>
  <c r="X159" i="15"/>
  <c r="W159" i="15"/>
  <c r="AD159" i="15"/>
  <c r="AB159" i="15"/>
  <c r="Z159" i="15"/>
  <c r="V159" i="15"/>
  <c r="BK159" i="15" s="1"/>
  <c r="P159" i="15"/>
  <c r="BE159" i="15"/>
  <c r="BI157" i="15"/>
  <c r="BH157" i="15"/>
  <c r="BG157" i="15"/>
  <c r="BF157" i="15"/>
  <c r="X157" i="15"/>
  <c r="W157" i="15"/>
  <c r="AD157" i="15"/>
  <c r="AB157" i="15"/>
  <c r="Z157" i="15"/>
  <c r="V157" i="15"/>
  <c r="BI156" i="15"/>
  <c r="BH156" i="15"/>
  <c r="BG156" i="15"/>
  <c r="BF156" i="15"/>
  <c r="X156" i="15"/>
  <c r="W156" i="15"/>
  <c r="AD156" i="15"/>
  <c r="AB156" i="15"/>
  <c r="Z156" i="15"/>
  <c r="V156" i="15"/>
  <c r="BK156" i="15" s="1"/>
  <c r="BI155" i="15"/>
  <c r="BH155" i="15"/>
  <c r="BG155" i="15"/>
  <c r="BF155" i="15"/>
  <c r="X155" i="15"/>
  <c r="W155" i="15"/>
  <c r="AD155" i="15"/>
  <c r="AB155" i="15"/>
  <c r="Z155" i="15"/>
  <c r="V155" i="15"/>
  <c r="P155" i="15" s="1"/>
  <c r="BE155" i="15" s="1"/>
  <c r="BK155" i="15"/>
  <c r="BI154" i="15"/>
  <c r="BH154" i="15"/>
  <c r="BG154" i="15"/>
  <c r="BF154" i="15"/>
  <c r="X154" i="15"/>
  <c r="W154" i="15"/>
  <c r="AD154" i="15"/>
  <c r="AD147" i="15" s="1"/>
  <c r="AB154" i="15"/>
  <c r="Z154" i="15"/>
  <c r="V154" i="15"/>
  <c r="P154" i="15" s="1"/>
  <c r="BE154" i="15" s="1"/>
  <c r="BI153" i="15"/>
  <c r="BH153" i="15"/>
  <c r="BG153" i="15"/>
  <c r="BF153" i="15"/>
  <c r="X153" i="15"/>
  <c r="W153" i="15"/>
  <c r="AD153" i="15"/>
  <c r="AB153" i="15"/>
  <c r="Z153" i="15"/>
  <c r="V153" i="15"/>
  <c r="BI152" i="15"/>
  <c r="BH152" i="15"/>
  <c r="BG152" i="15"/>
  <c r="BF152" i="15"/>
  <c r="X152" i="15"/>
  <c r="W152" i="15"/>
  <c r="AD152" i="15"/>
  <c r="AB152" i="15"/>
  <c r="Z152" i="15"/>
  <c r="V152" i="15"/>
  <c r="BK152" i="15" s="1"/>
  <c r="P152" i="15"/>
  <c r="BE152" i="15" s="1"/>
  <c r="BI151" i="15"/>
  <c r="BH151" i="15"/>
  <c r="BG151" i="15"/>
  <c r="BF151" i="15"/>
  <c r="X151" i="15"/>
  <c r="W151" i="15"/>
  <c r="AD151" i="15"/>
  <c r="AB151" i="15"/>
  <c r="AB147" i="15" s="1"/>
  <c r="Z151" i="15"/>
  <c r="V151" i="15"/>
  <c r="P151" i="15" s="1"/>
  <c r="BE151" i="15" s="1"/>
  <c r="BI150" i="15"/>
  <c r="BH150" i="15"/>
  <c r="BG150" i="15"/>
  <c r="BF150" i="15"/>
  <c r="X150" i="15"/>
  <c r="W150" i="15"/>
  <c r="AD150" i="15"/>
  <c r="AB150" i="15"/>
  <c r="Z150" i="15"/>
  <c r="V150" i="15"/>
  <c r="P150" i="15" s="1"/>
  <c r="BE150" i="15" s="1"/>
  <c r="BK150" i="15"/>
  <c r="BI149" i="15"/>
  <c r="BH149" i="15"/>
  <c r="BG149" i="15"/>
  <c r="BF149" i="15"/>
  <c r="X149" i="15"/>
  <c r="W149" i="15"/>
  <c r="AD149" i="15"/>
  <c r="AB149" i="15"/>
  <c r="Z149" i="15"/>
  <c r="V149" i="15"/>
  <c r="BI148" i="15"/>
  <c r="BH148" i="15"/>
  <c r="BG148" i="15"/>
  <c r="BF148" i="15"/>
  <c r="X148" i="15"/>
  <c r="W148" i="15"/>
  <c r="W147" i="15" s="1"/>
  <c r="AD148" i="15"/>
  <c r="AB148" i="15"/>
  <c r="Z148" i="15"/>
  <c r="V148" i="15"/>
  <c r="BI145" i="15"/>
  <c r="BH145" i="15"/>
  <c r="BG145" i="15"/>
  <c r="BF145" i="15"/>
  <c r="X145" i="15"/>
  <c r="W145" i="15"/>
  <c r="AD145" i="15"/>
  <c r="AB145" i="15"/>
  <c r="Z145" i="15"/>
  <c r="V145" i="15"/>
  <c r="P145" i="15" s="1"/>
  <c r="BE145" i="15" s="1"/>
  <c r="BK145" i="15"/>
  <c r="BI144" i="15"/>
  <c r="BH144" i="15"/>
  <c r="BG144" i="15"/>
  <c r="BF144" i="15"/>
  <c r="X144" i="15"/>
  <c r="W144" i="15"/>
  <c r="AD144" i="15"/>
  <c r="AB144" i="15"/>
  <c r="Z144" i="15"/>
  <c r="V144" i="15"/>
  <c r="BI143" i="15"/>
  <c r="BH143" i="15"/>
  <c r="BG143" i="15"/>
  <c r="BF143" i="15"/>
  <c r="X143" i="15"/>
  <c r="W143" i="15"/>
  <c r="AD143" i="15"/>
  <c r="AB143" i="15"/>
  <c r="Z143" i="15"/>
  <c r="V143" i="15"/>
  <c r="BI142" i="15"/>
  <c r="BH142" i="15"/>
  <c r="BG142" i="15"/>
  <c r="BF142" i="15"/>
  <c r="X142" i="15"/>
  <c r="W142" i="15"/>
  <c r="W141" i="15"/>
  <c r="H92" i="15" s="1"/>
  <c r="AD142" i="15"/>
  <c r="AD141" i="15" s="1"/>
  <c r="AB142" i="15"/>
  <c r="AB141" i="15"/>
  <c r="Z142" i="15"/>
  <c r="Z141" i="15" s="1"/>
  <c r="V142" i="15"/>
  <c r="P142" i="15" s="1"/>
  <c r="BE142" i="15" s="1"/>
  <c r="BK142" i="15"/>
  <c r="BI140" i="15"/>
  <c r="BH140" i="15"/>
  <c r="BG140" i="15"/>
  <c r="BF140" i="15"/>
  <c r="X140" i="15"/>
  <c r="W140" i="15"/>
  <c r="AD140" i="15"/>
  <c r="AB140" i="15"/>
  <c r="Z140" i="15"/>
  <c r="V140" i="15"/>
  <c r="BI139" i="15"/>
  <c r="BH139" i="15"/>
  <c r="BG139" i="15"/>
  <c r="BF139" i="15"/>
  <c r="X139" i="15"/>
  <c r="W139" i="15"/>
  <c r="AD139" i="15"/>
  <c r="AB139" i="15"/>
  <c r="Z139" i="15"/>
  <c r="V139" i="15"/>
  <c r="BK139" i="15" s="1"/>
  <c r="BI138" i="15"/>
  <c r="BH138" i="15"/>
  <c r="BG138" i="15"/>
  <c r="BF138" i="15"/>
  <c r="X138" i="15"/>
  <c r="W138" i="15"/>
  <c r="AD138" i="15"/>
  <c r="AB138" i="15"/>
  <c r="Z138" i="15"/>
  <c r="V138" i="15"/>
  <c r="BK138" i="15" s="1"/>
  <c r="BI137" i="15"/>
  <c r="BH137" i="15"/>
  <c r="BG137" i="15"/>
  <c r="BF137" i="15"/>
  <c r="X137" i="15"/>
  <c r="W137" i="15"/>
  <c r="AD137" i="15"/>
  <c r="AB137" i="15"/>
  <c r="Z137" i="15"/>
  <c r="V137" i="15"/>
  <c r="BI136" i="15"/>
  <c r="BH136" i="15"/>
  <c r="BG136" i="15"/>
  <c r="BF136" i="15"/>
  <c r="X136" i="15"/>
  <c r="W136" i="15"/>
  <c r="AD136" i="15"/>
  <c r="AB136" i="15"/>
  <c r="Z136" i="15"/>
  <c r="V136" i="15"/>
  <c r="BI135" i="15"/>
  <c r="BH135" i="15"/>
  <c r="BG135" i="15"/>
  <c r="BF135" i="15"/>
  <c r="X135" i="15"/>
  <c r="W135" i="15"/>
  <c r="AD135" i="15"/>
  <c r="AB135" i="15"/>
  <c r="Z135" i="15"/>
  <c r="V135" i="15"/>
  <c r="BK135" i="15" s="1"/>
  <c r="BI134" i="15"/>
  <c r="BH134" i="15"/>
  <c r="BG134" i="15"/>
  <c r="BF134" i="15"/>
  <c r="X134" i="15"/>
  <c r="W134" i="15"/>
  <c r="AD134" i="15"/>
  <c r="AB134" i="15"/>
  <c r="Z134" i="15"/>
  <c r="V134" i="15"/>
  <c r="BK134" i="15" s="1"/>
  <c r="BI133" i="15"/>
  <c r="BH133" i="15"/>
  <c r="BG133" i="15"/>
  <c r="BF133" i="15"/>
  <c r="X133" i="15"/>
  <c r="W133" i="15"/>
  <c r="AD133" i="15"/>
  <c r="AD123" i="15" s="1"/>
  <c r="AD122" i="15" s="1"/>
  <c r="AB133" i="15"/>
  <c r="Z133" i="15"/>
  <c r="V133" i="15"/>
  <c r="P133" i="15" s="1"/>
  <c r="BE133" i="15" s="1"/>
  <c r="BI128" i="15"/>
  <c r="BH128" i="15"/>
  <c r="BG128" i="15"/>
  <c r="BF128" i="15"/>
  <c r="X128" i="15"/>
  <c r="W128" i="15"/>
  <c r="AD128" i="15"/>
  <c r="AB128" i="15"/>
  <c r="Z128" i="15"/>
  <c r="V128" i="15"/>
  <c r="BI127" i="15"/>
  <c r="BH127" i="15"/>
  <c r="BG127" i="15"/>
  <c r="BF127" i="15"/>
  <c r="X127" i="15"/>
  <c r="W127" i="15"/>
  <c r="AD127" i="15"/>
  <c r="AB127" i="15"/>
  <c r="Z127" i="15"/>
  <c r="Z123" i="15" s="1"/>
  <c r="Z122" i="15" s="1"/>
  <c r="V127" i="15"/>
  <c r="BK127" i="15" s="1"/>
  <c r="P127" i="15"/>
  <c r="BE127" i="15"/>
  <c r="BI126" i="15"/>
  <c r="BH126" i="15"/>
  <c r="BG126" i="15"/>
  <c r="BF126" i="15"/>
  <c r="X126" i="15"/>
  <c r="W126" i="15"/>
  <c r="AD126" i="15"/>
  <c r="AB126" i="15"/>
  <c r="Z126" i="15"/>
  <c r="V126" i="15"/>
  <c r="BK126" i="15"/>
  <c r="P126" i="15"/>
  <c r="BE126" i="15" s="1"/>
  <c r="BI125" i="15"/>
  <c r="BH125" i="15"/>
  <c r="BG125" i="15"/>
  <c r="BF125" i="15"/>
  <c r="X125" i="15"/>
  <c r="W125" i="15"/>
  <c r="AD125" i="15"/>
  <c r="AB125" i="15"/>
  <c r="Z125" i="15"/>
  <c r="V125" i="15"/>
  <c r="BI124" i="15"/>
  <c r="BH124" i="15"/>
  <c r="BG124" i="15"/>
  <c r="BF124" i="15"/>
  <c r="X124" i="15"/>
  <c r="W124" i="15"/>
  <c r="AD124" i="15"/>
  <c r="AB124" i="15"/>
  <c r="Z124" i="15"/>
  <c r="V124" i="15"/>
  <c r="M118" i="15"/>
  <c r="M117" i="15"/>
  <c r="F117" i="15"/>
  <c r="F115" i="15"/>
  <c r="F113" i="15"/>
  <c r="M31" i="15"/>
  <c r="AU103" i="1"/>
  <c r="M85" i="15"/>
  <c r="M84" i="15"/>
  <c r="F84" i="15"/>
  <c r="F82" i="15"/>
  <c r="F80" i="15"/>
  <c r="O16" i="15"/>
  <c r="E16" i="15"/>
  <c r="O15" i="15"/>
  <c r="O10" i="15"/>
  <c r="F6" i="15"/>
  <c r="F78" i="15" s="1"/>
  <c r="F111" i="15"/>
  <c r="BA102" i="1"/>
  <c r="AZ102" i="1"/>
  <c r="BI191" i="14"/>
  <c r="BH191" i="14"/>
  <c r="BG191" i="14"/>
  <c r="BF191" i="14"/>
  <c r="X191" i="14"/>
  <c r="X190" i="14" s="1"/>
  <c r="K99" i="14" s="1"/>
  <c r="W191" i="14"/>
  <c r="W190" i="14"/>
  <c r="H99" i="14" s="1"/>
  <c r="AD191" i="14"/>
  <c r="AD190" i="14" s="1"/>
  <c r="AB191" i="14"/>
  <c r="AB190" i="14"/>
  <c r="AB186" i="14" s="1"/>
  <c r="Z191" i="14"/>
  <c r="Z190" i="14" s="1"/>
  <c r="V191" i="14"/>
  <c r="P191" i="14" s="1"/>
  <c r="BE191" i="14" s="1"/>
  <c r="BK191" i="14"/>
  <c r="BK190" i="14" s="1"/>
  <c r="M190" i="14" s="1"/>
  <c r="M99" i="14" s="1"/>
  <c r="BI189" i="14"/>
  <c r="BH189" i="14"/>
  <c r="BG189" i="14"/>
  <c r="BF189" i="14"/>
  <c r="X189" i="14"/>
  <c r="W189" i="14"/>
  <c r="AD189" i="14"/>
  <c r="AB189" i="14"/>
  <c r="Z189" i="14"/>
  <c r="V189" i="14"/>
  <c r="BI188" i="14"/>
  <c r="BH188" i="14"/>
  <c r="BG188" i="14"/>
  <c r="BF188" i="14"/>
  <c r="X188" i="14"/>
  <c r="W188" i="14"/>
  <c r="AD188" i="14"/>
  <c r="AD187" i="14"/>
  <c r="AD186" i="14"/>
  <c r="AB188" i="14"/>
  <c r="AB187" i="14"/>
  <c r="Z188" i="14"/>
  <c r="Z187" i="14" s="1"/>
  <c r="Z186" i="14" s="1"/>
  <c r="V188" i="14"/>
  <c r="BI185" i="14"/>
  <c r="BH185" i="14"/>
  <c r="BG185" i="14"/>
  <c r="BF185" i="14"/>
  <c r="X185" i="14"/>
  <c r="X184" i="14"/>
  <c r="W185" i="14"/>
  <c r="W184" i="14"/>
  <c r="H96" i="14" s="1"/>
  <c r="AD185" i="14"/>
  <c r="AD184" i="14"/>
  <c r="AB185" i="14"/>
  <c r="AB184" i="14"/>
  <c r="Z185" i="14"/>
  <c r="Z184" i="14"/>
  <c r="V185" i="14"/>
  <c r="BK185" i="14"/>
  <c r="BK184" i="14" s="1"/>
  <c r="M184" i="14" s="1"/>
  <c r="M96" i="14" s="1"/>
  <c r="P185" i="14"/>
  <c r="BE185" i="14" s="1"/>
  <c r="K96" i="14"/>
  <c r="BI183" i="14"/>
  <c r="BH183" i="14"/>
  <c r="BG183" i="14"/>
  <c r="BF183" i="14"/>
  <c r="X183" i="14"/>
  <c r="W183" i="14"/>
  <c r="AD183" i="14"/>
  <c r="AB183" i="14"/>
  <c r="Z183" i="14"/>
  <c r="V183" i="14"/>
  <c r="P183" i="14" s="1"/>
  <c r="BE183" i="14" s="1"/>
  <c r="BK183" i="14"/>
  <c r="BI182" i="14"/>
  <c r="BH182" i="14"/>
  <c r="BG182" i="14"/>
  <c r="BF182" i="14"/>
  <c r="X182" i="14"/>
  <c r="W182" i="14"/>
  <c r="AD182" i="14"/>
  <c r="AB182" i="14"/>
  <c r="Z182" i="14"/>
  <c r="V182" i="14"/>
  <c r="P182" i="14" s="1"/>
  <c r="BE182" i="14" s="1"/>
  <c r="BK182" i="14"/>
  <c r="BI181" i="14"/>
  <c r="BH181" i="14"/>
  <c r="BG181" i="14"/>
  <c r="BF181" i="14"/>
  <c r="X181" i="14"/>
  <c r="W181" i="14"/>
  <c r="AD181" i="14"/>
  <c r="AB181" i="14"/>
  <c r="Z181" i="14"/>
  <c r="V181" i="14"/>
  <c r="P181" i="14" s="1"/>
  <c r="BE181" i="14" s="1"/>
  <c r="BK181" i="14"/>
  <c r="BI180" i="14"/>
  <c r="BH180" i="14"/>
  <c r="BG180" i="14"/>
  <c r="BF180" i="14"/>
  <c r="X180" i="14"/>
  <c r="W180" i="14"/>
  <c r="AD180" i="14"/>
  <c r="AB180" i="14"/>
  <c r="Z180" i="14"/>
  <c r="V180" i="14"/>
  <c r="BI179" i="14"/>
  <c r="BH179" i="14"/>
  <c r="BG179" i="14"/>
  <c r="BF179" i="14"/>
  <c r="X179" i="14"/>
  <c r="W179" i="14"/>
  <c r="AD179" i="14"/>
  <c r="AB179" i="14"/>
  <c r="Z179" i="14"/>
  <c r="V179" i="14"/>
  <c r="BK179" i="14" s="1"/>
  <c r="BI178" i="14"/>
  <c r="BH178" i="14"/>
  <c r="BG178" i="14"/>
  <c r="BF178" i="14"/>
  <c r="X178" i="14"/>
  <c r="W178" i="14"/>
  <c r="AD178" i="14"/>
  <c r="AB178" i="14"/>
  <c r="Z178" i="14"/>
  <c r="V178" i="14"/>
  <c r="BK178" i="14"/>
  <c r="P178" i="14"/>
  <c r="BE178" i="14" s="1"/>
  <c r="BI177" i="14"/>
  <c r="BH177" i="14"/>
  <c r="BG177" i="14"/>
  <c r="BF177" i="14"/>
  <c r="X177" i="14"/>
  <c r="W177" i="14"/>
  <c r="AD177" i="14"/>
  <c r="AB177" i="14"/>
  <c r="Z177" i="14"/>
  <c r="V177" i="14"/>
  <c r="P177" i="14" s="1"/>
  <c r="BE177" i="14" s="1"/>
  <c r="BI176" i="14"/>
  <c r="BH176" i="14"/>
  <c r="BG176" i="14"/>
  <c r="BF176" i="14"/>
  <c r="X176" i="14"/>
  <c r="W176" i="14"/>
  <c r="AD176" i="14"/>
  <c r="AB176" i="14"/>
  <c r="Z176" i="14"/>
  <c r="V176" i="14"/>
  <c r="BI175" i="14"/>
  <c r="BH175" i="14"/>
  <c r="BG175" i="14"/>
  <c r="BF175" i="14"/>
  <c r="X175" i="14"/>
  <c r="W175" i="14"/>
  <c r="AD175" i="14"/>
  <c r="AB175" i="14"/>
  <c r="Z175" i="14"/>
  <c r="V175" i="14"/>
  <c r="BK175" i="14"/>
  <c r="P175" i="14"/>
  <c r="BE175" i="14" s="1"/>
  <c r="BI174" i="14"/>
  <c r="BH174" i="14"/>
  <c r="BG174" i="14"/>
  <c r="BF174" i="14"/>
  <c r="X174" i="14"/>
  <c r="W174" i="14"/>
  <c r="AD174" i="14"/>
  <c r="AB174" i="14"/>
  <c r="Z174" i="14"/>
  <c r="V174" i="14"/>
  <c r="BK174" i="14"/>
  <c r="P174" i="14"/>
  <c r="BE174" i="14" s="1"/>
  <c r="BI173" i="14"/>
  <c r="BH173" i="14"/>
  <c r="BG173" i="14"/>
  <c r="BF173" i="14"/>
  <c r="X173" i="14"/>
  <c r="W173" i="14"/>
  <c r="AD173" i="14"/>
  <c r="AB173" i="14"/>
  <c r="Z173" i="14"/>
  <c r="V173" i="14"/>
  <c r="BI172" i="14"/>
  <c r="BH172" i="14"/>
  <c r="BG172" i="14"/>
  <c r="BF172" i="14"/>
  <c r="X172" i="14"/>
  <c r="W172" i="14"/>
  <c r="AD172" i="14"/>
  <c r="AB172" i="14"/>
  <c r="Z172" i="14"/>
  <c r="V172" i="14"/>
  <c r="BI171" i="14"/>
  <c r="BH171" i="14"/>
  <c r="BG171" i="14"/>
  <c r="BF171" i="14"/>
  <c r="X171" i="14"/>
  <c r="W171" i="14"/>
  <c r="AD171" i="14"/>
  <c r="AB171" i="14"/>
  <c r="Z171" i="14"/>
  <c r="V171" i="14"/>
  <c r="BK171" i="14"/>
  <c r="P171" i="14"/>
  <c r="BE171" i="14" s="1"/>
  <c r="BI170" i="14"/>
  <c r="BH170" i="14"/>
  <c r="BG170" i="14"/>
  <c r="BF170" i="14"/>
  <c r="X170" i="14"/>
  <c r="W170" i="14"/>
  <c r="AD170" i="14"/>
  <c r="AB170" i="14"/>
  <c r="Z170" i="14"/>
  <c r="V170" i="14"/>
  <c r="BK170" i="14"/>
  <c r="P170" i="14"/>
  <c r="BE170" i="14" s="1"/>
  <c r="BI169" i="14"/>
  <c r="BH169" i="14"/>
  <c r="BG169" i="14"/>
  <c r="BF169" i="14"/>
  <c r="X169" i="14"/>
  <c r="W169" i="14"/>
  <c r="AD169" i="14"/>
  <c r="AB169" i="14"/>
  <c r="Z169" i="14"/>
  <c r="V169" i="14"/>
  <c r="P169" i="14" s="1"/>
  <c r="BE169" i="14" s="1"/>
  <c r="BI168" i="14"/>
  <c r="BH168" i="14"/>
  <c r="BG168" i="14"/>
  <c r="BF168" i="14"/>
  <c r="X168" i="14"/>
  <c r="W168" i="14"/>
  <c r="AD168" i="14"/>
  <c r="AB168" i="14"/>
  <c r="Z168" i="14"/>
  <c r="V168" i="14"/>
  <c r="BI167" i="14"/>
  <c r="BH167" i="14"/>
  <c r="BG167" i="14"/>
  <c r="BF167" i="14"/>
  <c r="X167" i="14"/>
  <c r="W167" i="14"/>
  <c r="AD167" i="14"/>
  <c r="AB167" i="14"/>
  <c r="Z167" i="14"/>
  <c r="V167" i="14"/>
  <c r="BK167" i="14"/>
  <c r="P167" i="14"/>
  <c r="BE167" i="14" s="1"/>
  <c r="BI166" i="14"/>
  <c r="BH166" i="14"/>
  <c r="BG166" i="14"/>
  <c r="BF166" i="14"/>
  <c r="X166" i="14"/>
  <c r="W166" i="14"/>
  <c r="AD166" i="14"/>
  <c r="AB166" i="14"/>
  <c r="Z166" i="14"/>
  <c r="V166" i="14"/>
  <c r="BK166" i="14"/>
  <c r="P166" i="14"/>
  <c r="BE166" i="14" s="1"/>
  <c r="BI165" i="14"/>
  <c r="BH165" i="14"/>
  <c r="BG165" i="14"/>
  <c r="BF165" i="14"/>
  <c r="X165" i="14"/>
  <c r="W165" i="14"/>
  <c r="AD165" i="14"/>
  <c r="AB165" i="14"/>
  <c r="Z165" i="14"/>
  <c r="V165" i="14"/>
  <c r="P165" i="14" s="1"/>
  <c r="BE165" i="14" s="1"/>
  <c r="BK165" i="14"/>
  <c r="BI164" i="14"/>
  <c r="BH164" i="14"/>
  <c r="BG164" i="14"/>
  <c r="BF164" i="14"/>
  <c r="X164" i="14"/>
  <c r="W164" i="14"/>
  <c r="AD164" i="14"/>
  <c r="AB164" i="14"/>
  <c r="Z164" i="14"/>
  <c r="V164" i="14"/>
  <c r="BI163" i="14"/>
  <c r="BH163" i="14"/>
  <c r="BG163" i="14"/>
  <c r="BF163" i="14"/>
  <c r="X163" i="14"/>
  <c r="W163" i="14"/>
  <c r="AD163" i="14"/>
  <c r="AB163" i="14"/>
  <c r="Z163" i="14"/>
  <c r="Z160" i="14" s="1"/>
  <c r="V163" i="14"/>
  <c r="BK163" i="14"/>
  <c r="P163" i="14"/>
  <c r="BE163" i="14" s="1"/>
  <c r="BI162" i="14"/>
  <c r="BH162" i="14"/>
  <c r="BG162" i="14"/>
  <c r="BF162" i="14"/>
  <c r="X162" i="14"/>
  <c r="W162" i="14"/>
  <c r="AD162" i="14"/>
  <c r="AB162" i="14"/>
  <c r="Z162" i="14"/>
  <c r="V162" i="14"/>
  <c r="P162" i="14" s="1"/>
  <c r="BE162" i="14" s="1"/>
  <c r="BK162" i="14"/>
  <c r="BI161" i="14"/>
  <c r="BH161" i="14"/>
  <c r="BG161" i="14"/>
  <c r="BF161" i="14"/>
  <c r="X161" i="14"/>
  <c r="W161" i="14"/>
  <c r="AD161" i="14"/>
  <c r="AD160" i="14"/>
  <c r="AB161" i="14"/>
  <c r="Z161" i="14"/>
  <c r="V161" i="14"/>
  <c r="BI159" i="14"/>
  <c r="BH159" i="14"/>
  <c r="BG159" i="14"/>
  <c r="BF159" i="14"/>
  <c r="X159" i="14"/>
  <c r="W159" i="14"/>
  <c r="AD159" i="14"/>
  <c r="AB159" i="14"/>
  <c r="Z159" i="14"/>
  <c r="V159" i="14"/>
  <c r="BK159" i="14"/>
  <c r="P159" i="14"/>
  <c r="BE159" i="14" s="1"/>
  <c r="BI158" i="14"/>
  <c r="BH158" i="14"/>
  <c r="BG158" i="14"/>
  <c r="BF158" i="14"/>
  <c r="X158" i="14"/>
  <c r="W158" i="14"/>
  <c r="AD158" i="14"/>
  <c r="AB158" i="14"/>
  <c r="Z158" i="14"/>
  <c r="V158" i="14"/>
  <c r="P158" i="14" s="1"/>
  <c r="BE158" i="14" s="1"/>
  <c r="BK158" i="14"/>
  <c r="BI157" i="14"/>
  <c r="BH157" i="14"/>
  <c r="BG157" i="14"/>
  <c r="BF157" i="14"/>
  <c r="X157" i="14"/>
  <c r="W157" i="14"/>
  <c r="AD157" i="14"/>
  <c r="AB157" i="14"/>
  <c r="Z157" i="14"/>
  <c r="V157" i="14"/>
  <c r="BI156" i="14"/>
  <c r="BH156" i="14"/>
  <c r="BG156" i="14"/>
  <c r="BF156" i="14"/>
  <c r="X156" i="14"/>
  <c r="W156" i="14"/>
  <c r="AD156" i="14"/>
  <c r="AB156" i="14"/>
  <c r="Z156" i="14"/>
  <c r="Z149" i="14" s="1"/>
  <c r="V156" i="14"/>
  <c r="P156" i="14" s="1"/>
  <c r="BE156" i="14" s="1"/>
  <c r="BK156" i="14"/>
  <c r="BI155" i="14"/>
  <c r="BH155" i="14"/>
  <c r="BG155" i="14"/>
  <c r="BF155" i="14"/>
  <c r="X155" i="14"/>
  <c r="W155" i="14"/>
  <c r="AD155" i="14"/>
  <c r="AB155" i="14"/>
  <c r="Z155" i="14"/>
  <c r="V155" i="14"/>
  <c r="BK155" i="14" s="1"/>
  <c r="BI154" i="14"/>
  <c r="BH154" i="14"/>
  <c r="BG154" i="14"/>
  <c r="BF154" i="14"/>
  <c r="X154" i="14"/>
  <c r="W154" i="14"/>
  <c r="AD154" i="14"/>
  <c r="AB154" i="14"/>
  <c r="Z154" i="14"/>
  <c r="V154" i="14"/>
  <c r="P154" i="14" s="1"/>
  <c r="BE154" i="14" s="1"/>
  <c r="BI153" i="14"/>
  <c r="BH153" i="14"/>
  <c r="BG153" i="14"/>
  <c r="BF153" i="14"/>
  <c r="X153" i="14"/>
  <c r="W153" i="14"/>
  <c r="AD153" i="14"/>
  <c r="AB153" i="14"/>
  <c r="Z153" i="14"/>
  <c r="V153" i="14"/>
  <c r="BI152" i="14"/>
  <c r="BH152" i="14"/>
  <c r="BG152" i="14"/>
  <c r="BF152" i="14"/>
  <c r="X152" i="14"/>
  <c r="W152" i="14"/>
  <c r="AD152" i="14"/>
  <c r="AB152" i="14"/>
  <c r="Z152" i="14"/>
  <c r="V152" i="14"/>
  <c r="BK152" i="14" s="1"/>
  <c r="BI151" i="14"/>
  <c r="BH151" i="14"/>
  <c r="BG151" i="14"/>
  <c r="BF151" i="14"/>
  <c r="X151" i="14"/>
  <c r="W151" i="14"/>
  <c r="AD151" i="14"/>
  <c r="AB151" i="14"/>
  <c r="Z151" i="14"/>
  <c r="V151" i="14"/>
  <c r="BK151" i="14" s="1"/>
  <c r="BI150" i="14"/>
  <c r="BH150" i="14"/>
  <c r="BG150" i="14"/>
  <c r="BF150" i="14"/>
  <c r="X150" i="14"/>
  <c r="W150" i="14"/>
  <c r="AD150" i="14"/>
  <c r="AD149" i="14" s="1"/>
  <c r="AB150" i="14"/>
  <c r="Z150" i="14"/>
  <c r="V150" i="14"/>
  <c r="BK150" i="14" s="1"/>
  <c r="BI147" i="14"/>
  <c r="BH147" i="14"/>
  <c r="BG147" i="14"/>
  <c r="BF147" i="14"/>
  <c r="X147" i="14"/>
  <c r="W147" i="14"/>
  <c r="AD147" i="14"/>
  <c r="AB147" i="14"/>
  <c r="Z147" i="14"/>
  <c r="V147" i="14"/>
  <c r="BI146" i="14"/>
  <c r="BH146" i="14"/>
  <c r="BG146" i="14"/>
  <c r="BF146" i="14"/>
  <c r="X146" i="14"/>
  <c r="W146" i="14"/>
  <c r="AD146" i="14"/>
  <c r="AB146" i="14"/>
  <c r="AB141" i="14" s="1"/>
  <c r="Z146" i="14"/>
  <c r="V146" i="14"/>
  <c r="P146" i="14" s="1"/>
  <c r="BE146" i="14" s="1"/>
  <c r="BK146" i="14"/>
  <c r="BI145" i="14"/>
  <c r="BH145" i="14"/>
  <c r="BG145" i="14"/>
  <c r="BF145" i="14"/>
  <c r="X145" i="14"/>
  <c r="W145" i="14"/>
  <c r="AD145" i="14"/>
  <c r="AB145" i="14"/>
  <c r="Z145" i="14"/>
  <c r="V145" i="14"/>
  <c r="P145" i="14" s="1"/>
  <c r="BE145" i="14" s="1"/>
  <c r="BI144" i="14"/>
  <c r="BH144" i="14"/>
  <c r="BG144" i="14"/>
  <c r="BF144" i="14"/>
  <c r="X144" i="14"/>
  <c r="W144" i="14"/>
  <c r="AD144" i="14"/>
  <c r="AB144" i="14"/>
  <c r="Z144" i="14"/>
  <c r="V144" i="14"/>
  <c r="P144" i="14" s="1"/>
  <c r="BE144" i="14" s="1"/>
  <c r="BK144" i="14"/>
  <c r="BI143" i="14"/>
  <c r="BH143" i="14"/>
  <c r="BG143" i="14"/>
  <c r="BF143" i="14"/>
  <c r="X143" i="14"/>
  <c r="W143" i="14"/>
  <c r="AD143" i="14"/>
  <c r="AB143" i="14"/>
  <c r="Z143" i="14"/>
  <c r="V143" i="14"/>
  <c r="BI142" i="14"/>
  <c r="BH142" i="14"/>
  <c r="BG142" i="14"/>
  <c r="BF142" i="14"/>
  <c r="X142" i="14"/>
  <c r="W142" i="14"/>
  <c r="AD142" i="14"/>
  <c r="AB142" i="14"/>
  <c r="Z142" i="14"/>
  <c r="V142" i="14"/>
  <c r="BK142" i="14" s="1"/>
  <c r="BI140" i="14"/>
  <c r="BH140" i="14"/>
  <c r="BG140" i="14"/>
  <c r="BF140" i="14"/>
  <c r="X140" i="14"/>
  <c r="W140" i="14"/>
  <c r="AD140" i="14"/>
  <c r="AB140" i="14"/>
  <c r="Z140" i="14"/>
  <c r="V140" i="14"/>
  <c r="BI139" i="14"/>
  <c r="BH139" i="14"/>
  <c r="BG139" i="14"/>
  <c r="BF139" i="14"/>
  <c r="X139" i="14"/>
  <c r="W139" i="14"/>
  <c r="AD139" i="14"/>
  <c r="AB139" i="14"/>
  <c r="Z139" i="14"/>
  <c r="V139" i="14"/>
  <c r="P139" i="14" s="1"/>
  <c r="BE139" i="14" s="1"/>
  <c r="BK139" i="14"/>
  <c r="BI138" i="14"/>
  <c r="BH138" i="14"/>
  <c r="BG138" i="14"/>
  <c r="BF138" i="14"/>
  <c r="X138" i="14"/>
  <c r="W138" i="14"/>
  <c r="AD138" i="14"/>
  <c r="AB138" i="14"/>
  <c r="Z138" i="14"/>
  <c r="V138" i="14"/>
  <c r="P138" i="14" s="1"/>
  <c r="BE138" i="14" s="1"/>
  <c r="BK138" i="14"/>
  <c r="BI137" i="14"/>
  <c r="BH137" i="14"/>
  <c r="BG137" i="14"/>
  <c r="BF137" i="14"/>
  <c r="X137" i="14"/>
  <c r="W137" i="14"/>
  <c r="AD137" i="14"/>
  <c r="AD123" i="14" s="1"/>
  <c r="AB137" i="14"/>
  <c r="Z137" i="14"/>
  <c r="V137" i="14"/>
  <c r="P137" i="14" s="1"/>
  <c r="BE137" i="14" s="1"/>
  <c r="BK137" i="14"/>
  <c r="BI136" i="14"/>
  <c r="BH136" i="14"/>
  <c r="BG136" i="14"/>
  <c r="BF136" i="14"/>
  <c r="X136" i="14"/>
  <c r="W136" i="14"/>
  <c r="AD136" i="14"/>
  <c r="AB136" i="14"/>
  <c r="Z136" i="14"/>
  <c r="V136" i="14"/>
  <c r="BI135" i="14"/>
  <c r="BH135" i="14"/>
  <c r="BG135" i="14"/>
  <c r="BF135" i="14"/>
  <c r="X135" i="14"/>
  <c r="W135" i="14"/>
  <c r="AD135" i="14"/>
  <c r="AB135" i="14"/>
  <c r="Z135" i="14"/>
  <c r="Z123" i="14" s="1"/>
  <c r="V135" i="14"/>
  <c r="BK135" i="14" s="1"/>
  <c r="BI134" i="14"/>
  <c r="BH134" i="14"/>
  <c r="BG134" i="14"/>
  <c r="BF134" i="14"/>
  <c r="X134" i="14"/>
  <c r="W134" i="14"/>
  <c r="AD134" i="14"/>
  <c r="AB134" i="14"/>
  <c r="Z134" i="14"/>
  <c r="V134" i="14"/>
  <c r="BK134" i="14"/>
  <c r="P134" i="14"/>
  <c r="BE134" i="14" s="1"/>
  <c r="BI133" i="14"/>
  <c r="BH133" i="14"/>
  <c r="BG133" i="14"/>
  <c r="BF133" i="14"/>
  <c r="X133" i="14"/>
  <c r="W133" i="14"/>
  <c r="AD133" i="14"/>
  <c r="AB133" i="14"/>
  <c r="Z133" i="14"/>
  <c r="V133" i="14"/>
  <c r="P133" i="14" s="1"/>
  <c r="BE133" i="14" s="1"/>
  <c r="BI128" i="14"/>
  <c r="BH128" i="14"/>
  <c r="BG128" i="14"/>
  <c r="BF128" i="14"/>
  <c r="X128" i="14"/>
  <c r="W128" i="14"/>
  <c r="AD128" i="14"/>
  <c r="AB128" i="14"/>
  <c r="Z128" i="14"/>
  <c r="V128" i="14"/>
  <c r="BI127" i="14"/>
  <c r="BH127" i="14"/>
  <c r="BG127" i="14"/>
  <c r="BF127" i="14"/>
  <c r="X127" i="14"/>
  <c r="W127" i="14"/>
  <c r="AD127" i="14"/>
  <c r="AB127" i="14"/>
  <c r="Z127" i="14"/>
  <c r="V127" i="14"/>
  <c r="BK127" i="14"/>
  <c r="P127" i="14"/>
  <c r="BE127" i="14" s="1"/>
  <c r="BI126" i="14"/>
  <c r="BH126" i="14"/>
  <c r="BG126" i="14"/>
  <c r="BF126" i="14"/>
  <c r="X126" i="14"/>
  <c r="W126" i="14"/>
  <c r="AD126" i="14"/>
  <c r="AB126" i="14"/>
  <c r="Z126" i="14"/>
  <c r="V126" i="14"/>
  <c r="BK126" i="14"/>
  <c r="P126" i="14"/>
  <c r="BE126" i="14" s="1"/>
  <c r="BI125" i="14"/>
  <c r="BH125" i="14"/>
  <c r="BG125" i="14"/>
  <c r="BF125" i="14"/>
  <c r="X125" i="14"/>
  <c r="W125" i="14"/>
  <c r="AD125" i="14"/>
  <c r="AB125" i="14"/>
  <c r="Z125" i="14"/>
  <c r="V125" i="14"/>
  <c r="BI124" i="14"/>
  <c r="BH124" i="14"/>
  <c r="BG124" i="14"/>
  <c r="BF124" i="14"/>
  <c r="X124" i="14"/>
  <c r="W124" i="14"/>
  <c r="AD124" i="14"/>
  <c r="AB124" i="14"/>
  <c r="Z124" i="14"/>
  <c r="V124" i="14"/>
  <c r="M118" i="14"/>
  <c r="M117" i="14"/>
  <c r="F117" i="14"/>
  <c r="F115" i="14"/>
  <c r="F113" i="14"/>
  <c r="M31" i="14"/>
  <c r="AU102" i="1" s="1"/>
  <c r="M85" i="14"/>
  <c r="M84" i="14"/>
  <c r="F84" i="14"/>
  <c r="F82" i="14"/>
  <c r="F80" i="14"/>
  <c r="O16" i="14"/>
  <c r="E16" i="14"/>
  <c r="F85" i="14" s="1"/>
  <c r="O15" i="14"/>
  <c r="O10" i="14"/>
  <c r="F6" i="14"/>
  <c r="F111" i="14"/>
  <c r="F78" i="14"/>
  <c r="BA101" i="1"/>
  <c r="AZ101" i="1"/>
  <c r="BI189" i="13"/>
  <c r="BH189" i="13"/>
  <c r="BG189" i="13"/>
  <c r="BF189" i="13"/>
  <c r="X189" i="13"/>
  <c r="X188" i="13" s="1"/>
  <c r="K99" i="13" s="1"/>
  <c r="W189" i="13"/>
  <c r="W188" i="13"/>
  <c r="H99" i="13" s="1"/>
  <c r="AD189" i="13"/>
  <c r="AD188" i="13"/>
  <c r="AB189" i="13"/>
  <c r="AB188" i="13"/>
  <c r="Z189" i="13"/>
  <c r="Z188" i="13"/>
  <c r="V189" i="13"/>
  <c r="P189" i="13" s="1"/>
  <c r="BE189" i="13" s="1"/>
  <c r="BK189" i="13"/>
  <c r="BK188" i="13" s="1"/>
  <c r="M188" i="13" s="1"/>
  <c r="M99" i="13" s="1"/>
  <c r="BI187" i="13"/>
  <c r="BH187" i="13"/>
  <c r="BG187" i="13"/>
  <c r="BF187" i="13"/>
  <c r="X187" i="13"/>
  <c r="W187" i="13"/>
  <c r="AD187" i="13"/>
  <c r="AD185" i="13" s="1"/>
  <c r="AB187" i="13"/>
  <c r="Z187" i="13"/>
  <c r="V187" i="13"/>
  <c r="P187" i="13" s="1"/>
  <c r="BE187" i="13" s="1"/>
  <c r="BK187" i="13"/>
  <c r="BI186" i="13"/>
  <c r="BH186" i="13"/>
  <c r="BG186" i="13"/>
  <c r="BF186" i="13"/>
  <c r="X186" i="13"/>
  <c r="W186" i="13"/>
  <c r="W185" i="13"/>
  <c r="W184" i="13"/>
  <c r="H97" i="13" s="1"/>
  <c r="AD186" i="13"/>
  <c r="AB186" i="13"/>
  <c r="AB185" i="13" s="1"/>
  <c r="AB184" i="13" s="1"/>
  <c r="Z186" i="13"/>
  <c r="Z185" i="13" s="1"/>
  <c r="V186" i="13"/>
  <c r="BK186" i="13" s="1"/>
  <c r="BK185" i="13" s="1"/>
  <c r="H98" i="13"/>
  <c r="BI183" i="13"/>
  <c r="BH183" i="13"/>
  <c r="BG183" i="13"/>
  <c r="BF183" i="13"/>
  <c r="X183" i="13"/>
  <c r="X182" i="13" s="1"/>
  <c r="K96" i="13" s="1"/>
  <c r="W183" i="13"/>
  <c r="W182" i="13"/>
  <c r="H96" i="13" s="1"/>
  <c r="AD183" i="13"/>
  <c r="AD182" i="13" s="1"/>
  <c r="AB183" i="13"/>
  <c r="AB182" i="13"/>
  <c r="Z183" i="13"/>
  <c r="Z182" i="13" s="1"/>
  <c r="V183" i="13"/>
  <c r="BK183" i="13" s="1"/>
  <c r="BK182" i="13" s="1"/>
  <c r="M182" i="13" s="1"/>
  <c r="M96" i="13" s="1"/>
  <c r="BI181" i="13"/>
  <c r="BH181" i="13"/>
  <c r="BG181" i="13"/>
  <c r="BF181" i="13"/>
  <c r="X181" i="13"/>
  <c r="W181" i="13"/>
  <c r="AD181" i="13"/>
  <c r="AB181" i="13"/>
  <c r="Z181" i="13"/>
  <c r="V181" i="13"/>
  <c r="BI180" i="13"/>
  <c r="BH180" i="13"/>
  <c r="BG180" i="13"/>
  <c r="BF180" i="13"/>
  <c r="X180" i="13"/>
  <c r="W180" i="13"/>
  <c r="AD180" i="13"/>
  <c r="AB180" i="13"/>
  <c r="Z180" i="13"/>
  <c r="V180" i="13"/>
  <c r="BK180" i="13" s="1"/>
  <c r="BI179" i="13"/>
  <c r="BH179" i="13"/>
  <c r="BG179" i="13"/>
  <c r="BF179" i="13"/>
  <c r="X179" i="13"/>
  <c r="W179" i="13"/>
  <c r="AD179" i="13"/>
  <c r="AB179" i="13"/>
  <c r="Z179" i="13"/>
  <c r="V179" i="13"/>
  <c r="BK179" i="13" s="1"/>
  <c r="BI178" i="13"/>
  <c r="BH178" i="13"/>
  <c r="BG178" i="13"/>
  <c r="BF178" i="13"/>
  <c r="X178" i="13"/>
  <c r="W178" i="13"/>
  <c r="AD178" i="13"/>
  <c r="AB178" i="13"/>
  <c r="Z178" i="13"/>
  <c r="V178" i="13"/>
  <c r="BI177" i="13"/>
  <c r="BH177" i="13"/>
  <c r="BG177" i="13"/>
  <c r="BF177" i="13"/>
  <c r="X177" i="13"/>
  <c r="W177" i="13"/>
  <c r="AD177" i="13"/>
  <c r="AB177" i="13"/>
  <c r="Z177" i="13"/>
  <c r="V177" i="13"/>
  <c r="BI176" i="13"/>
  <c r="BH176" i="13"/>
  <c r="BG176" i="13"/>
  <c r="BF176" i="13"/>
  <c r="X176" i="13"/>
  <c r="W176" i="13"/>
  <c r="AD176" i="13"/>
  <c r="AB176" i="13"/>
  <c r="Z176" i="13"/>
  <c r="V176" i="13"/>
  <c r="BK176" i="13" s="1"/>
  <c r="BI175" i="13"/>
  <c r="BH175" i="13"/>
  <c r="BG175" i="13"/>
  <c r="BF175" i="13"/>
  <c r="X175" i="13"/>
  <c r="W175" i="13"/>
  <c r="AD175" i="13"/>
  <c r="AB175" i="13"/>
  <c r="Z175" i="13"/>
  <c r="V175" i="13"/>
  <c r="BK175" i="13" s="1"/>
  <c r="BI174" i="13"/>
  <c r="BH174" i="13"/>
  <c r="BG174" i="13"/>
  <c r="BF174" i="13"/>
  <c r="X174" i="13"/>
  <c r="W174" i="13"/>
  <c r="AD174" i="13"/>
  <c r="AB174" i="13"/>
  <c r="Z174" i="13"/>
  <c r="V174" i="13"/>
  <c r="P174" i="13" s="1"/>
  <c r="BE174" i="13" s="1"/>
  <c r="BI173" i="13"/>
  <c r="BH173" i="13"/>
  <c r="BG173" i="13"/>
  <c r="BF173" i="13"/>
  <c r="X173" i="13"/>
  <c r="W173" i="13"/>
  <c r="AD173" i="13"/>
  <c r="AB173" i="13"/>
  <c r="Z173" i="13"/>
  <c r="V173" i="13"/>
  <c r="BI172" i="13"/>
  <c r="BH172" i="13"/>
  <c r="BG172" i="13"/>
  <c r="BF172" i="13"/>
  <c r="X172" i="13"/>
  <c r="W172" i="13"/>
  <c r="AD172" i="13"/>
  <c r="AB172" i="13"/>
  <c r="Z172" i="13"/>
  <c r="V172" i="13"/>
  <c r="BK172" i="13" s="1"/>
  <c r="BI171" i="13"/>
  <c r="BH171" i="13"/>
  <c r="BG171" i="13"/>
  <c r="BF171" i="13"/>
  <c r="X171" i="13"/>
  <c r="W171" i="13"/>
  <c r="AD171" i="13"/>
  <c r="AB171" i="13"/>
  <c r="Z171" i="13"/>
  <c r="V171" i="13"/>
  <c r="BK171" i="13" s="1"/>
  <c r="BI170" i="13"/>
  <c r="BH170" i="13"/>
  <c r="BG170" i="13"/>
  <c r="BF170" i="13"/>
  <c r="X170" i="13"/>
  <c r="W170" i="13"/>
  <c r="AD170" i="13"/>
  <c r="AB170" i="13"/>
  <c r="Z170" i="13"/>
  <c r="V170" i="13"/>
  <c r="P170" i="13" s="1"/>
  <c r="BE170" i="13" s="1"/>
  <c r="BI169" i="13"/>
  <c r="BH169" i="13"/>
  <c r="BG169" i="13"/>
  <c r="BF169" i="13"/>
  <c r="X169" i="13"/>
  <c r="W169" i="13"/>
  <c r="AD169" i="13"/>
  <c r="AB169" i="13"/>
  <c r="Z169" i="13"/>
  <c r="V169" i="13"/>
  <c r="BI168" i="13"/>
  <c r="BH168" i="13"/>
  <c r="BG168" i="13"/>
  <c r="BF168" i="13"/>
  <c r="X168" i="13"/>
  <c r="W168" i="13"/>
  <c r="AD168" i="13"/>
  <c r="AB168" i="13"/>
  <c r="Z168" i="13"/>
  <c r="V168" i="13"/>
  <c r="BK168" i="13" s="1"/>
  <c r="BI167" i="13"/>
  <c r="BH167" i="13"/>
  <c r="BG167" i="13"/>
  <c r="BF167" i="13"/>
  <c r="X167" i="13"/>
  <c r="W167" i="13"/>
  <c r="AD167" i="13"/>
  <c r="AB167" i="13"/>
  <c r="Z167" i="13"/>
  <c r="V167" i="13"/>
  <c r="BK167" i="13"/>
  <c r="P167" i="13"/>
  <c r="BE167" i="13" s="1"/>
  <c r="BI166" i="13"/>
  <c r="BH166" i="13"/>
  <c r="BG166" i="13"/>
  <c r="BF166" i="13"/>
  <c r="X166" i="13"/>
  <c r="W166" i="13"/>
  <c r="AD166" i="13"/>
  <c r="AB166" i="13"/>
  <c r="Z166" i="13"/>
  <c r="V166" i="13"/>
  <c r="P166" i="13" s="1"/>
  <c r="BE166" i="13" s="1"/>
  <c r="BI165" i="13"/>
  <c r="BH165" i="13"/>
  <c r="BG165" i="13"/>
  <c r="BF165" i="13"/>
  <c r="X165" i="13"/>
  <c r="W165" i="13"/>
  <c r="AD165" i="13"/>
  <c r="AB165" i="13"/>
  <c r="Z165" i="13"/>
  <c r="V165" i="13"/>
  <c r="BI164" i="13"/>
  <c r="BH164" i="13"/>
  <c r="BG164" i="13"/>
  <c r="BF164" i="13"/>
  <c r="X164" i="13"/>
  <c r="W164" i="13"/>
  <c r="AD164" i="13"/>
  <c r="AB164" i="13"/>
  <c r="Z164" i="13"/>
  <c r="V164" i="13"/>
  <c r="BK164" i="13"/>
  <c r="P164" i="13"/>
  <c r="BE164" i="13" s="1"/>
  <c r="BI163" i="13"/>
  <c r="BH163" i="13"/>
  <c r="BG163" i="13"/>
  <c r="BF163" i="13"/>
  <c r="X163" i="13"/>
  <c r="W163" i="13"/>
  <c r="AD163" i="13"/>
  <c r="AB163" i="13"/>
  <c r="Z163" i="13"/>
  <c r="V163" i="13"/>
  <c r="BK163" i="13"/>
  <c r="P163" i="13"/>
  <c r="BE163" i="13" s="1"/>
  <c r="BI162" i="13"/>
  <c r="BH162" i="13"/>
  <c r="BG162" i="13"/>
  <c r="BF162" i="13"/>
  <c r="X162" i="13"/>
  <c r="W162" i="13"/>
  <c r="AD162" i="13"/>
  <c r="AB162" i="13"/>
  <c r="Z162" i="13"/>
  <c r="V162" i="13"/>
  <c r="BI161" i="13"/>
  <c r="BH161" i="13"/>
  <c r="BG161" i="13"/>
  <c r="BF161" i="13"/>
  <c r="X161" i="13"/>
  <c r="W161" i="13"/>
  <c r="W159" i="13" s="1"/>
  <c r="H95" i="13" s="1"/>
  <c r="AD161" i="13"/>
  <c r="AB161" i="13"/>
  <c r="Z161" i="13"/>
  <c r="V161" i="13"/>
  <c r="BI160" i="13"/>
  <c r="BH160" i="13"/>
  <c r="BG160" i="13"/>
  <c r="BF160" i="13"/>
  <c r="X160" i="13"/>
  <c r="W160" i="13"/>
  <c r="AD160" i="13"/>
  <c r="AD159" i="13" s="1"/>
  <c r="AB160" i="13"/>
  <c r="Z160" i="13"/>
  <c r="Z159" i="13" s="1"/>
  <c r="V160" i="13"/>
  <c r="BK160" i="13"/>
  <c r="P160" i="13"/>
  <c r="BE160" i="13" s="1"/>
  <c r="BI158" i="13"/>
  <c r="BH158" i="13"/>
  <c r="BG158" i="13"/>
  <c r="BF158" i="13"/>
  <c r="X158" i="13"/>
  <c r="W158" i="13"/>
  <c r="AD158" i="13"/>
  <c r="AB158" i="13"/>
  <c r="Z158" i="13"/>
  <c r="V158" i="13"/>
  <c r="BI157" i="13"/>
  <c r="BH157" i="13"/>
  <c r="BG157" i="13"/>
  <c r="BF157" i="13"/>
  <c r="X157" i="13"/>
  <c r="W157" i="13"/>
  <c r="AD157" i="13"/>
  <c r="AB157" i="13"/>
  <c r="Z157" i="13"/>
  <c r="V157" i="13"/>
  <c r="P157" i="13" s="1"/>
  <c r="BE157" i="13" s="1"/>
  <c r="BK157" i="13"/>
  <c r="BI156" i="13"/>
  <c r="BH156" i="13"/>
  <c r="BG156" i="13"/>
  <c r="BF156" i="13"/>
  <c r="X156" i="13"/>
  <c r="W156" i="13"/>
  <c r="AD156" i="13"/>
  <c r="AB156" i="13"/>
  <c r="Z156" i="13"/>
  <c r="V156" i="13"/>
  <c r="P156" i="13" s="1"/>
  <c r="BE156" i="13" s="1"/>
  <c r="BK156" i="13"/>
  <c r="BI155" i="13"/>
  <c r="BH155" i="13"/>
  <c r="BG155" i="13"/>
  <c r="BF155" i="13"/>
  <c r="X155" i="13"/>
  <c r="W155" i="13"/>
  <c r="AD155" i="13"/>
  <c r="AB155" i="13"/>
  <c r="Z155" i="13"/>
  <c r="V155" i="13"/>
  <c r="BI154" i="13"/>
  <c r="BH154" i="13"/>
  <c r="BG154" i="13"/>
  <c r="BF154" i="13"/>
  <c r="X154" i="13"/>
  <c r="W154" i="13"/>
  <c r="AD154" i="13"/>
  <c r="AB154" i="13"/>
  <c r="Z154" i="13"/>
  <c r="V154" i="13"/>
  <c r="BI153" i="13"/>
  <c r="BH153" i="13"/>
  <c r="BG153" i="13"/>
  <c r="BF153" i="13"/>
  <c r="X153" i="13"/>
  <c r="W153" i="13"/>
  <c r="AD153" i="13"/>
  <c r="AB153" i="13"/>
  <c r="Z153" i="13"/>
  <c r="V153" i="13"/>
  <c r="P153" i="13" s="1"/>
  <c r="BE153" i="13" s="1"/>
  <c r="BK153" i="13"/>
  <c r="BI152" i="13"/>
  <c r="BH152" i="13"/>
  <c r="BG152" i="13"/>
  <c r="BF152" i="13"/>
  <c r="X152" i="13"/>
  <c r="W152" i="13"/>
  <c r="AD152" i="13"/>
  <c r="AB152" i="13"/>
  <c r="Z152" i="13"/>
  <c r="V152" i="13"/>
  <c r="P152" i="13" s="1"/>
  <c r="BE152" i="13" s="1"/>
  <c r="BK152" i="13"/>
  <c r="BI151" i="13"/>
  <c r="BH151" i="13"/>
  <c r="BG151" i="13"/>
  <c r="BF151" i="13"/>
  <c r="X151" i="13"/>
  <c r="W151" i="13"/>
  <c r="AD151" i="13"/>
  <c r="AD148" i="13" s="1"/>
  <c r="AB151" i="13"/>
  <c r="Z151" i="13"/>
  <c r="V151" i="13"/>
  <c r="P151" i="13" s="1"/>
  <c r="BE151" i="13" s="1"/>
  <c r="BK151" i="13"/>
  <c r="BI150" i="13"/>
  <c r="BH150" i="13"/>
  <c r="BG150" i="13"/>
  <c r="BF150" i="13"/>
  <c r="X150" i="13"/>
  <c r="W150" i="13"/>
  <c r="AD150" i="13"/>
  <c r="AB150" i="13"/>
  <c r="Z150" i="13"/>
  <c r="V150" i="13"/>
  <c r="BI149" i="13"/>
  <c r="BH149" i="13"/>
  <c r="BG149" i="13"/>
  <c r="BF149" i="13"/>
  <c r="X149" i="13"/>
  <c r="W149" i="13"/>
  <c r="AD149" i="13"/>
  <c r="AD147" i="13"/>
  <c r="AB149" i="13"/>
  <c r="Z149" i="13"/>
  <c r="Z148" i="13" s="1"/>
  <c r="V149" i="13"/>
  <c r="BI146" i="13"/>
  <c r="BH146" i="13"/>
  <c r="BG146" i="13"/>
  <c r="BF146" i="13"/>
  <c r="X146" i="13"/>
  <c r="W146" i="13"/>
  <c r="AD146" i="13"/>
  <c r="AB146" i="13"/>
  <c r="Z146" i="13"/>
  <c r="V146" i="13"/>
  <c r="BK146" i="13"/>
  <c r="P146" i="13"/>
  <c r="BE146" i="13" s="1"/>
  <c r="BI145" i="13"/>
  <c r="BH145" i="13"/>
  <c r="BG145" i="13"/>
  <c r="BF145" i="13"/>
  <c r="X145" i="13"/>
  <c r="W145" i="13"/>
  <c r="AD145" i="13"/>
  <c r="AB145" i="13"/>
  <c r="Z145" i="13"/>
  <c r="V145" i="13"/>
  <c r="P145" i="13" s="1"/>
  <c r="BE145" i="13" s="1"/>
  <c r="BI144" i="13"/>
  <c r="BH144" i="13"/>
  <c r="BG144" i="13"/>
  <c r="BF144" i="13"/>
  <c r="X144" i="13"/>
  <c r="X140" i="13" s="1"/>
  <c r="W144" i="13"/>
  <c r="AD144" i="13"/>
  <c r="AB144" i="13"/>
  <c r="Z144" i="13"/>
  <c r="Z140" i="13" s="1"/>
  <c r="V144" i="13"/>
  <c r="BI143" i="13"/>
  <c r="BH143" i="13"/>
  <c r="BG143" i="13"/>
  <c r="BF143" i="13"/>
  <c r="X143" i="13"/>
  <c r="W143" i="13"/>
  <c r="AD143" i="13"/>
  <c r="AB143" i="13"/>
  <c r="Z143" i="13"/>
  <c r="V143" i="13"/>
  <c r="BK143" i="13"/>
  <c r="P143" i="13"/>
  <c r="BE143" i="13" s="1"/>
  <c r="BI142" i="13"/>
  <c r="BH142" i="13"/>
  <c r="BG142" i="13"/>
  <c r="BF142" i="13"/>
  <c r="X142" i="13"/>
  <c r="W142" i="13"/>
  <c r="AD142" i="13"/>
  <c r="AB142" i="13"/>
  <c r="Z142" i="13"/>
  <c r="V142" i="13"/>
  <c r="BK142" i="13"/>
  <c r="P142" i="13"/>
  <c r="BE142" i="13" s="1"/>
  <c r="BI141" i="13"/>
  <c r="BH141" i="13"/>
  <c r="BG141" i="13"/>
  <c r="BF141" i="13"/>
  <c r="X141" i="13"/>
  <c r="W141" i="13"/>
  <c r="AD141" i="13"/>
  <c r="AD140" i="13"/>
  <c r="AB141" i="13"/>
  <c r="AB140" i="13" s="1"/>
  <c r="Z141" i="13"/>
  <c r="V141" i="13"/>
  <c r="BI139" i="13"/>
  <c r="BH139" i="13"/>
  <c r="BG139" i="13"/>
  <c r="BF139" i="13"/>
  <c r="X139" i="13"/>
  <c r="W139" i="13"/>
  <c r="AD139" i="13"/>
  <c r="AB139" i="13"/>
  <c r="Z139" i="13"/>
  <c r="V139" i="13"/>
  <c r="BK139" i="13" s="1"/>
  <c r="BI138" i="13"/>
  <c r="BH138" i="13"/>
  <c r="BG138" i="13"/>
  <c r="BF138" i="13"/>
  <c r="X138" i="13"/>
  <c r="W138" i="13"/>
  <c r="AD138" i="13"/>
  <c r="AB138" i="13"/>
  <c r="Z138" i="13"/>
  <c r="V138" i="13"/>
  <c r="P138" i="13" s="1"/>
  <c r="BE138" i="13" s="1"/>
  <c r="BI137" i="13"/>
  <c r="BH137" i="13"/>
  <c r="BG137" i="13"/>
  <c r="BF137" i="13"/>
  <c r="X137" i="13"/>
  <c r="W137" i="13"/>
  <c r="AD137" i="13"/>
  <c r="AB137" i="13"/>
  <c r="Z137" i="13"/>
  <c r="V137" i="13"/>
  <c r="BI136" i="13"/>
  <c r="BH136" i="13"/>
  <c r="BG136" i="13"/>
  <c r="BF136" i="13"/>
  <c r="X136" i="13"/>
  <c r="W136" i="13"/>
  <c r="AD136" i="13"/>
  <c r="AB136" i="13"/>
  <c r="Z136" i="13"/>
  <c r="V136" i="13"/>
  <c r="BK136" i="13" s="1"/>
  <c r="BI135" i="13"/>
  <c r="BH135" i="13"/>
  <c r="BG135" i="13"/>
  <c r="BF135" i="13"/>
  <c r="X135" i="13"/>
  <c r="W135" i="13"/>
  <c r="AD135" i="13"/>
  <c r="AB135" i="13"/>
  <c r="Z135" i="13"/>
  <c r="V135" i="13"/>
  <c r="BK135" i="13" s="1"/>
  <c r="BI134" i="13"/>
  <c r="BH134" i="13"/>
  <c r="BG134" i="13"/>
  <c r="BF134" i="13"/>
  <c r="X134" i="13"/>
  <c r="W134" i="13"/>
  <c r="AD134" i="13"/>
  <c r="AB134" i="13"/>
  <c r="Z134" i="13"/>
  <c r="V134" i="13"/>
  <c r="BI133" i="13"/>
  <c r="BH133" i="13"/>
  <c r="BG133" i="13"/>
  <c r="BF133" i="13"/>
  <c r="X133" i="13"/>
  <c r="W133" i="13"/>
  <c r="AD133" i="13"/>
  <c r="AB133" i="13"/>
  <c r="Z133" i="13"/>
  <c r="V133" i="13"/>
  <c r="BI128" i="13"/>
  <c r="BH128" i="13"/>
  <c r="BG128" i="13"/>
  <c r="BF128" i="13"/>
  <c r="X128" i="13"/>
  <c r="W128" i="13"/>
  <c r="AD128" i="13"/>
  <c r="AB128" i="13"/>
  <c r="Z128" i="13"/>
  <c r="V128" i="13"/>
  <c r="BK128" i="13" s="1"/>
  <c r="BI127" i="13"/>
  <c r="BH127" i="13"/>
  <c r="BG127" i="13"/>
  <c r="BF127" i="13"/>
  <c r="X127" i="13"/>
  <c r="W127" i="13"/>
  <c r="AD127" i="13"/>
  <c r="AB127" i="13"/>
  <c r="Z127" i="13"/>
  <c r="V127" i="13"/>
  <c r="BK127" i="13" s="1"/>
  <c r="BI126" i="13"/>
  <c r="BH126" i="13"/>
  <c r="BG126" i="13"/>
  <c r="BF126" i="13"/>
  <c r="X126" i="13"/>
  <c r="W126" i="13"/>
  <c r="AD126" i="13"/>
  <c r="AB126" i="13"/>
  <c r="Z126" i="13"/>
  <c r="V126" i="13"/>
  <c r="P126" i="13" s="1"/>
  <c r="BE126" i="13" s="1"/>
  <c r="BI125" i="13"/>
  <c r="BH125" i="13"/>
  <c r="BG125" i="13"/>
  <c r="BF125" i="13"/>
  <c r="X125" i="13"/>
  <c r="W125" i="13"/>
  <c r="AD125" i="13"/>
  <c r="AB125" i="13"/>
  <c r="Z125" i="13"/>
  <c r="V125" i="13"/>
  <c r="BI124" i="13"/>
  <c r="BH124" i="13"/>
  <c r="BG124" i="13"/>
  <c r="BF124" i="13"/>
  <c r="X124" i="13"/>
  <c r="W124" i="13"/>
  <c r="AD124" i="13"/>
  <c r="AB124" i="13"/>
  <c r="Z124" i="13"/>
  <c r="Z123" i="13" s="1"/>
  <c r="V124" i="13"/>
  <c r="BK124" i="13" s="1"/>
  <c r="M118" i="13"/>
  <c r="M117" i="13"/>
  <c r="F117" i="13"/>
  <c r="F115" i="13"/>
  <c r="F113" i="13"/>
  <c r="M31" i="13"/>
  <c r="AU101" i="1" s="1"/>
  <c r="M85" i="13"/>
  <c r="M84" i="13"/>
  <c r="F84" i="13"/>
  <c r="F82" i="13"/>
  <c r="F80" i="13"/>
  <c r="O16" i="13"/>
  <c r="E16" i="13"/>
  <c r="F118" i="13" s="1"/>
  <c r="F85" i="13"/>
  <c r="O15" i="13"/>
  <c r="O10" i="13"/>
  <c r="M115" i="13" s="1"/>
  <c r="M82" i="13"/>
  <c r="F6" i="13"/>
  <c r="BA100" i="1"/>
  <c r="AZ100" i="1"/>
  <c r="BI189" i="12"/>
  <c r="BH189" i="12"/>
  <c r="BG189" i="12"/>
  <c r="BF189" i="12"/>
  <c r="X189" i="12"/>
  <c r="X188" i="12" s="1"/>
  <c r="K99" i="12" s="1"/>
  <c r="W189" i="12"/>
  <c r="W188" i="12" s="1"/>
  <c r="H99" i="12" s="1"/>
  <c r="AD189" i="12"/>
  <c r="AD188" i="12" s="1"/>
  <c r="AB189" i="12"/>
  <c r="AB188" i="12" s="1"/>
  <c r="Z189" i="12"/>
  <c r="Z188" i="12" s="1"/>
  <c r="V189" i="12"/>
  <c r="P189" i="12" s="1"/>
  <c r="BE189" i="12" s="1"/>
  <c r="BI187" i="12"/>
  <c r="BH187" i="12"/>
  <c r="BG187" i="12"/>
  <c r="BF187" i="12"/>
  <c r="X187" i="12"/>
  <c r="W187" i="12"/>
  <c r="AD187" i="12"/>
  <c r="AB187" i="12"/>
  <c r="AB185" i="12" s="1"/>
  <c r="Z187" i="12"/>
  <c r="V187" i="12"/>
  <c r="BI186" i="12"/>
  <c r="BH186" i="12"/>
  <c r="BG186" i="12"/>
  <c r="BF186" i="12"/>
  <c r="X186" i="12"/>
  <c r="W186" i="12"/>
  <c r="AD186" i="12"/>
  <c r="AD185" i="12"/>
  <c r="AD184" i="12"/>
  <c r="AB186" i="12"/>
  <c r="AB184" i="12"/>
  <c r="Z186" i="12"/>
  <c r="Z185" i="12" s="1"/>
  <c r="Z184" i="12" s="1"/>
  <c r="V186" i="12"/>
  <c r="P186" i="12" s="1"/>
  <c r="BE186" i="12" s="1"/>
  <c r="BK186" i="12"/>
  <c r="BI183" i="12"/>
  <c r="BH183" i="12"/>
  <c r="BG183" i="12"/>
  <c r="BF183" i="12"/>
  <c r="X183" i="12"/>
  <c r="X182" i="12"/>
  <c r="K96" i="12" s="1"/>
  <c r="W183" i="12"/>
  <c r="W182" i="12" s="1"/>
  <c r="H96" i="12" s="1"/>
  <c r="AD183" i="12"/>
  <c r="AD182" i="12"/>
  <c r="AB183" i="12"/>
  <c r="AB182" i="12" s="1"/>
  <c r="Z183" i="12"/>
  <c r="Z182" i="12"/>
  <c r="V183" i="12"/>
  <c r="P183" i="12" s="1"/>
  <c r="BE183" i="12"/>
  <c r="BI181" i="12"/>
  <c r="BH181" i="12"/>
  <c r="BG181" i="12"/>
  <c r="BF181" i="12"/>
  <c r="X181" i="12"/>
  <c r="W181" i="12"/>
  <c r="AD181" i="12"/>
  <c r="AB181" i="12"/>
  <c r="Z181" i="12"/>
  <c r="V181" i="12"/>
  <c r="P181" i="12" s="1"/>
  <c r="BE181" i="12" s="1"/>
  <c r="BK181" i="12"/>
  <c r="BI180" i="12"/>
  <c r="BH180" i="12"/>
  <c r="BG180" i="12"/>
  <c r="BF180" i="12"/>
  <c r="X180" i="12"/>
  <c r="W180" i="12"/>
  <c r="AD180" i="12"/>
  <c r="AB180" i="12"/>
  <c r="Z180" i="12"/>
  <c r="V180" i="12"/>
  <c r="BI179" i="12"/>
  <c r="BH179" i="12"/>
  <c r="BG179" i="12"/>
  <c r="BF179" i="12"/>
  <c r="X179" i="12"/>
  <c r="W179" i="12"/>
  <c r="AD179" i="12"/>
  <c r="AB179" i="12"/>
  <c r="Z179" i="12"/>
  <c r="V179" i="12"/>
  <c r="BI178" i="12"/>
  <c r="BH178" i="12"/>
  <c r="BG178" i="12"/>
  <c r="BF178" i="12"/>
  <c r="X178" i="12"/>
  <c r="W178" i="12"/>
  <c r="AD178" i="12"/>
  <c r="AB178" i="12"/>
  <c r="Z178" i="12"/>
  <c r="V178" i="12"/>
  <c r="BI177" i="12"/>
  <c r="BH177" i="12"/>
  <c r="BG177" i="12"/>
  <c r="BF177" i="12"/>
  <c r="X177" i="12"/>
  <c r="W177" i="12"/>
  <c r="AD177" i="12"/>
  <c r="AB177" i="12"/>
  <c r="Z177" i="12"/>
  <c r="V177" i="12"/>
  <c r="BK177" i="12" s="1"/>
  <c r="BI176" i="12"/>
  <c r="BH176" i="12"/>
  <c r="BG176" i="12"/>
  <c r="BF176" i="12"/>
  <c r="X176" i="12"/>
  <c r="W176" i="12"/>
  <c r="AD176" i="12"/>
  <c r="AB176" i="12"/>
  <c r="Z176" i="12"/>
  <c r="V176" i="12"/>
  <c r="BK176" i="12" s="1"/>
  <c r="BI175" i="12"/>
  <c r="BH175" i="12"/>
  <c r="BG175" i="12"/>
  <c r="BF175" i="12"/>
  <c r="X175" i="12"/>
  <c r="W175" i="12"/>
  <c r="AD175" i="12"/>
  <c r="AB175" i="12"/>
  <c r="Z175" i="12"/>
  <c r="V175" i="12"/>
  <c r="P175" i="12" s="1"/>
  <c r="BE175" i="12"/>
  <c r="BI174" i="12"/>
  <c r="BH174" i="12"/>
  <c r="BG174" i="12"/>
  <c r="BF174" i="12"/>
  <c r="X174" i="12"/>
  <c r="W174" i="12"/>
  <c r="AD174" i="12"/>
  <c r="AB174" i="12"/>
  <c r="Z174" i="12"/>
  <c r="V174" i="12"/>
  <c r="BK174" i="12" s="1"/>
  <c r="BI173" i="12"/>
  <c r="BH173" i="12"/>
  <c r="BG173" i="12"/>
  <c r="BF173" i="12"/>
  <c r="X173" i="12"/>
  <c r="W173" i="12"/>
  <c r="AD173" i="12"/>
  <c r="AB173" i="12"/>
  <c r="Z173" i="12"/>
  <c r="V173" i="12"/>
  <c r="BK173" i="12" s="1"/>
  <c r="BI172" i="12"/>
  <c r="BH172" i="12"/>
  <c r="BG172" i="12"/>
  <c r="BF172" i="12"/>
  <c r="X172" i="12"/>
  <c r="W172" i="12"/>
  <c r="AD172" i="12"/>
  <c r="AB172" i="12"/>
  <c r="Z172" i="12"/>
  <c r="V172" i="12"/>
  <c r="BK172" i="12" s="1"/>
  <c r="BI171" i="12"/>
  <c r="BH171" i="12"/>
  <c r="BG171" i="12"/>
  <c r="BF171" i="12"/>
  <c r="X171" i="12"/>
  <c r="W171" i="12"/>
  <c r="AD171" i="12"/>
  <c r="AB171" i="12"/>
  <c r="Z171" i="12"/>
  <c r="V171" i="12"/>
  <c r="P171" i="12" s="1"/>
  <c r="BE171" i="12" s="1"/>
  <c r="BI170" i="12"/>
  <c r="BH170" i="12"/>
  <c r="BG170" i="12"/>
  <c r="BF170" i="12"/>
  <c r="X170" i="12"/>
  <c r="W170" i="12"/>
  <c r="AD170" i="12"/>
  <c r="AB170" i="12"/>
  <c r="Z170" i="12"/>
  <c r="V170" i="12"/>
  <c r="BI169" i="12"/>
  <c r="BH169" i="12"/>
  <c r="BG169" i="12"/>
  <c r="BF169" i="12"/>
  <c r="X169" i="12"/>
  <c r="W169" i="12"/>
  <c r="AD169" i="12"/>
  <c r="AB169" i="12"/>
  <c r="Z169" i="12"/>
  <c r="V169" i="12"/>
  <c r="BK169" i="12" s="1"/>
  <c r="BI168" i="12"/>
  <c r="BH168" i="12"/>
  <c r="BG168" i="12"/>
  <c r="BF168" i="12"/>
  <c r="X168" i="12"/>
  <c r="W168" i="12"/>
  <c r="AD168" i="12"/>
  <c r="AB168" i="12"/>
  <c r="Z168" i="12"/>
  <c r="V168" i="12"/>
  <c r="P168" i="12" s="1"/>
  <c r="BE168" i="12" s="1"/>
  <c r="BI167" i="12"/>
  <c r="BH167" i="12"/>
  <c r="BG167" i="12"/>
  <c r="BF167" i="12"/>
  <c r="X167" i="12"/>
  <c r="W167" i="12"/>
  <c r="AD167" i="12"/>
  <c r="AB167" i="12"/>
  <c r="Z167" i="12"/>
  <c r="V167" i="12"/>
  <c r="P167" i="12" s="1"/>
  <c r="BE167" i="12" s="1"/>
  <c r="BI166" i="12"/>
  <c r="BH166" i="12"/>
  <c r="BG166" i="12"/>
  <c r="BF166" i="12"/>
  <c r="X166" i="12"/>
  <c r="W166" i="12"/>
  <c r="AD166" i="12"/>
  <c r="AB166" i="12"/>
  <c r="Z166" i="12"/>
  <c r="V166" i="12"/>
  <c r="BI165" i="12"/>
  <c r="BH165" i="12"/>
  <c r="BG165" i="12"/>
  <c r="BF165" i="12"/>
  <c r="X165" i="12"/>
  <c r="W165" i="12"/>
  <c r="AD165" i="12"/>
  <c r="AB165" i="12"/>
  <c r="Z165" i="12"/>
  <c r="V165" i="12"/>
  <c r="BK165" i="12" s="1"/>
  <c r="P165" i="12"/>
  <c r="BE165" i="12" s="1"/>
  <c r="BI164" i="12"/>
  <c r="BH164" i="12"/>
  <c r="BG164" i="12"/>
  <c r="BF164" i="12"/>
  <c r="X164" i="12"/>
  <c r="W164" i="12"/>
  <c r="AD164" i="12"/>
  <c r="AB164" i="12"/>
  <c r="Z164" i="12"/>
  <c r="V164" i="12"/>
  <c r="BK164" i="12"/>
  <c r="P164" i="12"/>
  <c r="BE164" i="12" s="1"/>
  <c r="BI163" i="12"/>
  <c r="BH163" i="12"/>
  <c r="BG163" i="12"/>
  <c r="BF163" i="12"/>
  <c r="X163" i="12"/>
  <c r="W163" i="12"/>
  <c r="AD163" i="12"/>
  <c r="AB163" i="12"/>
  <c r="Z163" i="12"/>
  <c r="V163" i="12"/>
  <c r="P163" i="12" s="1"/>
  <c r="BE163" i="12" s="1"/>
  <c r="BK163" i="12"/>
  <c r="BI162" i="12"/>
  <c r="BH162" i="12"/>
  <c r="BG162" i="12"/>
  <c r="BF162" i="12"/>
  <c r="X162" i="12"/>
  <c r="W162" i="12"/>
  <c r="AD162" i="12"/>
  <c r="AB162" i="12"/>
  <c r="Z162" i="12"/>
  <c r="V162" i="12"/>
  <c r="BI161" i="12"/>
  <c r="BH161" i="12"/>
  <c r="BG161" i="12"/>
  <c r="BF161" i="12"/>
  <c r="X161" i="12"/>
  <c r="W161" i="12"/>
  <c r="AD161" i="12"/>
  <c r="AB161" i="12"/>
  <c r="Z161" i="12"/>
  <c r="V161" i="12"/>
  <c r="BK161" i="12" s="1"/>
  <c r="P161" i="12"/>
  <c r="BE161" i="12" s="1"/>
  <c r="BI160" i="12"/>
  <c r="BH160" i="12"/>
  <c r="BG160" i="12"/>
  <c r="BF160" i="12"/>
  <c r="X160" i="12"/>
  <c r="W160" i="12"/>
  <c r="AD160" i="12"/>
  <c r="AB160" i="12"/>
  <c r="Z160" i="12"/>
  <c r="V160" i="12"/>
  <c r="P160" i="12" s="1"/>
  <c r="BE160" i="12" s="1"/>
  <c r="BK160" i="12"/>
  <c r="BI158" i="12"/>
  <c r="BH158" i="12"/>
  <c r="BG158" i="12"/>
  <c r="BF158" i="12"/>
  <c r="X158" i="12"/>
  <c r="W158" i="12"/>
  <c r="AD158" i="12"/>
  <c r="AB158" i="12"/>
  <c r="Z158" i="12"/>
  <c r="V158" i="12"/>
  <c r="BK158" i="12" s="1"/>
  <c r="P158" i="12"/>
  <c r="BE158" i="12"/>
  <c r="BI157" i="12"/>
  <c r="BH157" i="12"/>
  <c r="BG157" i="12"/>
  <c r="BF157" i="12"/>
  <c r="X157" i="12"/>
  <c r="W157" i="12"/>
  <c r="AD157" i="12"/>
  <c r="AB157" i="12"/>
  <c r="Z157" i="12"/>
  <c r="V157" i="12"/>
  <c r="BK157" i="12" s="1"/>
  <c r="BI156" i="12"/>
  <c r="BH156" i="12"/>
  <c r="BG156" i="12"/>
  <c r="BF156" i="12"/>
  <c r="X156" i="12"/>
  <c r="W156" i="12"/>
  <c r="AD156" i="12"/>
  <c r="AB156" i="12"/>
  <c r="Z156" i="12"/>
  <c r="V156" i="12"/>
  <c r="P156" i="12" s="1"/>
  <c r="BE156" i="12" s="1"/>
  <c r="BI155" i="12"/>
  <c r="BH155" i="12"/>
  <c r="BG155" i="12"/>
  <c r="BF155" i="12"/>
  <c r="X155" i="12"/>
  <c r="W155" i="12"/>
  <c r="AD155" i="12"/>
  <c r="AB155" i="12"/>
  <c r="Z155" i="12"/>
  <c r="V155" i="12"/>
  <c r="BI154" i="12"/>
  <c r="BH154" i="12"/>
  <c r="BG154" i="12"/>
  <c r="BF154" i="12"/>
  <c r="X154" i="12"/>
  <c r="W154" i="12"/>
  <c r="AD154" i="12"/>
  <c r="AB154" i="12"/>
  <c r="Z154" i="12"/>
  <c r="V154" i="12"/>
  <c r="BK154" i="12" s="1"/>
  <c r="BI153" i="12"/>
  <c r="BH153" i="12"/>
  <c r="BG153" i="12"/>
  <c r="BF153" i="12"/>
  <c r="X153" i="12"/>
  <c r="W153" i="12"/>
  <c r="AD153" i="12"/>
  <c r="AB153" i="12"/>
  <c r="Z153" i="12"/>
  <c r="V153" i="12"/>
  <c r="P153" i="12" s="1"/>
  <c r="BE153" i="12" s="1"/>
  <c r="BK153" i="12"/>
  <c r="BI152" i="12"/>
  <c r="BH152" i="12"/>
  <c r="BG152" i="12"/>
  <c r="BF152" i="12"/>
  <c r="X152" i="12"/>
  <c r="W152" i="12"/>
  <c r="AD152" i="12"/>
  <c r="AB152" i="12"/>
  <c r="Z152" i="12"/>
  <c r="V152" i="12"/>
  <c r="P152" i="12" s="1"/>
  <c r="BE152" i="12" s="1"/>
  <c r="BI151" i="12"/>
  <c r="BH151" i="12"/>
  <c r="BG151" i="12"/>
  <c r="BF151" i="12"/>
  <c r="X151" i="12"/>
  <c r="W151" i="12"/>
  <c r="AD151" i="12"/>
  <c r="AB151" i="12"/>
  <c r="Z151" i="12"/>
  <c r="V151" i="12"/>
  <c r="BI150" i="12"/>
  <c r="BH150" i="12"/>
  <c r="BG150" i="12"/>
  <c r="BF150" i="12"/>
  <c r="X150" i="12"/>
  <c r="W150" i="12"/>
  <c r="AD150" i="12"/>
  <c r="AB150" i="12"/>
  <c r="AB148" i="12" s="1"/>
  <c r="Z150" i="12"/>
  <c r="V150" i="12"/>
  <c r="BK150" i="12" s="1"/>
  <c r="P150" i="12"/>
  <c r="BE150" i="12" s="1"/>
  <c r="BI149" i="12"/>
  <c r="BH149" i="12"/>
  <c r="BG149" i="12"/>
  <c r="BF149" i="12"/>
  <c r="X149" i="12"/>
  <c r="W149" i="12"/>
  <c r="AD149" i="12"/>
  <c r="AD148" i="12"/>
  <c r="AB149" i="12"/>
  <c r="Z149" i="12"/>
  <c r="V149" i="12"/>
  <c r="BI146" i="12"/>
  <c r="BH146" i="12"/>
  <c r="BG146" i="12"/>
  <c r="BF146" i="12"/>
  <c r="X146" i="12"/>
  <c r="W146" i="12"/>
  <c r="AD146" i="12"/>
  <c r="AB146" i="12"/>
  <c r="Z146" i="12"/>
  <c r="V146" i="12"/>
  <c r="P146" i="12" s="1"/>
  <c r="BE146" i="12" s="1"/>
  <c r="BI145" i="12"/>
  <c r="BH145" i="12"/>
  <c r="BG145" i="12"/>
  <c r="BF145" i="12"/>
  <c r="X145" i="12"/>
  <c r="W145" i="12"/>
  <c r="AD145" i="12"/>
  <c r="AB145" i="12"/>
  <c r="Z145" i="12"/>
  <c r="V145" i="12"/>
  <c r="BI144" i="12"/>
  <c r="BH144" i="12"/>
  <c r="BG144" i="12"/>
  <c r="BF144" i="12"/>
  <c r="X144" i="12"/>
  <c r="W144" i="12"/>
  <c r="AD144" i="12"/>
  <c r="AB144" i="12"/>
  <c r="Z144" i="12"/>
  <c r="V144" i="12"/>
  <c r="BK144" i="12" s="1"/>
  <c r="P144" i="12"/>
  <c r="BE144" i="12" s="1"/>
  <c r="BI143" i="12"/>
  <c r="BH143" i="12"/>
  <c r="BG143" i="12"/>
  <c r="BF143" i="12"/>
  <c r="X143" i="12"/>
  <c r="W143" i="12"/>
  <c r="AD143" i="12"/>
  <c r="AB143" i="12"/>
  <c r="Z143" i="12"/>
  <c r="V143" i="12"/>
  <c r="P143" i="12" s="1"/>
  <c r="BE143" i="12" s="1"/>
  <c r="BI142" i="12"/>
  <c r="BH142" i="12"/>
  <c r="BG142" i="12"/>
  <c r="BF142" i="12"/>
  <c r="X142" i="12"/>
  <c r="X140" i="12" s="1"/>
  <c r="K92" i="12" s="1"/>
  <c r="W142" i="12"/>
  <c r="AD142" i="12"/>
  <c r="AB142" i="12"/>
  <c r="Z142" i="12"/>
  <c r="V142" i="12"/>
  <c r="BI141" i="12"/>
  <c r="BH141" i="12"/>
  <c r="BG141" i="12"/>
  <c r="BF141" i="12"/>
  <c r="X141" i="12"/>
  <c r="W141" i="12"/>
  <c r="AD141" i="12"/>
  <c r="AB141" i="12"/>
  <c r="AB140" i="12" s="1"/>
  <c r="Z141" i="12"/>
  <c r="Z140" i="12" s="1"/>
  <c r="V141" i="12"/>
  <c r="BK141" i="12" s="1"/>
  <c r="P141" i="12"/>
  <c r="BE141" i="12" s="1"/>
  <c r="BI139" i="12"/>
  <c r="BH139" i="12"/>
  <c r="BG139" i="12"/>
  <c r="BF139" i="12"/>
  <c r="X139" i="12"/>
  <c r="W139" i="12"/>
  <c r="AD139" i="12"/>
  <c r="AB139" i="12"/>
  <c r="Z139" i="12"/>
  <c r="V139" i="12"/>
  <c r="P139" i="12" s="1"/>
  <c r="BE139" i="12" s="1"/>
  <c r="BI138" i="12"/>
  <c r="BH138" i="12"/>
  <c r="BG138" i="12"/>
  <c r="BF138" i="12"/>
  <c r="X138" i="12"/>
  <c r="W138" i="12"/>
  <c r="AD138" i="12"/>
  <c r="AB138" i="12"/>
  <c r="Z138" i="12"/>
  <c r="V138" i="12"/>
  <c r="BI137" i="12"/>
  <c r="BH137" i="12"/>
  <c r="BG137" i="12"/>
  <c r="BF137" i="12"/>
  <c r="X137" i="12"/>
  <c r="W137" i="12"/>
  <c r="AD137" i="12"/>
  <c r="AB137" i="12"/>
  <c r="Z137" i="12"/>
  <c r="V137" i="12"/>
  <c r="BK137" i="12" s="1"/>
  <c r="P137" i="12"/>
  <c r="BE137" i="12" s="1"/>
  <c r="BI136" i="12"/>
  <c r="BH136" i="12"/>
  <c r="BG136" i="12"/>
  <c r="BF136" i="12"/>
  <c r="X136" i="12"/>
  <c r="W136" i="12"/>
  <c r="AD136" i="12"/>
  <c r="AB136" i="12"/>
  <c r="Z136" i="12"/>
  <c r="V136" i="12"/>
  <c r="BK136" i="12"/>
  <c r="P136" i="12"/>
  <c r="BE136" i="12" s="1"/>
  <c r="BI135" i="12"/>
  <c r="BH135" i="12"/>
  <c r="BG135" i="12"/>
  <c r="BF135" i="12"/>
  <c r="X135" i="12"/>
  <c r="W135" i="12"/>
  <c r="AD135" i="12"/>
  <c r="AB135" i="12"/>
  <c r="Z135" i="12"/>
  <c r="V135" i="12"/>
  <c r="P135" i="12" s="1"/>
  <c r="BE135" i="12" s="1"/>
  <c r="BK135" i="12"/>
  <c r="BI134" i="12"/>
  <c r="BH134" i="12"/>
  <c r="BG134" i="12"/>
  <c r="BF134" i="12"/>
  <c r="X134" i="12"/>
  <c r="W134" i="12"/>
  <c r="AD134" i="12"/>
  <c r="AB134" i="12"/>
  <c r="Z134" i="12"/>
  <c r="V134" i="12"/>
  <c r="BI133" i="12"/>
  <c r="BH133" i="12"/>
  <c r="BG133" i="12"/>
  <c r="BF133" i="12"/>
  <c r="X133" i="12"/>
  <c r="W133" i="12"/>
  <c r="AD133" i="12"/>
  <c r="AB133" i="12"/>
  <c r="Z133" i="12"/>
  <c r="V133" i="12"/>
  <c r="BK133" i="12" s="1"/>
  <c r="P133" i="12"/>
  <c r="BE133" i="12"/>
  <c r="BI128" i="12"/>
  <c r="BH128" i="12"/>
  <c r="BG128" i="12"/>
  <c r="BF128" i="12"/>
  <c r="X128" i="12"/>
  <c r="W128" i="12"/>
  <c r="AD128" i="12"/>
  <c r="AB128" i="12"/>
  <c r="Z128" i="12"/>
  <c r="V128" i="12"/>
  <c r="BK128" i="12" s="1"/>
  <c r="P128" i="12"/>
  <c r="BE128" i="12" s="1"/>
  <c r="BI127" i="12"/>
  <c r="BH127" i="12"/>
  <c r="BG127" i="12"/>
  <c r="BF127" i="12"/>
  <c r="X127" i="12"/>
  <c r="W127" i="12"/>
  <c r="AD127" i="12"/>
  <c r="AB127" i="12"/>
  <c r="Z127" i="12"/>
  <c r="V127" i="12"/>
  <c r="P127" i="12" s="1"/>
  <c r="BE127" i="12" s="1"/>
  <c r="BI126" i="12"/>
  <c r="BH126" i="12"/>
  <c r="BG126" i="12"/>
  <c r="BF126" i="12"/>
  <c r="X126" i="12"/>
  <c r="W126" i="12"/>
  <c r="AD126" i="12"/>
  <c r="AB126" i="12"/>
  <c r="Z126" i="12"/>
  <c r="V126" i="12"/>
  <c r="BI125" i="12"/>
  <c r="BH125" i="12"/>
  <c r="BG125" i="12"/>
  <c r="BF125" i="12"/>
  <c r="X125" i="12"/>
  <c r="W125" i="12"/>
  <c r="AD125" i="12"/>
  <c r="AB125" i="12"/>
  <c r="Z125" i="12"/>
  <c r="V125" i="12"/>
  <c r="BK125" i="12" s="1"/>
  <c r="BI124" i="12"/>
  <c r="BH124" i="12"/>
  <c r="BG124" i="12"/>
  <c r="BF124" i="12"/>
  <c r="X124" i="12"/>
  <c r="W124" i="12"/>
  <c r="AD124" i="12"/>
  <c r="AB124" i="12"/>
  <c r="AB123" i="12" s="1"/>
  <c r="AB122" i="12"/>
  <c r="Z124" i="12"/>
  <c r="V124" i="12"/>
  <c r="BK124" i="12" s="1"/>
  <c r="P124" i="12"/>
  <c r="BE124" i="12" s="1"/>
  <c r="M118" i="12"/>
  <c r="M117" i="12"/>
  <c r="F117" i="12"/>
  <c r="F115" i="12"/>
  <c r="F113" i="12"/>
  <c r="M31" i="12"/>
  <c r="AU100" i="1" s="1"/>
  <c r="M85" i="12"/>
  <c r="M84" i="12"/>
  <c r="F84" i="12"/>
  <c r="F82" i="12"/>
  <c r="F80" i="12"/>
  <c r="O16" i="12"/>
  <c r="E16" i="12"/>
  <c r="F118" i="12" s="1"/>
  <c r="F85" i="12"/>
  <c r="O15" i="12"/>
  <c r="O10" i="12"/>
  <c r="M115" i="12" s="1"/>
  <c r="M82" i="12"/>
  <c r="F6" i="12"/>
  <c r="BA98" i="1"/>
  <c r="AZ98" i="1"/>
  <c r="BI220" i="11"/>
  <c r="BH220" i="11"/>
  <c r="BG220" i="11"/>
  <c r="BF220" i="11"/>
  <c r="X220" i="11"/>
  <c r="X219" i="11" s="1"/>
  <c r="K103" i="11" s="1"/>
  <c r="W220" i="11"/>
  <c r="W219" i="11"/>
  <c r="H103" i="11" s="1"/>
  <c r="AD220" i="11"/>
  <c r="AD219" i="11" s="1"/>
  <c r="AB220" i="11"/>
  <c r="AB219" i="11" s="1"/>
  <c r="Z220" i="11"/>
  <c r="Z219" i="11" s="1"/>
  <c r="V220" i="11"/>
  <c r="BI218" i="11"/>
  <c r="BH218" i="11"/>
  <c r="BG218" i="11"/>
  <c r="BF218" i="11"/>
  <c r="X218" i="11"/>
  <c r="W218" i="11"/>
  <c r="AD218" i="11"/>
  <c r="AB218" i="11"/>
  <c r="Z218" i="11"/>
  <c r="V218" i="11"/>
  <c r="BK218" i="11" s="1"/>
  <c r="P218" i="11"/>
  <c r="BE218" i="11"/>
  <c r="BI217" i="11"/>
  <c r="BH217" i="11"/>
  <c r="BG217" i="11"/>
  <c r="BF217" i="11"/>
  <c r="X217" i="11"/>
  <c r="W217" i="11"/>
  <c r="AD217" i="11"/>
  <c r="AB217" i="11"/>
  <c r="Z217" i="11"/>
  <c r="V217" i="11"/>
  <c r="BK217" i="11"/>
  <c r="P217" i="11"/>
  <c r="BE217" i="11" s="1"/>
  <c r="BI216" i="11"/>
  <c r="BH216" i="11"/>
  <c r="BG216" i="11"/>
  <c r="BF216" i="11"/>
  <c r="X216" i="11"/>
  <c r="W216" i="11"/>
  <c r="AD216" i="11"/>
  <c r="AB216" i="11"/>
  <c r="Z216" i="11"/>
  <c r="V216" i="11"/>
  <c r="P216" i="11" s="1"/>
  <c r="BE216" i="11" s="1"/>
  <c r="BK216" i="11"/>
  <c r="BI215" i="11"/>
  <c r="BH215" i="11"/>
  <c r="BG215" i="11"/>
  <c r="BF215" i="11"/>
  <c r="X215" i="11"/>
  <c r="W215" i="11"/>
  <c r="W214" i="11" s="1"/>
  <c r="H102" i="11" s="1"/>
  <c r="AD215" i="11"/>
  <c r="AD214" i="11" s="1"/>
  <c r="AB215" i="11"/>
  <c r="Z215" i="11"/>
  <c r="Z214" i="11"/>
  <c r="V215" i="11"/>
  <c r="BK215" i="11" s="1"/>
  <c r="P215" i="11"/>
  <c r="BE215" i="11" s="1"/>
  <c r="BI213" i="11"/>
  <c r="BH213" i="11"/>
  <c r="BG213" i="11"/>
  <c r="BF213" i="11"/>
  <c r="X213" i="11"/>
  <c r="W213" i="11"/>
  <c r="AD213" i="11"/>
  <c r="AB213" i="11"/>
  <c r="Z213" i="11"/>
  <c r="V213" i="11"/>
  <c r="P213" i="11" s="1"/>
  <c r="BE213" i="11" s="1"/>
  <c r="BI212" i="11"/>
  <c r="BH212" i="11"/>
  <c r="BG212" i="11"/>
  <c r="BF212" i="11"/>
  <c r="X212" i="11"/>
  <c r="W212" i="11"/>
  <c r="AD212" i="11"/>
  <c r="AB212" i="11"/>
  <c r="Z212" i="11"/>
  <c r="V212" i="11"/>
  <c r="BI211" i="11"/>
  <c r="BH211" i="11"/>
  <c r="BG211" i="11"/>
  <c r="BF211" i="11"/>
  <c r="X211" i="11"/>
  <c r="W211" i="11"/>
  <c r="AD211" i="11"/>
  <c r="AB211" i="11"/>
  <c r="AB209" i="11" s="1"/>
  <c r="Z211" i="11"/>
  <c r="V211" i="11"/>
  <c r="BK211" i="11" s="1"/>
  <c r="P211" i="11"/>
  <c r="BE211" i="11"/>
  <c r="BI210" i="11"/>
  <c r="BH210" i="11"/>
  <c r="BG210" i="11"/>
  <c r="BF210" i="11"/>
  <c r="X210" i="11"/>
  <c r="W210" i="11"/>
  <c r="AD210" i="11"/>
  <c r="AD209" i="11" s="1"/>
  <c r="AD208" i="11" s="1"/>
  <c r="AB210" i="11"/>
  <c r="Z210" i="11"/>
  <c r="Z209" i="11" s="1"/>
  <c r="Z208" i="11" s="1"/>
  <c r="V210" i="11"/>
  <c r="BI206" i="11"/>
  <c r="BH206" i="11"/>
  <c r="BG206" i="11"/>
  <c r="BF206" i="11"/>
  <c r="X206" i="11"/>
  <c r="X205" i="11"/>
  <c r="W206" i="11"/>
  <c r="W205" i="11" s="1"/>
  <c r="H99" i="11" s="1"/>
  <c r="AD206" i="11"/>
  <c r="AD205" i="11"/>
  <c r="AB206" i="11"/>
  <c r="AB205" i="11" s="1"/>
  <c r="Z206" i="11"/>
  <c r="Z205" i="11"/>
  <c r="V206" i="11"/>
  <c r="BK206" i="11" s="1"/>
  <c r="BK205" i="11" s="1"/>
  <c r="M205" i="11" s="1"/>
  <c r="M99" i="11" s="1"/>
  <c r="P206" i="11"/>
  <c r="BE206" i="11" s="1"/>
  <c r="K99" i="11"/>
  <c r="BI204" i="11"/>
  <c r="BH204" i="11"/>
  <c r="BG204" i="11"/>
  <c r="BF204" i="11"/>
  <c r="X204" i="11"/>
  <c r="W204" i="11"/>
  <c r="AD204" i="11"/>
  <c r="AB204" i="11"/>
  <c r="Z204" i="11"/>
  <c r="V204" i="11"/>
  <c r="P204" i="11" s="1"/>
  <c r="BE204" i="11" s="1"/>
  <c r="BI203" i="11"/>
  <c r="BH203" i="11"/>
  <c r="BG203" i="11"/>
  <c r="BF203" i="11"/>
  <c r="X203" i="11"/>
  <c r="W203" i="11"/>
  <c r="AD203" i="11"/>
  <c r="AB203" i="11"/>
  <c r="Z203" i="11"/>
  <c r="V203" i="11"/>
  <c r="P203" i="11" s="1"/>
  <c r="BE203" i="11" s="1"/>
  <c r="BK203" i="11"/>
  <c r="BI202" i="11"/>
  <c r="BH202" i="11"/>
  <c r="BG202" i="11"/>
  <c r="BF202" i="11"/>
  <c r="X202" i="11"/>
  <c r="W202" i="11"/>
  <c r="AD202" i="11"/>
  <c r="AB202" i="11"/>
  <c r="Z202" i="11"/>
  <c r="Z201" i="11" s="1"/>
  <c r="V202" i="11"/>
  <c r="BK202" i="11" s="1"/>
  <c r="P202" i="11"/>
  <c r="BE202" i="11" s="1"/>
  <c r="BI200" i="11"/>
  <c r="BH200" i="11"/>
  <c r="BG200" i="11"/>
  <c r="BF200" i="11"/>
  <c r="X200" i="11"/>
  <c r="W200" i="11"/>
  <c r="AD200" i="11"/>
  <c r="AB200" i="11"/>
  <c r="Z200" i="11"/>
  <c r="V200" i="11"/>
  <c r="BI199" i="11"/>
  <c r="BH199" i="11"/>
  <c r="BG199" i="11"/>
  <c r="BF199" i="11"/>
  <c r="X199" i="11"/>
  <c r="X198" i="11"/>
  <c r="K97" i="11" s="1"/>
  <c r="W199" i="11"/>
  <c r="AD199" i="11"/>
  <c r="AD198" i="11" s="1"/>
  <c r="AB199" i="11"/>
  <c r="AB198" i="11" s="1"/>
  <c r="Z199" i="11"/>
  <c r="Z198" i="11" s="1"/>
  <c r="V199" i="11"/>
  <c r="BK199" i="11" s="1"/>
  <c r="BI197" i="11"/>
  <c r="BH197" i="11"/>
  <c r="BG197" i="11"/>
  <c r="BF197" i="11"/>
  <c r="X197" i="11"/>
  <c r="W197" i="11"/>
  <c r="AD197" i="11"/>
  <c r="AB197" i="11"/>
  <c r="Z197" i="11"/>
  <c r="V197" i="11"/>
  <c r="P197" i="11" s="1"/>
  <c r="BE197" i="11" s="1"/>
  <c r="BI196" i="11"/>
  <c r="BH196" i="11"/>
  <c r="BG196" i="11"/>
  <c r="BF196" i="11"/>
  <c r="X196" i="11"/>
  <c r="W196" i="11"/>
  <c r="AD196" i="11"/>
  <c r="AB196" i="11"/>
  <c r="Z196" i="11"/>
  <c r="V196" i="11"/>
  <c r="BI195" i="11"/>
  <c r="BH195" i="11"/>
  <c r="BG195" i="11"/>
  <c r="BF195" i="11"/>
  <c r="X195" i="11"/>
  <c r="W195" i="11"/>
  <c r="AD195" i="11"/>
  <c r="AB195" i="11"/>
  <c r="Z195" i="11"/>
  <c r="V195" i="11"/>
  <c r="BK195" i="11" s="1"/>
  <c r="P195" i="11"/>
  <c r="BE195" i="11" s="1"/>
  <c r="BI194" i="11"/>
  <c r="BH194" i="11"/>
  <c r="BG194" i="11"/>
  <c r="BF194" i="11"/>
  <c r="X194" i="11"/>
  <c r="W194" i="11"/>
  <c r="AD194" i="11"/>
  <c r="AB194" i="11"/>
  <c r="Z194" i="11"/>
  <c r="V194" i="11"/>
  <c r="BK194" i="11" s="1"/>
  <c r="BI193" i="11"/>
  <c r="BH193" i="11"/>
  <c r="BG193" i="11"/>
  <c r="BF193" i="11"/>
  <c r="X193" i="11"/>
  <c r="W193" i="11"/>
  <c r="AD193" i="11"/>
  <c r="AB193" i="11"/>
  <c r="Z193" i="11"/>
  <c r="V193" i="11"/>
  <c r="P193" i="11" s="1"/>
  <c r="BE193" i="11" s="1"/>
  <c r="BI192" i="11"/>
  <c r="BH192" i="11"/>
  <c r="BG192" i="11"/>
  <c r="BF192" i="11"/>
  <c r="X192" i="11"/>
  <c r="W192" i="11"/>
  <c r="AD192" i="11"/>
  <c r="AB192" i="11"/>
  <c r="Z192" i="11"/>
  <c r="V192" i="11"/>
  <c r="BI191" i="11"/>
  <c r="BH191" i="11"/>
  <c r="BG191" i="11"/>
  <c r="BF191" i="11"/>
  <c r="X191" i="11"/>
  <c r="W191" i="11"/>
  <c r="AD191" i="11"/>
  <c r="AB191" i="11"/>
  <c r="AB190" i="11"/>
  <c r="Z191" i="11"/>
  <c r="V191" i="11"/>
  <c r="BK191" i="11" s="1"/>
  <c r="BI189" i="11"/>
  <c r="BH189" i="11"/>
  <c r="BG189" i="11"/>
  <c r="BF189" i="11"/>
  <c r="X189" i="11"/>
  <c r="W189" i="11"/>
  <c r="AD189" i="11"/>
  <c r="AB189" i="11"/>
  <c r="Z189" i="11"/>
  <c r="V189" i="11"/>
  <c r="BI188" i="11"/>
  <c r="BH188" i="11"/>
  <c r="BG188" i="11"/>
  <c r="BF188" i="11"/>
  <c r="X188" i="11"/>
  <c r="W188" i="11"/>
  <c r="AD188" i="11"/>
  <c r="AB188" i="11"/>
  <c r="Z188" i="11"/>
  <c r="V188" i="11"/>
  <c r="BK188" i="11" s="1"/>
  <c r="BI187" i="11"/>
  <c r="BH187" i="11"/>
  <c r="BG187" i="11"/>
  <c r="BF187" i="11"/>
  <c r="X187" i="11"/>
  <c r="W187" i="11"/>
  <c r="AD187" i="11"/>
  <c r="AB187" i="11"/>
  <c r="Z187" i="11"/>
  <c r="V187" i="11"/>
  <c r="P187" i="11" s="1"/>
  <c r="BE187" i="11" s="1"/>
  <c r="BK187" i="11"/>
  <c r="BI186" i="11"/>
  <c r="BH186" i="11"/>
  <c r="BG186" i="11"/>
  <c r="BF186" i="11"/>
  <c r="X186" i="11"/>
  <c r="W186" i="11"/>
  <c r="AD186" i="11"/>
  <c r="AB186" i="11"/>
  <c r="Z186" i="11"/>
  <c r="V186" i="11"/>
  <c r="P186" i="11" s="1"/>
  <c r="BE186" i="11" s="1"/>
  <c r="BI185" i="11"/>
  <c r="BH185" i="11"/>
  <c r="BG185" i="11"/>
  <c r="BF185" i="11"/>
  <c r="X185" i="11"/>
  <c r="W185" i="11"/>
  <c r="AD185" i="11"/>
  <c r="AB185" i="11"/>
  <c r="Z185" i="11"/>
  <c r="V185" i="11"/>
  <c r="BI184" i="11"/>
  <c r="BH184" i="11"/>
  <c r="BG184" i="11"/>
  <c r="BF184" i="11"/>
  <c r="X184" i="11"/>
  <c r="W184" i="11"/>
  <c r="AD184" i="11"/>
  <c r="AB184" i="11"/>
  <c r="Z184" i="11"/>
  <c r="V184" i="11"/>
  <c r="BK184" i="11" s="1"/>
  <c r="P184" i="11"/>
  <c r="BE184" i="11" s="1"/>
  <c r="BI183" i="11"/>
  <c r="BH183" i="11"/>
  <c r="BG183" i="11"/>
  <c r="BF183" i="11"/>
  <c r="X183" i="11"/>
  <c r="W183" i="11"/>
  <c r="AD183" i="11"/>
  <c r="AB183" i="11"/>
  <c r="Z183" i="11"/>
  <c r="V183" i="11"/>
  <c r="BK183" i="11"/>
  <c r="P183" i="11"/>
  <c r="BE183" i="11" s="1"/>
  <c r="BI182" i="11"/>
  <c r="BH182" i="11"/>
  <c r="BG182" i="11"/>
  <c r="BF182" i="11"/>
  <c r="X182" i="11"/>
  <c r="W182" i="11"/>
  <c r="AD182" i="11"/>
  <c r="AB182" i="11"/>
  <c r="Z182" i="11"/>
  <c r="V182" i="11"/>
  <c r="P182" i="11" s="1"/>
  <c r="BE182" i="11" s="1"/>
  <c r="BK182" i="11"/>
  <c r="BI181" i="11"/>
  <c r="BH181" i="11"/>
  <c r="BG181" i="11"/>
  <c r="BF181" i="11"/>
  <c r="X181" i="11"/>
  <c r="W181" i="11"/>
  <c r="AD181" i="11"/>
  <c r="AB181" i="11"/>
  <c r="AB180" i="11" s="1"/>
  <c r="Z181" i="11"/>
  <c r="V181" i="11"/>
  <c r="BK181" i="11" s="1"/>
  <c r="BI178" i="11"/>
  <c r="BH178" i="11"/>
  <c r="BG178" i="11"/>
  <c r="BF178" i="11"/>
  <c r="X178" i="11"/>
  <c r="W178" i="11"/>
  <c r="AD178" i="11"/>
  <c r="AB178" i="11"/>
  <c r="Z178" i="11"/>
  <c r="Z175" i="11" s="1"/>
  <c r="V178" i="11"/>
  <c r="BK178" i="11" s="1"/>
  <c r="P178" i="11"/>
  <c r="BE178" i="11" s="1"/>
  <c r="BI177" i="11"/>
  <c r="BH177" i="11"/>
  <c r="BG177" i="11"/>
  <c r="BF177" i="11"/>
  <c r="X177" i="11"/>
  <c r="X175" i="11" s="1"/>
  <c r="K93" i="11" s="1"/>
  <c r="W177" i="11"/>
  <c r="AD177" i="11"/>
  <c r="AB177" i="11"/>
  <c r="Z177" i="11"/>
  <c r="V177" i="11"/>
  <c r="BK177" i="11" s="1"/>
  <c r="BI176" i="11"/>
  <c r="BH176" i="11"/>
  <c r="BG176" i="11"/>
  <c r="BF176" i="11"/>
  <c r="X176" i="11"/>
  <c r="W176" i="11"/>
  <c r="AD176" i="11"/>
  <c r="AD175" i="11"/>
  <c r="AB176" i="11"/>
  <c r="AB175" i="11" s="1"/>
  <c r="Z176" i="11"/>
  <c r="V176" i="11"/>
  <c r="BI174" i="11"/>
  <c r="BH174" i="11"/>
  <c r="BG174" i="11"/>
  <c r="BF174" i="11"/>
  <c r="X174" i="11"/>
  <c r="X173" i="11" s="1"/>
  <c r="K92" i="11" s="1"/>
  <c r="W174" i="11"/>
  <c r="W173" i="11" s="1"/>
  <c r="H92" i="11" s="1"/>
  <c r="AD174" i="11"/>
  <c r="AD173" i="11" s="1"/>
  <c r="AB174" i="11"/>
  <c r="AB173" i="11" s="1"/>
  <c r="Z174" i="11"/>
  <c r="Z173" i="11" s="1"/>
  <c r="V174" i="11"/>
  <c r="P174" i="11" s="1"/>
  <c r="BE174" i="11" s="1"/>
  <c r="BI172" i="11"/>
  <c r="BH172" i="11"/>
  <c r="BG172" i="11"/>
  <c r="BF172" i="11"/>
  <c r="X172" i="11"/>
  <c r="X171" i="11" s="1"/>
  <c r="K91" i="11" s="1"/>
  <c r="W172" i="11"/>
  <c r="W171" i="11"/>
  <c r="H91" i="11" s="1"/>
  <c r="AD172" i="11"/>
  <c r="AD171" i="11" s="1"/>
  <c r="AB172" i="11"/>
  <c r="AB171" i="11"/>
  <c r="Z172" i="11"/>
  <c r="Z171" i="11" s="1"/>
  <c r="V172" i="11"/>
  <c r="BK172" i="11"/>
  <c r="BK171" i="11" s="1"/>
  <c r="M171" i="11" s="1"/>
  <c r="M91" i="11" s="1"/>
  <c r="P172" i="11"/>
  <c r="BE172" i="11"/>
  <c r="BI170" i="11"/>
  <c r="BH170" i="11"/>
  <c r="BG170" i="11"/>
  <c r="BF170" i="11"/>
  <c r="X170" i="11"/>
  <c r="W170" i="11"/>
  <c r="AD170" i="11"/>
  <c r="AB170" i="11"/>
  <c r="Z170" i="11"/>
  <c r="V170" i="11"/>
  <c r="BI169" i="11"/>
  <c r="BH169" i="11"/>
  <c r="BG169" i="11"/>
  <c r="BF169" i="11"/>
  <c r="X169" i="11"/>
  <c r="W169" i="11"/>
  <c r="AD169" i="11"/>
  <c r="AB169" i="11"/>
  <c r="Z169" i="11"/>
  <c r="V169" i="11"/>
  <c r="BK169" i="11" s="1"/>
  <c r="BI168" i="11"/>
  <c r="BH168" i="11"/>
  <c r="BG168" i="11"/>
  <c r="BF168" i="11"/>
  <c r="X168" i="11"/>
  <c r="W168" i="11"/>
  <c r="AD168" i="11"/>
  <c r="AB168" i="11"/>
  <c r="Z168" i="11"/>
  <c r="V168" i="11"/>
  <c r="BK168" i="11" s="1"/>
  <c r="BI167" i="11"/>
  <c r="BH167" i="11"/>
  <c r="BG167" i="11"/>
  <c r="BF167" i="11"/>
  <c r="X167" i="11"/>
  <c r="W167" i="11"/>
  <c r="AD167" i="11"/>
  <c r="AB167" i="11"/>
  <c r="Z167" i="11"/>
  <c r="V167" i="11"/>
  <c r="P167" i="11" s="1"/>
  <c r="BE167" i="11" s="1"/>
  <c r="BI166" i="11"/>
  <c r="BH166" i="11"/>
  <c r="BG166" i="11"/>
  <c r="BF166" i="11"/>
  <c r="X166" i="11"/>
  <c r="W166" i="11"/>
  <c r="AD166" i="11"/>
  <c r="AB166" i="11"/>
  <c r="Z166" i="11"/>
  <c r="V166" i="11"/>
  <c r="BI165" i="11"/>
  <c r="BH165" i="11"/>
  <c r="BG165" i="11"/>
  <c r="BF165" i="11"/>
  <c r="X165" i="11"/>
  <c r="W165" i="11"/>
  <c r="AD165" i="11"/>
  <c r="AB165" i="11"/>
  <c r="Z165" i="11"/>
  <c r="V165" i="11"/>
  <c r="BK165" i="11" s="1"/>
  <c r="BI164" i="11"/>
  <c r="BH164" i="11"/>
  <c r="BG164" i="11"/>
  <c r="BF164" i="11"/>
  <c r="X164" i="11"/>
  <c r="W164" i="11"/>
  <c r="AD164" i="11"/>
  <c r="AB164" i="11"/>
  <c r="Z164" i="11"/>
  <c r="V164" i="11"/>
  <c r="P164" i="11" s="1"/>
  <c r="BE164" i="11" s="1"/>
  <c r="BK164" i="11"/>
  <c r="BI163" i="11"/>
  <c r="BH163" i="11"/>
  <c r="BG163" i="11"/>
  <c r="BF163" i="11"/>
  <c r="X163" i="11"/>
  <c r="W163" i="11"/>
  <c r="AD163" i="11"/>
  <c r="AB163" i="11"/>
  <c r="Z163" i="11"/>
  <c r="V163" i="11"/>
  <c r="P163" i="11" s="1"/>
  <c r="BE163" i="11" s="1"/>
  <c r="BI162" i="11"/>
  <c r="BH162" i="11"/>
  <c r="BG162" i="11"/>
  <c r="BF162" i="11"/>
  <c r="X162" i="11"/>
  <c r="W162" i="11"/>
  <c r="AD162" i="11"/>
  <c r="AB162" i="11"/>
  <c r="Z162" i="11"/>
  <c r="V162" i="11"/>
  <c r="BI161" i="11"/>
  <c r="BH161" i="11"/>
  <c r="BG161" i="11"/>
  <c r="BF161" i="11"/>
  <c r="X161" i="11"/>
  <c r="W161" i="11"/>
  <c r="AD161" i="11"/>
  <c r="AB161" i="11"/>
  <c r="Z161" i="11"/>
  <c r="V161" i="11"/>
  <c r="BK161" i="11" s="1"/>
  <c r="BI160" i="11"/>
  <c r="BH160" i="11"/>
  <c r="BG160" i="11"/>
  <c r="BF160" i="11"/>
  <c r="X160" i="11"/>
  <c r="W160" i="11"/>
  <c r="AD160" i="11"/>
  <c r="AB160" i="11"/>
  <c r="Z160" i="11"/>
  <c r="V160" i="11"/>
  <c r="BK160" i="11" s="1"/>
  <c r="BI159" i="11"/>
  <c r="BH159" i="11"/>
  <c r="BG159" i="11"/>
  <c r="BF159" i="11"/>
  <c r="X159" i="11"/>
  <c r="W159" i="11"/>
  <c r="AD159" i="11"/>
  <c r="AB159" i="11"/>
  <c r="Z159" i="11"/>
  <c r="V159" i="11"/>
  <c r="P159" i="11" s="1"/>
  <c r="BE159" i="11" s="1"/>
  <c r="BI158" i="11"/>
  <c r="BH158" i="11"/>
  <c r="BG158" i="11"/>
  <c r="BF158" i="11"/>
  <c r="X158" i="11"/>
  <c r="W158" i="11"/>
  <c r="AD158" i="11"/>
  <c r="AB158" i="11"/>
  <c r="Z158" i="11"/>
  <c r="V158" i="11"/>
  <c r="BI157" i="11"/>
  <c r="BH157" i="11"/>
  <c r="BG157" i="11"/>
  <c r="BF157" i="11"/>
  <c r="X157" i="11"/>
  <c r="W157" i="11"/>
  <c r="AD157" i="11"/>
  <c r="AB157" i="11"/>
  <c r="Z157" i="11"/>
  <c r="V157" i="11"/>
  <c r="BK157" i="11" s="1"/>
  <c r="BI156" i="11"/>
  <c r="BH156" i="11"/>
  <c r="BG156" i="11"/>
  <c r="BF156" i="11"/>
  <c r="X156" i="11"/>
  <c r="W156" i="11"/>
  <c r="AD156" i="11"/>
  <c r="AB156" i="11"/>
  <c r="Z156" i="11"/>
  <c r="V156" i="11"/>
  <c r="P156" i="11" s="1"/>
  <c r="BE156" i="11" s="1"/>
  <c r="BI155" i="11"/>
  <c r="BH155" i="11"/>
  <c r="BG155" i="11"/>
  <c r="BF155" i="11"/>
  <c r="X155" i="11"/>
  <c r="W155" i="11"/>
  <c r="AD155" i="11"/>
  <c r="AB155" i="11"/>
  <c r="Z155" i="11"/>
  <c r="V155" i="11"/>
  <c r="P155" i="11" s="1"/>
  <c r="BE155" i="11" s="1"/>
  <c r="BK155" i="11"/>
  <c r="BI154" i="11"/>
  <c r="BH154" i="11"/>
  <c r="BG154" i="11"/>
  <c r="BF154" i="11"/>
  <c r="X154" i="11"/>
  <c r="W154" i="11"/>
  <c r="AD154" i="11"/>
  <c r="AB154" i="11"/>
  <c r="Z154" i="11"/>
  <c r="V154" i="11"/>
  <c r="BI153" i="11"/>
  <c r="BH153" i="11"/>
  <c r="BG153" i="11"/>
  <c r="BF153" i="11"/>
  <c r="X153" i="11"/>
  <c r="W153" i="11"/>
  <c r="AD153" i="11"/>
  <c r="AB153" i="11"/>
  <c r="Z153" i="11"/>
  <c r="V153" i="11"/>
  <c r="BK153" i="11" s="1"/>
  <c r="BI152" i="11"/>
  <c r="BH152" i="11"/>
  <c r="BG152" i="11"/>
  <c r="BF152" i="11"/>
  <c r="X152" i="11"/>
  <c r="W152" i="11"/>
  <c r="AD152" i="11"/>
  <c r="AB152" i="11"/>
  <c r="Z152" i="11"/>
  <c r="V152" i="11"/>
  <c r="BK152" i="11" s="1"/>
  <c r="BI151" i="11"/>
  <c r="BH151" i="11"/>
  <c r="BG151" i="11"/>
  <c r="BF151" i="11"/>
  <c r="X151" i="11"/>
  <c r="W151" i="11"/>
  <c r="AD151" i="11"/>
  <c r="AB151" i="11"/>
  <c r="Z151" i="11"/>
  <c r="V151" i="11"/>
  <c r="P151" i="11" s="1"/>
  <c r="BE151" i="11" s="1"/>
  <c r="BI150" i="11"/>
  <c r="BH150" i="11"/>
  <c r="BG150" i="11"/>
  <c r="BF150" i="11"/>
  <c r="X150" i="11"/>
  <c r="W150" i="11"/>
  <c r="AD150" i="11"/>
  <c r="AB150" i="11"/>
  <c r="Z150" i="11"/>
  <c r="V150" i="11"/>
  <c r="BI149" i="11"/>
  <c r="BH149" i="11"/>
  <c r="BG149" i="11"/>
  <c r="BF149" i="11"/>
  <c r="X149" i="11"/>
  <c r="W149" i="11"/>
  <c r="AD149" i="11"/>
  <c r="AB149" i="11"/>
  <c r="Z149" i="11"/>
  <c r="V149" i="11"/>
  <c r="BK149" i="11" s="1"/>
  <c r="BI148" i="11"/>
  <c r="BH148" i="11"/>
  <c r="BG148" i="11"/>
  <c r="BF148" i="11"/>
  <c r="X148" i="11"/>
  <c r="W148" i="11"/>
  <c r="AD148" i="11"/>
  <c r="AB148" i="11"/>
  <c r="Z148" i="11"/>
  <c r="V148" i="11"/>
  <c r="P148" i="11" s="1"/>
  <c r="BE148" i="11" s="1"/>
  <c r="BK148" i="11"/>
  <c r="BI147" i="11"/>
  <c r="BH147" i="11"/>
  <c r="BG147" i="11"/>
  <c r="BF147" i="11"/>
  <c r="X147" i="11"/>
  <c r="W147" i="11"/>
  <c r="AD147" i="11"/>
  <c r="AB147" i="11"/>
  <c r="Z147" i="11"/>
  <c r="V147" i="11"/>
  <c r="P147" i="11" s="1"/>
  <c r="BE147" i="11" s="1"/>
  <c r="BI146" i="11"/>
  <c r="BH146" i="11"/>
  <c r="BG146" i="11"/>
  <c r="BF146" i="11"/>
  <c r="X146" i="11"/>
  <c r="W146" i="11"/>
  <c r="AD146" i="11"/>
  <c r="AB146" i="11"/>
  <c r="Z146" i="11"/>
  <c r="V146" i="11"/>
  <c r="BI145" i="11"/>
  <c r="BH145" i="11"/>
  <c r="BG145" i="11"/>
  <c r="BF145" i="11"/>
  <c r="X145" i="11"/>
  <c r="W145" i="11"/>
  <c r="AD145" i="11"/>
  <c r="AB145" i="11"/>
  <c r="Z145" i="11"/>
  <c r="V145" i="11"/>
  <c r="BK145" i="11" s="1"/>
  <c r="BI144" i="11"/>
  <c r="BH144" i="11"/>
  <c r="BG144" i="11"/>
  <c r="BF144" i="11"/>
  <c r="X144" i="11"/>
  <c r="W144" i="11"/>
  <c r="AD144" i="11"/>
  <c r="AB144" i="11"/>
  <c r="Z144" i="11"/>
  <c r="V144" i="11"/>
  <c r="P144" i="11" s="1"/>
  <c r="BE144" i="11" s="1"/>
  <c r="BI143" i="11"/>
  <c r="BH143" i="11"/>
  <c r="BG143" i="11"/>
  <c r="BF143" i="11"/>
  <c r="X143" i="11"/>
  <c r="W143" i="11"/>
  <c r="AD143" i="11"/>
  <c r="AB143" i="11"/>
  <c r="Z143" i="11"/>
  <c r="V143" i="11"/>
  <c r="P143" i="11" s="1"/>
  <c r="BE143" i="11" s="1"/>
  <c r="BI142" i="11"/>
  <c r="BH142" i="11"/>
  <c r="BG142" i="11"/>
  <c r="BF142" i="11"/>
  <c r="X142" i="11"/>
  <c r="W142" i="11"/>
  <c r="AD142" i="11"/>
  <c r="AB142" i="11"/>
  <c r="Z142" i="11"/>
  <c r="V142" i="11"/>
  <c r="BI141" i="11"/>
  <c r="BH141" i="11"/>
  <c r="BG141" i="11"/>
  <c r="BF141" i="11"/>
  <c r="X141" i="11"/>
  <c r="W141" i="11"/>
  <c r="AD141" i="11"/>
  <c r="AB141" i="11"/>
  <c r="Z141" i="11"/>
  <c r="V141" i="11"/>
  <c r="BK141" i="11" s="1"/>
  <c r="P141" i="11"/>
  <c r="BE141" i="11" s="1"/>
  <c r="BI140" i="11"/>
  <c r="BH140" i="11"/>
  <c r="BG140" i="11"/>
  <c r="BF140" i="11"/>
  <c r="X140" i="11"/>
  <c r="W140" i="11"/>
  <c r="AD140" i="11"/>
  <c r="AB140" i="11"/>
  <c r="Z140" i="11"/>
  <c r="V140" i="11"/>
  <c r="BK140" i="11"/>
  <c r="P140" i="11"/>
  <c r="BE140" i="11" s="1"/>
  <c r="BI139" i="11"/>
  <c r="BH139" i="11"/>
  <c r="BG139" i="11"/>
  <c r="BF139" i="11"/>
  <c r="X139" i="11"/>
  <c r="W139" i="11"/>
  <c r="AD139" i="11"/>
  <c r="AB139" i="11"/>
  <c r="Z139" i="11"/>
  <c r="V139" i="11"/>
  <c r="P139" i="11" s="1"/>
  <c r="BE139" i="11" s="1"/>
  <c r="BK139" i="11"/>
  <c r="BI138" i="11"/>
  <c r="BH138" i="11"/>
  <c r="BG138" i="11"/>
  <c r="BF138" i="11"/>
  <c r="X138" i="11"/>
  <c r="W138" i="11"/>
  <c r="AD138" i="11"/>
  <c r="AB138" i="11"/>
  <c r="Z138" i="11"/>
  <c r="V138" i="11"/>
  <c r="BI137" i="11"/>
  <c r="BH137" i="11"/>
  <c r="BG137" i="11"/>
  <c r="BF137" i="11"/>
  <c r="X137" i="11"/>
  <c r="W137" i="11"/>
  <c r="AD137" i="11"/>
  <c r="AB137" i="11"/>
  <c r="Z137" i="11"/>
  <c r="V137" i="11"/>
  <c r="BK137" i="11" s="1"/>
  <c r="P137" i="11"/>
  <c r="BE137" i="11" s="1"/>
  <c r="BI136" i="11"/>
  <c r="BH136" i="11"/>
  <c r="BG136" i="11"/>
  <c r="BF136" i="11"/>
  <c r="X136" i="11"/>
  <c r="W136" i="11"/>
  <c r="AD136" i="11"/>
  <c r="AB136" i="11"/>
  <c r="Z136" i="11"/>
  <c r="V136" i="11"/>
  <c r="P136" i="11" s="1"/>
  <c r="BE136" i="11" s="1"/>
  <c r="BK136" i="11"/>
  <c r="BI135" i="11"/>
  <c r="BH135" i="11"/>
  <c r="BG135" i="11"/>
  <c r="BF135" i="11"/>
  <c r="X135" i="11"/>
  <c r="W135" i="11"/>
  <c r="AD135" i="11"/>
  <c r="AB135" i="11"/>
  <c r="Z135" i="11"/>
  <c r="V135" i="11"/>
  <c r="P135" i="11" s="1"/>
  <c r="BE135" i="11" s="1"/>
  <c r="BI134" i="11"/>
  <c r="BH134" i="11"/>
  <c r="BG134" i="11"/>
  <c r="BF134" i="11"/>
  <c r="X134" i="11"/>
  <c r="W134" i="11"/>
  <c r="AD134" i="11"/>
  <c r="AB134" i="11"/>
  <c r="Z134" i="11"/>
  <c r="V134" i="11"/>
  <c r="BI133" i="11"/>
  <c r="BH133" i="11"/>
  <c r="BG133" i="11"/>
  <c r="BF133" i="11"/>
  <c r="X133" i="11"/>
  <c r="W133" i="11"/>
  <c r="AD133" i="11"/>
  <c r="AB133" i="11"/>
  <c r="Z133" i="11"/>
  <c r="V133" i="11"/>
  <c r="BK133" i="11" s="1"/>
  <c r="BI132" i="11"/>
  <c r="BH132" i="11"/>
  <c r="BG132" i="11"/>
  <c r="BF132" i="11"/>
  <c r="X132" i="11"/>
  <c r="W132" i="11"/>
  <c r="AD132" i="11"/>
  <c r="AB132" i="11"/>
  <c r="Z132" i="11"/>
  <c r="V132" i="11"/>
  <c r="BK132" i="11" s="1"/>
  <c r="BI131" i="11"/>
  <c r="BH131" i="11"/>
  <c r="BG131" i="11"/>
  <c r="BF131" i="11"/>
  <c r="X131" i="11"/>
  <c r="W131" i="11"/>
  <c r="AD131" i="11"/>
  <c r="AD126" i="11" s="1"/>
  <c r="AD125" i="11" s="1"/>
  <c r="AB131" i="11"/>
  <c r="Z131" i="11"/>
  <c r="V131" i="11"/>
  <c r="P131" i="11" s="1"/>
  <c r="BE131" i="11" s="1"/>
  <c r="BI130" i="11"/>
  <c r="BH130" i="11"/>
  <c r="BG130" i="11"/>
  <c r="BF130" i="11"/>
  <c r="X130" i="11"/>
  <c r="W130" i="11"/>
  <c r="AD130" i="11"/>
  <c r="AB130" i="11"/>
  <c r="Z130" i="11"/>
  <c r="V130" i="11"/>
  <c r="BI129" i="11"/>
  <c r="BH129" i="11"/>
  <c r="BG129" i="11"/>
  <c r="BF129" i="11"/>
  <c r="X129" i="11"/>
  <c r="W129" i="11"/>
  <c r="AD129" i="11"/>
  <c r="AB129" i="11"/>
  <c r="Z129" i="11"/>
  <c r="V129" i="11"/>
  <c r="BK129" i="11" s="1"/>
  <c r="BI128" i="11"/>
  <c r="BH128" i="11"/>
  <c r="BG128" i="11"/>
  <c r="BF128" i="11"/>
  <c r="X128" i="11"/>
  <c r="W128" i="11"/>
  <c r="AD128" i="11"/>
  <c r="AB128" i="11"/>
  <c r="Z128" i="11"/>
  <c r="V128" i="11"/>
  <c r="P128" i="11" s="1"/>
  <c r="BE128" i="11" s="1"/>
  <c r="BI127" i="11"/>
  <c r="BH127" i="11"/>
  <c r="BG127" i="11"/>
  <c r="BF127" i="11"/>
  <c r="X127" i="11"/>
  <c r="W127" i="11"/>
  <c r="W126" i="11" s="1"/>
  <c r="AD127" i="11"/>
  <c r="AB127" i="11"/>
  <c r="AB126" i="11"/>
  <c r="AB125" i="11" s="1"/>
  <c r="Z127" i="11"/>
  <c r="V127" i="11"/>
  <c r="M121" i="11"/>
  <c r="M120" i="11"/>
  <c r="F120" i="11"/>
  <c r="F118" i="11"/>
  <c r="F116" i="11"/>
  <c r="M30" i="11"/>
  <c r="AU98" i="1"/>
  <c r="M84" i="11"/>
  <c r="M83" i="11"/>
  <c r="F83" i="11"/>
  <c r="F81" i="11"/>
  <c r="F79" i="11"/>
  <c r="O15" i="11"/>
  <c r="E15" i="11"/>
  <c r="F121" i="11"/>
  <c r="F84" i="11"/>
  <c r="O14" i="11"/>
  <c r="O9" i="11"/>
  <c r="M118" i="11"/>
  <c r="M81" i="11"/>
  <c r="F6" i="11"/>
  <c r="F115" i="11" s="1"/>
  <c r="F78" i="11"/>
  <c r="BA97" i="1"/>
  <c r="AZ97" i="1"/>
  <c r="BI339" i="10"/>
  <c r="BH339" i="10"/>
  <c r="BG339" i="10"/>
  <c r="BF339" i="10"/>
  <c r="X339" i="10"/>
  <c r="X338" i="10"/>
  <c r="W339" i="10"/>
  <c r="W338" i="10" s="1"/>
  <c r="AD339" i="10"/>
  <c r="AD338" i="10"/>
  <c r="AB339" i="10"/>
  <c r="AB338" i="10" s="1"/>
  <c r="Z339" i="10"/>
  <c r="Z338" i="10"/>
  <c r="V339" i="10"/>
  <c r="K101" i="10"/>
  <c r="H101" i="10"/>
  <c r="BI337" i="10"/>
  <c r="BH337" i="10"/>
  <c r="BG337" i="10"/>
  <c r="BF337" i="10"/>
  <c r="X337" i="10"/>
  <c r="W337" i="10"/>
  <c r="AD337" i="10"/>
  <c r="AD335" i="10" s="1"/>
  <c r="AB337" i="10"/>
  <c r="Z337" i="10"/>
  <c r="V337" i="10"/>
  <c r="BK337" i="10"/>
  <c r="P337" i="10"/>
  <c r="BE337" i="10" s="1"/>
  <c r="BI336" i="10"/>
  <c r="BH336" i="10"/>
  <c r="BG336" i="10"/>
  <c r="BF336" i="10"/>
  <c r="X336" i="10"/>
  <c r="X335" i="10" s="1"/>
  <c r="K100" i="10" s="1"/>
  <c r="W336" i="10"/>
  <c r="W335" i="10" s="1"/>
  <c r="H100" i="10" s="1"/>
  <c r="AD336" i="10"/>
  <c r="AB336" i="10"/>
  <c r="Z336" i="10"/>
  <c r="Z335" i="10"/>
  <c r="V336" i="10"/>
  <c r="BK336" i="10" s="1"/>
  <c r="BI334" i="10"/>
  <c r="BH334" i="10"/>
  <c r="BG334" i="10"/>
  <c r="BF334" i="10"/>
  <c r="X334" i="10"/>
  <c r="W334" i="10"/>
  <c r="AD334" i="10"/>
  <c r="AB334" i="10"/>
  <c r="Z334" i="10"/>
  <c r="V334" i="10"/>
  <c r="BK334" i="10" s="1"/>
  <c r="BI333" i="10"/>
  <c r="BH333" i="10"/>
  <c r="BG333" i="10"/>
  <c r="BF333" i="10"/>
  <c r="X333" i="10"/>
  <c r="X332" i="10"/>
  <c r="K99" i="10" s="1"/>
  <c r="W333" i="10"/>
  <c r="AD333" i="10"/>
  <c r="AB333" i="10"/>
  <c r="AB332" i="10" s="1"/>
  <c r="Z333" i="10"/>
  <c r="Z332" i="10"/>
  <c r="Z331" i="10" s="1"/>
  <c r="V333" i="10"/>
  <c r="BK333" i="10" s="1"/>
  <c r="P333" i="10"/>
  <c r="BE333" i="10" s="1"/>
  <c r="BI329" i="10"/>
  <c r="BH329" i="10"/>
  <c r="BG329" i="10"/>
  <c r="BF329" i="10"/>
  <c r="X329" i="10"/>
  <c r="X328" i="10" s="1"/>
  <c r="X327" i="10" s="1"/>
  <c r="K96" i="10" s="1"/>
  <c r="W329" i="10"/>
  <c r="W328" i="10"/>
  <c r="W327" i="10" s="1"/>
  <c r="H96" i="10" s="1"/>
  <c r="AD329" i="10"/>
  <c r="AD328" i="10" s="1"/>
  <c r="AD327" i="10" s="1"/>
  <c r="AB329" i="10"/>
  <c r="AB328" i="10" s="1"/>
  <c r="AB327" i="10" s="1"/>
  <c r="Z329" i="10"/>
  <c r="Z328" i="10" s="1"/>
  <c r="Z327" i="10" s="1"/>
  <c r="V329" i="10"/>
  <c r="P329" i="10" s="1"/>
  <c r="BE329" i="10" s="1"/>
  <c r="BK329" i="10"/>
  <c r="BK328" i="10" s="1"/>
  <c r="BI326" i="10"/>
  <c r="BH326" i="10"/>
  <c r="BG326" i="10"/>
  <c r="BF326" i="10"/>
  <c r="X326" i="10"/>
  <c r="X325" i="10" s="1"/>
  <c r="K95" i="10" s="1"/>
  <c r="W326" i="10"/>
  <c r="W325" i="10" s="1"/>
  <c r="H95" i="10" s="1"/>
  <c r="AD326" i="10"/>
  <c r="AD325" i="10" s="1"/>
  <c r="AB326" i="10"/>
  <c r="AB325" i="10"/>
  <c r="Z326" i="10"/>
  <c r="Z325" i="10" s="1"/>
  <c r="V326" i="10"/>
  <c r="P326" i="10" s="1"/>
  <c r="BE326" i="10" s="1"/>
  <c r="BI323" i="10"/>
  <c r="BH323" i="10"/>
  <c r="BG323" i="10"/>
  <c r="BF323" i="10"/>
  <c r="X323" i="10"/>
  <c r="W323" i="10"/>
  <c r="AD323" i="10"/>
  <c r="AB323" i="10"/>
  <c r="Z323" i="10"/>
  <c r="V323" i="10"/>
  <c r="BI322" i="10"/>
  <c r="BH322" i="10"/>
  <c r="BG322" i="10"/>
  <c r="BF322" i="10"/>
  <c r="X322" i="10"/>
  <c r="W322" i="10"/>
  <c r="AD322" i="10"/>
  <c r="AB322" i="10"/>
  <c r="Z322" i="10"/>
  <c r="V322" i="10"/>
  <c r="BK322" i="10" s="1"/>
  <c r="P322" i="10"/>
  <c r="BE322" i="10" s="1"/>
  <c r="BI321" i="10"/>
  <c r="BH321" i="10"/>
  <c r="BG321" i="10"/>
  <c r="BF321" i="10"/>
  <c r="X321" i="10"/>
  <c r="W321" i="10"/>
  <c r="AD321" i="10"/>
  <c r="AB321" i="10"/>
  <c r="Z321" i="10"/>
  <c r="V321" i="10"/>
  <c r="BK321" i="10"/>
  <c r="P321" i="10"/>
  <c r="BE321" i="10" s="1"/>
  <c r="BI320" i="10"/>
  <c r="BH320" i="10"/>
  <c r="BG320" i="10"/>
  <c r="BF320" i="10"/>
  <c r="X320" i="10"/>
  <c r="W320" i="10"/>
  <c r="AD320" i="10"/>
  <c r="AB320" i="10"/>
  <c r="Z320" i="10"/>
  <c r="V320" i="10"/>
  <c r="P320" i="10" s="1"/>
  <c r="BE320" i="10" s="1"/>
  <c r="BK320" i="10"/>
  <c r="BI319" i="10"/>
  <c r="BH319" i="10"/>
  <c r="BG319" i="10"/>
  <c r="BF319" i="10"/>
  <c r="X319" i="10"/>
  <c r="W319" i="10"/>
  <c r="AD319" i="10"/>
  <c r="AB319" i="10"/>
  <c r="Z319" i="10"/>
  <c r="V319" i="10"/>
  <c r="BI318" i="10"/>
  <c r="BH318" i="10"/>
  <c r="BG318" i="10"/>
  <c r="BF318" i="10"/>
  <c r="X318" i="10"/>
  <c r="W318" i="10"/>
  <c r="AD318" i="10"/>
  <c r="AB318" i="10"/>
  <c r="Z318" i="10"/>
  <c r="V318" i="10"/>
  <c r="BK318" i="10" s="1"/>
  <c r="P318" i="10"/>
  <c r="BE318" i="10" s="1"/>
  <c r="BI317" i="10"/>
  <c r="BH317" i="10"/>
  <c r="BG317" i="10"/>
  <c r="BF317" i="10"/>
  <c r="X317" i="10"/>
  <c r="W317" i="10"/>
  <c r="AD317" i="10"/>
  <c r="AB317" i="10"/>
  <c r="Z317" i="10"/>
  <c r="V317" i="10"/>
  <c r="P317" i="10" s="1"/>
  <c r="BE317" i="10" s="1"/>
  <c r="BK317" i="10"/>
  <c r="BI316" i="10"/>
  <c r="BH316" i="10"/>
  <c r="BG316" i="10"/>
  <c r="BF316" i="10"/>
  <c r="X316" i="10"/>
  <c r="W316" i="10"/>
  <c r="AD316" i="10"/>
  <c r="AB316" i="10"/>
  <c r="Z316" i="10"/>
  <c r="V316" i="10"/>
  <c r="P316" i="10" s="1"/>
  <c r="BE316" i="10" s="1"/>
  <c r="BK316" i="10"/>
  <c r="BI315" i="10"/>
  <c r="BH315" i="10"/>
  <c r="BG315" i="10"/>
  <c r="BF315" i="10"/>
  <c r="X315" i="10"/>
  <c r="W315" i="10"/>
  <c r="AD315" i="10"/>
  <c r="AB315" i="10"/>
  <c r="Z315" i="10"/>
  <c r="V315" i="10"/>
  <c r="P315" i="10" s="1"/>
  <c r="BE315" i="10" s="1"/>
  <c r="BK315" i="10"/>
  <c r="BI314" i="10"/>
  <c r="BH314" i="10"/>
  <c r="BG314" i="10"/>
  <c r="BF314" i="10"/>
  <c r="X314" i="10"/>
  <c r="W314" i="10"/>
  <c r="AD314" i="10"/>
  <c r="AB314" i="10"/>
  <c r="Z314" i="10"/>
  <c r="V314" i="10"/>
  <c r="BK314" i="10" s="1"/>
  <c r="P314" i="10"/>
  <c r="BE314" i="10" s="1"/>
  <c r="BI313" i="10"/>
  <c r="BH313" i="10"/>
  <c r="BG313" i="10"/>
  <c r="BF313" i="10"/>
  <c r="X313" i="10"/>
  <c r="W313" i="10"/>
  <c r="AD313" i="10"/>
  <c r="AB313" i="10"/>
  <c r="Z313" i="10"/>
  <c r="V313" i="10"/>
  <c r="P313" i="10" s="1"/>
  <c r="BE313" i="10" s="1"/>
  <c r="BI312" i="10"/>
  <c r="BH312" i="10"/>
  <c r="BG312" i="10"/>
  <c r="BF312" i="10"/>
  <c r="X312" i="10"/>
  <c r="W312" i="10"/>
  <c r="AD312" i="10"/>
  <c r="AB312" i="10"/>
  <c r="Z312" i="10"/>
  <c r="V312" i="10"/>
  <c r="P312" i="10" s="1"/>
  <c r="BE312" i="10" s="1"/>
  <c r="BI311" i="10"/>
  <c r="BH311" i="10"/>
  <c r="BG311" i="10"/>
  <c r="BF311" i="10"/>
  <c r="X311" i="10"/>
  <c r="W311" i="10"/>
  <c r="AD311" i="10"/>
  <c r="AB311" i="10"/>
  <c r="Z311" i="10"/>
  <c r="V311" i="10"/>
  <c r="P311" i="10" s="1"/>
  <c r="BE311" i="10" s="1"/>
  <c r="BK311" i="10"/>
  <c r="BI310" i="10"/>
  <c r="BH310" i="10"/>
  <c r="BG310" i="10"/>
  <c r="BF310" i="10"/>
  <c r="X310" i="10"/>
  <c r="W310" i="10"/>
  <c r="AD310" i="10"/>
  <c r="AB310" i="10"/>
  <c r="Z310" i="10"/>
  <c r="V310" i="10"/>
  <c r="BK310" i="10" s="1"/>
  <c r="BI308" i="10"/>
  <c r="BH308" i="10"/>
  <c r="BG308" i="10"/>
  <c r="BF308" i="10"/>
  <c r="X308" i="10"/>
  <c r="W308" i="10"/>
  <c r="AD308" i="10"/>
  <c r="AB308" i="10"/>
  <c r="Z308" i="10"/>
  <c r="V308" i="10"/>
  <c r="P308" i="10" s="1"/>
  <c r="BE308" i="10" s="1"/>
  <c r="BK308" i="10"/>
  <c r="BI306" i="10"/>
  <c r="BH306" i="10"/>
  <c r="BG306" i="10"/>
  <c r="BF306" i="10"/>
  <c r="X306" i="10"/>
  <c r="W306" i="10"/>
  <c r="AD306" i="10"/>
  <c r="AB306" i="10"/>
  <c r="Z306" i="10"/>
  <c r="V306" i="10"/>
  <c r="BI305" i="10"/>
  <c r="BH305" i="10"/>
  <c r="BG305" i="10"/>
  <c r="BF305" i="10"/>
  <c r="X305" i="10"/>
  <c r="W305" i="10"/>
  <c r="AD305" i="10"/>
  <c r="AB305" i="10"/>
  <c r="Z305" i="10"/>
  <c r="V305" i="10"/>
  <c r="BI304" i="10"/>
  <c r="BH304" i="10"/>
  <c r="BG304" i="10"/>
  <c r="BF304" i="10"/>
  <c r="X304" i="10"/>
  <c r="W304" i="10"/>
  <c r="AD304" i="10"/>
  <c r="AB304" i="10"/>
  <c r="Z304" i="10"/>
  <c r="V304" i="10"/>
  <c r="BI302" i="10"/>
  <c r="BH302" i="10"/>
  <c r="BG302" i="10"/>
  <c r="BF302" i="10"/>
  <c r="X302" i="10"/>
  <c r="W302" i="10"/>
  <c r="AD302" i="10"/>
  <c r="AB302" i="10"/>
  <c r="Z302" i="10"/>
  <c r="V302" i="10"/>
  <c r="BK302" i="10"/>
  <c r="P302" i="10"/>
  <c r="BE302" i="10"/>
  <c r="BI300" i="10"/>
  <c r="BH300" i="10"/>
  <c r="BG300" i="10"/>
  <c r="BF300" i="10"/>
  <c r="X300" i="10"/>
  <c r="W300" i="10"/>
  <c r="AD300" i="10"/>
  <c r="AB300" i="10"/>
  <c r="Z300" i="10"/>
  <c r="V300" i="10"/>
  <c r="BK300" i="10" s="1"/>
  <c r="P300" i="10"/>
  <c r="BE300" i="10" s="1"/>
  <c r="BI299" i="10"/>
  <c r="BH299" i="10"/>
  <c r="BG299" i="10"/>
  <c r="BF299" i="10"/>
  <c r="X299" i="10"/>
  <c r="W299" i="10"/>
  <c r="AD299" i="10"/>
  <c r="AB299" i="10"/>
  <c r="Z299" i="10"/>
  <c r="V299" i="10"/>
  <c r="P299" i="10" s="1"/>
  <c r="BE299" i="10"/>
  <c r="BI298" i="10"/>
  <c r="BH298" i="10"/>
  <c r="BG298" i="10"/>
  <c r="BF298" i="10"/>
  <c r="X298" i="10"/>
  <c r="W298" i="10"/>
  <c r="AD298" i="10"/>
  <c r="AB298" i="10"/>
  <c r="Z298" i="10"/>
  <c r="V298" i="10"/>
  <c r="BK298" i="10" s="1"/>
  <c r="BI297" i="10"/>
  <c r="BH297" i="10"/>
  <c r="BG297" i="10"/>
  <c r="BF297" i="10"/>
  <c r="X297" i="10"/>
  <c r="W297" i="10"/>
  <c r="AD297" i="10"/>
  <c r="AB297" i="10"/>
  <c r="Z297" i="10"/>
  <c r="V297" i="10"/>
  <c r="BK297" i="10"/>
  <c r="P297" i="10"/>
  <c r="BE297" i="10" s="1"/>
  <c r="BI296" i="10"/>
  <c r="BH296" i="10"/>
  <c r="BG296" i="10"/>
  <c r="BF296" i="10"/>
  <c r="X296" i="10"/>
  <c r="W296" i="10"/>
  <c r="AD296" i="10"/>
  <c r="AB296" i="10"/>
  <c r="Z296" i="10"/>
  <c r="V296" i="10"/>
  <c r="P296" i="10" s="1"/>
  <c r="BE296" i="10" s="1"/>
  <c r="BK296" i="10"/>
  <c r="BI295" i="10"/>
  <c r="BH295" i="10"/>
  <c r="BG295" i="10"/>
  <c r="BF295" i="10"/>
  <c r="X295" i="10"/>
  <c r="W295" i="10"/>
  <c r="AD295" i="10"/>
  <c r="AB295" i="10"/>
  <c r="Z295" i="10"/>
  <c r="V295" i="10"/>
  <c r="P295" i="10" s="1"/>
  <c r="BE295" i="10" s="1"/>
  <c r="BK295" i="10"/>
  <c r="BI294" i="10"/>
  <c r="BH294" i="10"/>
  <c r="BG294" i="10"/>
  <c r="BF294" i="10"/>
  <c r="X294" i="10"/>
  <c r="W294" i="10"/>
  <c r="AD294" i="10"/>
  <c r="AB294" i="10"/>
  <c r="Z294" i="10"/>
  <c r="V294" i="10"/>
  <c r="BK294" i="10" s="1"/>
  <c r="BI293" i="10"/>
  <c r="BH293" i="10"/>
  <c r="BG293" i="10"/>
  <c r="BF293" i="10"/>
  <c r="X293" i="10"/>
  <c r="W293" i="10"/>
  <c r="AD293" i="10"/>
  <c r="AB293" i="10"/>
  <c r="Z293" i="10"/>
  <c r="V293" i="10"/>
  <c r="P293" i="10" s="1"/>
  <c r="BE293" i="10" s="1"/>
  <c r="BK293" i="10"/>
  <c r="BI292" i="10"/>
  <c r="BH292" i="10"/>
  <c r="BG292" i="10"/>
  <c r="BF292" i="10"/>
  <c r="X292" i="10"/>
  <c r="W292" i="10"/>
  <c r="AD292" i="10"/>
  <c r="AB292" i="10"/>
  <c r="Z292" i="10"/>
  <c r="V292" i="10"/>
  <c r="P292" i="10" s="1"/>
  <c r="BE292" i="10" s="1"/>
  <c r="BK292" i="10"/>
  <c r="BI291" i="10"/>
  <c r="BH291" i="10"/>
  <c r="BG291" i="10"/>
  <c r="BF291" i="10"/>
  <c r="X291" i="10"/>
  <c r="W291" i="10"/>
  <c r="AD291" i="10"/>
  <c r="AB291" i="10"/>
  <c r="Z291" i="10"/>
  <c r="V291" i="10"/>
  <c r="P291" i="10" s="1"/>
  <c r="BE291" i="10" s="1"/>
  <c r="BK291" i="10"/>
  <c r="BI290" i="10"/>
  <c r="BH290" i="10"/>
  <c r="BG290" i="10"/>
  <c r="BF290" i="10"/>
  <c r="X290" i="10"/>
  <c r="W290" i="10"/>
  <c r="AD290" i="10"/>
  <c r="AB290" i="10"/>
  <c r="Z290" i="10"/>
  <c r="V290" i="10"/>
  <c r="BK290" i="10" s="1"/>
  <c r="BI289" i="10"/>
  <c r="BH289" i="10"/>
  <c r="BG289" i="10"/>
  <c r="BF289" i="10"/>
  <c r="X289" i="10"/>
  <c r="W289" i="10"/>
  <c r="AD289" i="10"/>
  <c r="AB289" i="10"/>
  <c r="Z289" i="10"/>
  <c r="V289" i="10"/>
  <c r="P289" i="10" s="1"/>
  <c r="BE289" i="10" s="1"/>
  <c r="BK289" i="10"/>
  <c r="BI288" i="10"/>
  <c r="BH288" i="10"/>
  <c r="BG288" i="10"/>
  <c r="BF288" i="10"/>
  <c r="X288" i="10"/>
  <c r="W288" i="10"/>
  <c r="AD288" i="10"/>
  <c r="AB288" i="10"/>
  <c r="Z288" i="10"/>
  <c r="V288" i="10"/>
  <c r="BI287" i="10"/>
  <c r="BH287" i="10"/>
  <c r="BG287" i="10"/>
  <c r="BF287" i="10"/>
  <c r="X287" i="10"/>
  <c r="W287" i="10"/>
  <c r="AD287" i="10"/>
  <c r="AB287" i="10"/>
  <c r="Z287" i="10"/>
  <c r="V287" i="10"/>
  <c r="BI286" i="10"/>
  <c r="BH286" i="10"/>
  <c r="BG286" i="10"/>
  <c r="BF286" i="10"/>
  <c r="X286" i="10"/>
  <c r="W286" i="10"/>
  <c r="AD286" i="10"/>
  <c r="AB286" i="10"/>
  <c r="Z286" i="10"/>
  <c r="V286" i="10"/>
  <c r="BI285" i="10"/>
  <c r="BH285" i="10"/>
  <c r="BG285" i="10"/>
  <c r="BF285" i="10"/>
  <c r="X285" i="10"/>
  <c r="W285" i="10"/>
  <c r="AD285" i="10"/>
  <c r="AB285" i="10"/>
  <c r="Z285" i="10"/>
  <c r="V285" i="10"/>
  <c r="P285" i="10" s="1"/>
  <c r="BE285" i="10" s="1"/>
  <c r="BK285" i="10"/>
  <c r="BI284" i="10"/>
  <c r="BH284" i="10"/>
  <c r="BG284" i="10"/>
  <c r="BF284" i="10"/>
  <c r="X284" i="10"/>
  <c r="W284" i="10"/>
  <c r="AD284" i="10"/>
  <c r="AB284" i="10"/>
  <c r="Z284" i="10"/>
  <c r="V284" i="10"/>
  <c r="BK284" i="10" s="1"/>
  <c r="BI283" i="10"/>
  <c r="BH283" i="10"/>
  <c r="BG283" i="10"/>
  <c r="BF283" i="10"/>
  <c r="X283" i="10"/>
  <c r="W283" i="10"/>
  <c r="AD283" i="10"/>
  <c r="AB283" i="10"/>
  <c r="Z283" i="10"/>
  <c r="V283" i="10"/>
  <c r="P283" i="10" s="1"/>
  <c r="BE283" i="10"/>
  <c r="BI282" i="10"/>
  <c r="BH282" i="10"/>
  <c r="BG282" i="10"/>
  <c r="BF282" i="10"/>
  <c r="X282" i="10"/>
  <c r="W282" i="10"/>
  <c r="AD282" i="10"/>
  <c r="AB282" i="10"/>
  <c r="Z282" i="10"/>
  <c r="V282" i="10"/>
  <c r="BK282" i="10" s="1"/>
  <c r="BI281" i="10"/>
  <c r="BH281" i="10"/>
  <c r="BG281" i="10"/>
  <c r="BF281" i="10"/>
  <c r="X281" i="10"/>
  <c r="W281" i="10"/>
  <c r="AD281" i="10"/>
  <c r="AB281" i="10"/>
  <c r="Z281" i="10"/>
  <c r="V281" i="10"/>
  <c r="BK281" i="10" s="1"/>
  <c r="BI280" i="10"/>
  <c r="BH280" i="10"/>
  <c r="BG280" i="10"/>
  <c r="BF280" i="10"/>
  <c r="X280" i="10"/>
  <c r="W280" i="10"/>
  <c r="AD280" i="10"/>
  <c r="AB280" i="10"/>
  <c r="Z280" i="10"/>
  <c r="V280" i="10"/>
  <c r="P280" i="10" s="1"/>
  <c r="BE280" i="10" s="1"/>
  <c r="BI279" i="10"/>
  <c r="BH279" i="10"/>
  <c r="BG279" i="10"/>
  <c r="BF279" i="10"/>
  <c r="X279" i="10"/>
  <c r="W279" i="10"/>
  <c r="AD279" i="10"/>
  <c r="AB279" i="10"/>
  <c r="Z279" i="10"/>
  <c r="V279" i="10"/>
  <c r="P279" i="10" s="1"/>
  <c r="BE279" i="10" s="1"/>
  <c r="BK279" i="10"/>
  <c r="BI278" i="10"/>
  <c r="BH278" i="10"/>
  <c r="BG278" i="10"/>
  <c r="BF278" i="10"/>
  <c r="X278" i="10"/>
  <c r="W278" i="10"/>
  <c r="AD278" i="10"/>
  <c r="AB278" i="10"/>
  <c r="Z278" i="10"/>
  <c r="V278" i="10"/>
  <c r="BK278" i="10" s="1"/>
  <c r="P278" i="10"/>
  <c r="BE278" i="10" s="1"/>
  <c r="BI277" i="10"/>
  <c r="BH277" i="10"/>
  <c r="BG277" i="10"/>
  <c r="BF277" i="10"/>
  <c r="X277" i="10"/>
  <c r="W277" i="10"/>
  <c r="AD277" i="10"/>
  <c r="AB277" i="10"/>
  <c r="Z277" i="10"/>
  <c r="V277" i="10"/>
  <c r="P277" i="10" s="1"/>
  <c r="BE277" i="10" s="1"/>
  <c r="BK277" i="10"/>
  <c r="BI276" i="10"/>
  <c r="BH276" i="10"/>
  <c r="BG276" i="10"/>
  <c r="BF276" i="10"/>
  <c r="X276" i="10"/>
  <c r="W276" i="10"/>
  <c r="AD276" i="10"/>
  <c r="AB276" i="10"/>
  <c r="Z276" i="10"/>
  <c r="V276" i="10"/>
  <c r="P276" i="10" s="1"/>
  <c r="BE276" i="10" s="1"/>
  <c r="BI275" i="10"/>
  <c r="BH275" i="10"/>
  <c r="BG275" i="10"/>
  <c r="BF275" i="10"/>
  <c r="X275" i="10"/>
  <c r="W275" i="10"/>
  <c r="AD275" i="10"/>
  <c r="AB275" i="10"/>
  <c r="Z275" i="10"/>
  <c r="V275" i="10"/>
  <c r="P275" i="10" s="1"/>
  <c r="BE275" i="10" s="1"/>
  <c r="BK275" i="10"/>
  <c r="BI274" i="10"/>
  <c r="BH274" i="10"/>
  <c r="BG274" i="10"/>
  <c r="BF274" i="10"/>
  <c r="X274" i="10"/>
  <c r="W274" i="10"/>
  <c r="AD274" i="10"/>
  <c r="AB274" i="10"/>
  <c r="Z274" i="10"/>
  <c r="V274" i="10"/>
  <c r="BK274" i="10" s="1"/>
  <c r="BI273" i="10"/>
  <c r="BH273" i="10"/>
  <c r="BG273" i="10"/>
  <c r="BF273" i="10"/>
  <c r="X273" i="10"/>
  <c r="W273" i="10"/>
  <c r="AD273" i="10"/>
  <c r="AB273" i="10"/>
  <c r="Z273" i="10"/>
  <c r="V273" i="10"/>
  <c r="P273" i="10" s="1"/>
  <c r="BE273" i="10" s="1"/>
  <c r="BK273" i="10"/>
  <c r="BI272" i="10"/>
  <c r="BH272" i="10"/>
  <c r="BG272" i="10"/>
  <c r="BF272" i="10"/>
  <c r="X272" i="10"/>
  <c r="W272" i="10"/>
  <c r="AD272" i="10"/>
  <c r="AB272" i="10"/>
  <c r="Z272" i="10"/>
  <c r="V272" i="10"/>
  <c r="BI271" i="10"/>
  <c r="BH271" i="10"/>
  <c r="BG271" i="10"/>
  <c r="BF271" i="10"/>
  <c r="X271" i="10"/>
  <c r="W271" i="10"/>
  <c r="AD271" i="10"/>
  <c r="AB271" i="10"/>
  <c r="Z271" i="10"/>
  <c r="V271" i="10"/>
  <c r="BI270" i="10"/>
  <c r="BH270" i="10"/>
  <c r="BG270" i="10"/>
  <c r="BF270" i="10"/>
  <c r="X270" i="10"/>
  <c r="W270" i="10"/>
  <c r="AD270" i="10"/>
  <c r="AB270" i="10"/>
  <c r="Z270" i="10"/>
  <c r="V270" i="10"/>
  <c r="BI269" i="10"/>
  <c r="BH269" i="10"/>
  <c r="BG269" i="10"/>
  <c r="BF269" i="10"/>
  <c r="X269" i="10"/>
  <c r="W269" i="10"/>
  <c r="AD269" i="10"/>
  <c r="AB269" i="10"/>
  <c r="Z269" i="10"/>
  <c r="V269" i="10"/>
  <c r="BK269" i="10" s="1"/>
  <c r="P269" i="10"/>
  <c r="BE269" i="10" s="1"/>
  <c r="BI268" i="10"/>
  <c r="BH268" i="10"/>
  <c r="BG268" i="10"/>
  <c r="BF268" i="10"/>
  <c r="X268" i="10"/>
  <c r="W268" i="10"/>
  <c r="AD268" i="10"/>
  <c r="AB268" i="10"/>
  <c r="Z268" i="10"/>
  <c r="V268" i="10"/>
  <c r="BK268" i="10" s="1"/>
  <c r="P268" i="10"/>
  <c r="BE268" i="10" s="1"/>
  <c r="BI267" i="10"/>
  <c r="BH267" i="10"/>
  <c r="BG267" i="10"/>
  <c r="BF267" i="10"/>
  <c r="X267" i="10"/>
  <c r="W267" i="10"/>
  <c r="AD267" i="10"/>
  <c r="AB267" i="10"/>
  <c r="Z267" i="10"/>
  <c r="V267" i="10"/>
  <c r="P267" i="10" s="1"/>
  <c r="BE267" i="10"/>
  <c r="BI266" i="10"/>
  <c r="BH266" i="10"/>
  <c r="BG266" i="10"/>
  <c r="BF266" i="10"/>
  <c r="X266" i="10"/>
  <c r="W266" i="10"/>
  <c r="AD266" i="10"/>
  <c r="AB266" i="10"/>
  <c r="Z266" i="10"/>
  <c r="V266" i="10"/>
  <c r="BK266" i="10" s="1"/>
  <c r="BI265" i="10"/>
  <c r="BH265" i="10"/>
  <c r="BG265" i="10"/>
  <c r="BF265" i="10"/>
  <c r="X265" i="10"/>
  <c r="W265" i="10"/>
  <c r="AD265" i="10"/>
  <c r="AB265" i="10"/>
  <c r="Z265" i="10"/>
  <c r="V265" i="10"/>
  <c r="P265" i="10" s="1"/>
  <c r="BE265" i="10" s="1"/>
  <c r="BK265" i="10"/>
  <c r="BI264" i="10"/>
  <c r="BH264" i="10"/>
  <c r="BG264" i="10"/>
  <c r="BF264" i="10"/>
  <c r="X264" i="10"/>
  <c r="W264" i="10"/>
  <c r="AD264" i="10"/>
  <c r="AB264" i="10"/>
  <c r="Z264" i="10"/>
  <c r="V264" i="10"/>
  <c r="P264" i="10" s="1"/>
  <c r="BE264" i="10" s="1"/>
  <c r="BK264" i="10"/>
  <c r="BI263" i="10"/>
  <c r="BH263" i="10"/>
  <c r="BG263" i="10"/>
  <c r="BF263" i="10"/>
  <c r="X263" i="10"/>
  <c r="W263" i="10"/>
  <c r="AD263" i="10"/>
  <c r="AB263" i="10"/>
  <c r="Z263" i="10"/>
  <c r="V263" i="10"/>
  <c r="P263" i="10" s="1"/>
  <c r="BE263" i="10" s="1"/>
  <c r="BK263" i="10"/>
  <c r="BI262" i="10"/>
  <c r="BH262" i="10"/>
  <c r="BG262" i="10"/>
  <c r="BF262" i="10"/>
  <c r="X262" i="10"/>
  <c r="W262" i="10"/>
  <c r="AD262" i="10"/>
  <c r="AB262" i="10"/>
  <c r="Z262" i="10"/>
  <c r="V262" i="10"/>
  <c r="BK262" i="10" s="1"/>
  <c r="P262" i="10"/>
  <c r="BE262" i="10" s="1"/>
  <c r="BI261" i="10"/>
  <c r="BH261" i="10"/>
  <c r="BG261" i="10"/>
  <c r="BF261" i="10"/>
  <c r="X261" i="10"/>
  <c r="W261" i="10"/>
  <c r="AD261" i="10"/>
  <c r="AB261" i="10"/>
  <c r="Z261" i="10"/>
  <c r="V261" i="10"/>
  <c r="P261" i="10" s="1"/>
  <c r="BE261" i="10" s="1"/>
  <c r="BI260" i="10"/>
  <c r="BH260" i="10"/>
  <c r="BG260" i="10"/>
  <c r="BF260" i="10"/>
  <c r="X260" i="10"/>
  <c r="W260" i="10"/>
  <c r="AD260" i="10"/>
  <c r="AB260" i="10"/>
  <c r="Z260" i="10"/>
  <c r="V260" i="10"/>
  <c r="P260" i="10" s="1"/>
  <c r="BE260" i="10" s="1"/>
  <c r="BK260" i="10"/>
  <c r="BI259" i="10"/>
  <c r="BH259" i="10"/>
  <c r="BG259" i="10"/>
  <c r="BF259" i="10"/>
  <c r="X259" i="10"/>
  <c r="W259" i="10"/>
  <c r="AD259" i="10"/>
  <c r="AB259" i="10"/>
  <c r="Z259" i="10"/>
  <c r="V259" i="10"/>
  <c r="P259" i="10" s="1"/>
  <c r="BE259" i="10" s="1"/>
  <c r="BI258" i="10"/>
  <c r="BH258" i="10"/>
  <c r="BG258" i="10"/>
  <c r="BF258" i="10"/>
  <c r="X258" i="10"/>
  <c r="W258" i="10"/>
  <c r="AD258" i="10"/>
  <c r="AB258" i="10"/>
  <c r="Z258" i="10"/>
  <c r="V258" i="10"/>
  <c r="BK258" i="10" s="1"/>
  <c r="BI257" i="10"/>
  <c r="BH257" i="10"/>
  <c r="BG257" i="10"/>
  <c r="BF257" i="10"/>
  <c r="X257" i="10"/>
  <c r="W257" i="10"/>
  <c r="AD257" i="10"/>
  <c r="AB257" i="10"/>
  <c r="Z257" i="10"/>
  <c r="V257" i="10"/>
  <c r="P257" i="10" s="1"/>
  <c r="BE257" i="10" s="1"/>
  <c r="BK257" i="10"/>
  <c r="BI256" i="10"/>
  <c r="BH256" i="10"/>
  <c r="BG256" i="10"/>
  <c r="BF256" i="10"/>
  <c r="X256" i="10"/>
  <c r="W256" i="10"/>
  <c r="AD256" i="10"/>
  <c r="AB256" i="10"/>
  <c r="Z256" i="10"/>
  <c r="V256" i="10"/>
  <c r="BI255" i="10"/>
  <c r="BH255" i="10"/>
  <c r="BG255" i="10"/>
  <c r="BF255" i="10"/>
  <c r="X255" i="10"/>
  <c r="W255" i="10"/>
  <c r="AD255" i="10"/>
  <c r="AB255" i="10"/>
  <c r="Z255" i="10"/>
  <c r="V255" i="10"/>
  <c r="BI254" i="10"/>
  <c r="BH254" i="10"/>
  <c r="BG254" i="10"/>
  <c r="BF254" i="10"/>
  <c r="X254" i="10"/>
  <c r="W254" i="10"/>
  <c r="AD254" i="10"/>
  <c r="AB254" i="10"/>
  <c r="Z254" i="10"/>
  <c r="V254" i="10"/>
  <c r="BI253" i="10"/>
  <c r="BH253" i="10"/>
  <c r="BG253" i="10"/>
  <c r="BF253" i="10"/>
  <c r="X253" i="10"/>
  <c r="W253" i="10"/>
  <c r="AD253" i="10"/>
  <c r="AB253" i="10"/>
  <c r="Z253" i="10"/>
  <c r="V253" i="10"/>
  <c r="P253" i="10" s="1"/>
  <c r="BE253" i="10" s="1"/>
  <c r="BI252" i="10"/>
  <c r="BH252" i="10"/>
  <c r="BG252" i="10"/>
  <c r="BF252" i="10"/>
  <c r="X252" i="10"/>
  <c r="W252" i="10"/>
  <c r="AD252" i="10"/>
  <c r="AB252" i="10"/>
  <c r="Z252" i="10"/>
  <c r="V252" i="10"/>
  <c r="BK252" i="10" s="1"/>
  <c r="P252" i="10"/>
  <c r="BE252" i="10" s="1"/>
  <c r="BI251" i="10"/>
  <c r="BH251" i="10"/>
  <c r="BG251" i="10"/>
  <c r="BF251" i="10"/>
  <c r="X251" i="10"/>
  <c r="W251" i="10"/>
  <c r="AD251" i="10"/>
  <c r="AB251" i="10"/>
  <c r="Z251" i="10"/>
  <c r="V251" i="10"/>
  <c r="P251" i="10" s="1"/>
  <c r="BE251" i="10" s="1"/>
  <c r="BI250" i="10"/>
  <c r="BH250" i="10"/>
  <c r="BG250" i="10"/>
  <c r="BF250" i="10"/>
  <c r="X250" i="10"/>
  <c r="W250" i="10"/>
  <c r="AD250" i="10"/>
  <c r="AB250" i="10"/>
  <c r="Z250" i="10"/>
  <c r="V250" i="10"/>
  <c r="BK250" i="10" s="1"/>
  <c r="BI249" i="10"/>
  <c r="BH249" i="10"/>
  <c r="BG249" i="10"/>
  <c r="BF249" i="10"/>
  <c r="X249" i="10"/>
  <c r="W249" i="10"/>
  <c r="AD249" i="10"/>
  <c r="AB249" i="10"/>
  <c r="Z249" i="10"/>
  <c r="V249" i="10"/>
  <c r="BK249" i="10"/>
  <c r="P249" i="10"/>
  <c r="BE249" i="10" s="1"/>
  <c r="BI248" i="10"/>
  <c r="BH248" i="10"/>
  <c r="BG248" i="10"/>
  <c r="BF248" i="10"/>
  <c r="X248" i="10"/>
  <c r="W248" i="10"/>
  <c r="AD248" i="10"/>
  <c r="AB248" i="10"/>
  <c r="Z248" i="10"/>
  <c r="V248" i="10"/>
  <c r="P248" i="10" s="1"/>
  <c r="BE248" i="10" s="1"/>
  <c r="BI247" i="10"/>
  <c r="BH247" i="10"/>
  <c r="BG247" i="10"/>
  <c r="BF247" i="10"/>
  <c r="X247" i="10"/>
  <c r="W247" i="10"/>
  <c r="AD247" i="10"/>
  <c r="AB247" i="10"/>
  <c r="Z247" i="10"/>
  <c r="V247" i="10"/>
  <c r="P247" i="10" s="1"/>
  <c r="BE247" i="10" s="1"/>
  <c r="BK247" i="10"/>
  <c r="BI246" i="10"/>
  <c r="BH246" i="10"/>
  <c r="BG246" i="10"/>
  <c r="BF246" i="10"/>
  <c r="X246" i="10"/>
  <c r="W246" i="10"/>
  <c r="AD246" i="10"/>
  <c r="AB246" i="10"/>
  <c r="Z246" i="10"/>
  <c r="V246" i="10"/>
  <c r="BK246" i="10" s="1"/>
  <c r="P246" i="10"/>
  <c r="BE246" i="10" s="1"/>
  <c r="BI245" i="10"/>
  <c r="BH245" i="10"/>
  <c r="BG245" i="10"/>
  <c r="BF245" i="10"/>
  <c r="X245" i="10"/>
  <c r="W245" i="10"/>
  <c r="AD245" i="10"/>
  <c r="AB245" i="10"/>
  <c r="Z245" i="10"/>
  <c r="V245" i="10"/>
  <c r="P245" i="10" s="1"/>
  <c r="BE245" i="10" s="1"/>
  <c r="BK245" i="10"/>
  <c r="BI244" i="10"/>
  <c r="BH244" i="10"/>
  <c r="BG244" i="10"/>
  <c r="BF244" i="10"/>
  <c r="X244" i="10"/>
  <c r="W244" i="10"/>
  <c r="AD244" i="10"/>
  <c r="AB244" i="10"/>
  <c r="Z244" i="10"/>
  <c r="V244" i="10"/>
  <c r="P244" i="10" s="1"/>
  <c r="BE244" i="10" s="1"/>
  <c r="BI243" i="10"/>
  <c r="BH243" i="10"/>
  <c r="BG243" i="10"/>
  <c r="BF243" i="10"/>
  <c r="X243" i="10"/>
  <c r="W243" i="10"/>
  <c r="AD243" i="10"/>
  <c r="AB243" i="10"/>
  <c r="Z243" i="10"/>
  <c r="V243" i="10"/>
  <c r="P243" i="10" s="1"/>
  <c r="BE243" i="10" s="1"/>
  <c r="BK243" i="10"/>
  <c r="BI242" i="10"/>
  <c r="BH242" i="10"/>
  <c r="BG242" i="10"/>
  <c r="BF242" i="10"/>
  <c r="X242" i="10"/>
  <c r="W242" i="10"/>
  <c r="AD242" i="10"/>
  <c r="AB242" i="10"/>
  <c r="Z242" i="10"/>
  <c r="V242" i="10"/>
  <c r="BK242" i="10" s="1"/>
  <c r="BI241" i="10"/>
  <c r="BH241" i="10"/>
  <c r="BG241" i="10"/>
  <c r="BF241" i="10"/>
  <c r="X241" i="10"/>
  <c r="W241" i="10"/>
  <c r="AD241" i="10"/>
  <c r="AB241" i="10"/>
  <c r="Z241" i="10"/>
  <c r="V241" i="10"/>
  <c r="P241" i="10" s="1"/>
  <c r="BE241" i="10" s="1"/>
  <c r="BK241" i="10"/>
  <c r="BI240" i="10"/>
  <c r="BH240" i="10"/>
  <c r="BG240" i="10"/>
  <c r="BF240" i="10"/>
  <c r="X240" i="10"/>
  <c r="W240" i="10"/>
  <c r="AD240" i="10"/>
  <c r="AB240" i="10"/>
  <c r="Z240" i="10"/>
  <c r="V240" i="10"/>
  <c r="BI239" i="10"/>
  <c r="BH239" i="10"/>
  <c r="BG239" i="10"/>
  <c r="BF239" i="10"/>
  <c r="X239" i="10"/>
  <c r="W239" i="10"/>
  <c r="AD239" i="10"/>
  <c r="AB239" i="10"/>
  <c r="Z239" i="10"/>
  <c r="V239" i="10"/>
  <c r="BK239" i="10" s="1"/>
  <c r="BI238" i="10"/>
  <c r="BH238" i="10"/>
  <c r="BG238" i="10"/>
  <c r="BF238" i="10"/>
  <c r="X238" i="10"/>
  <c r="W238" i="10"/>
  <c r="AD238" i="10"/>
  <c r="AB238" i="10"/>
  <c r="Z238" i="10"/>
  <c r="V238" i="10"/>
  <c r="P238" i="10" s="1"/>
  <c r="BE238" i="10" s="1"/>
  <c r="BK238" i="10"/>
  <c r="BI237" i="10"/>
  <c r="BH237" i="10"/>
  <c r="BG237" i="10"/>
  <c r="BF237" i="10"/>
  <c r="X237" i="10"/>
  <c r="W237" i="10"/>
  <c r="AD237" i="10"/>
  <c r="AB237" i="10"/>
  <c r="Z237" i="10"/>
  <c r="V237" i="10"/>
  <c r="P237" i="10" s="1"/>
  <c r="BE237" i="10" s="1"/>
  <c r="BK237" i="10"/>
  <c r="BI236" i="10"/>
  <c r="BH236" i="10"/>
  <c r="BG236" i="10"/>
  <c r="BF236" i="10"/>
  <c r="X236" i="10"/>
  <c r="W236" i="10"/>
  <c r="AD236" i="10"/>
  <c r="AB236" i="10"/>
  <c r="Z236" i="10"/>
  <c r="V236" i="10"/>
  <c r="BI235" i="10"/>
  <c r="BH235" i="10"/>
  <c r="BG235" i="10"/>
  <c r="BF235" i="10"/>
  <c r="X235" i="10"/>
  <c r="W235" i="10"/>
  <c r="AD235" i="10"/>
  <c r="AB235" i="10"/>
  <c r="Z235" i="10"/>
  <c r="V235" i="10"/>
  <c r="BK235" i="10" s="1"/>
  <c r="BI234" i="10"/>
  <c r="BH234" i="10"/>
  <c r="BG234" i="10"/>
  <c r="BF234" i="10"/>
  <c r="X234" i="10"/>
  <c r="W234" i="10"/>
  <c r="AD234" i="10"/>
  <c r="AB234" i="10"/>
  <c r="Z234" i="10"/>
  <c r="V234" i="10"/>
  <c r="BK234" i="10" s="1"/>
  <c r="BI233" i="10"/>
  <c r="BH233" i="10"/>
  <c r="BG233" i="10"/>
  <c r="BF233" i="10"/>
  <c r="X233" i="10"/>
  <c r="W233" i="10"/>
  <c r="AD233" i="10"/>
  <c r="AB233" i="10"/>
  <c r="Z233" i="10"/>
  <c r="V233" i="10"/>
  <c r="P233" i="10" s="1"/>
  <c r="BE233" i="10" s="1"/>
  <c r="BI232" i="10"/>
  <c r="BH232" i="10"/>
  <c r="BG232" i="10"/>
  <c r="BF232" i="10"/>
  <c r="X232" i="10"/>
  <c r="W232" i="10"/>
  <c r="AD232" i="10"/>
  <c r="AB232" i="10"/>
  <c r="Z232" i="10"/>
  <c r="V232" i="10"/>
  <c r="BI231" i="10"/>
  <c r="BH231" i="10"/>
  <c r="BG231" i="10"/>
  <c r="BF231" i="10"/>
  <c r="X231" i="10"/>
  <c r="W231" i="10"/>
  <c r="AD231" i="10"/>
  <c r="AB231" i="10"/>
  <c r="Z231" i="10"/>
  <c r="V231" i="10"/>
  <c r="BK231" i="10" s="1"/>
  <c r="P231" i="10"/>
  <c r="BE231" i="10" s="1"/>
  <c r="BI230" i="10"/>
  <c r="BH230" i="10"/>
  <c r="BG230" i="10"/>
  <c r="BF230" i="10"/>
  <c r="X230" i="10"/>
  <c r="W230" i="10"/>
  <c r="AD230" i="10"/>
  <c r="AB230" i="10"/>
  <c r="Z230" i="10"/>
  <c r="V230" i="10"/>
  <c r="BK230" i="10" s="1"/>
  <c r="BI229" i="10"/>
  <c r="BH229" i="10"/>
  <c r="BG229" i="10"/>
  <c r="BF229" i="10"/>
  <c r="X229" i="10"/>
  <c r="W229" i="10"/>
  <c r="AD229" i="10"/>
  <c r="AB229" i="10"/>
  <c r="Z229" i="10"/>
  <c r="V229" i="10"/>
  <c r="P229" i="10" s="1"/>
  <c r="BE229" i="10" s="1"/>
  <c r="BI228" i="10"/>
  <c r="BH228" i="10"/>
  <c r="BG228" i="10"/>
  <c r="BF228" i="10"/>
  <c r="X228" i="10"/>
  <c r="W228" i="10"/>
  <c r="AD228" i="10"/>
  <c r="AB228" i="10"/>
  <c r="Z228" i="10"/>
  <c r="V228" i="10"/>
  <c r="BI227" i="10"/>
  <c r="BH227" i="10"/>
  <c r="BG227" i="10"/>
  <c r="BF227" i="10"/>
  <c r="X227" i="10"/>
  <c r="W227" i="10"/>
  <c r="AD227" i="10"/>
  <c r="AB227" i="10"/>
  <c r="Z227" i="10"/>
  <c r="Z224" i="10" s="1"/>
  <c r="V227" i="10"/>
  <c r="BK227" i="10" s="1"/>
  <c r="P227" i="10"/>
  <c r="BE227" i="10" s="1"/>
  <c r="BI226" i="10"/>
  <c r="BH226" i="10"/>
  <c r="BG226" i="10"/>
  <c r="BF226" i="10"/>
  <c r="X226" i="10"/>
  <c r="W226" i="10"/>
  <c r="AD226" i="10"/>
  <c r="AB226" i="10"/>
  <c r="Z226" i="10"/>
  <c r="V226" i="10"/>
  <c r="P226" i="10" s="1"/>
  <c r="BE226" i="10" s="1"/>
  <c r="BK226" i="10"/>
  <c r="BI225" i="10"/>
  <c r="BH225" i="10"/>
  <c r="BG225" i="10"/>
  <c r="BF225" i="10"/>
  <c r="X225" i="10"/>
  <c r="W225" i="10"/>
  <c r="AD225" i="10"/>
  <c r="AD224" i="10"/>
  <c r="AB225" i="10"/>
  <c r="Z225" i="10"/>
  <c r="V225" i="10"/>
  <c r="BK225" i="10" s="1"/>
  <c r="BI223" i="10"/>
  <c r="BH223" i="10"/>
  <c r="BG223" i="10"/>
  <c r="BF223" i="10"/>
  <c r="X223" i="10"/>
  <c r="W223" i="10"/>
  <c r="AD223" i="10"/>
  <c r="AB223" i="10"/>
  <c r="Z223" i="10"/>
  <c r="V223" i="10"/>
  <c r="BK223" i="10" s="1"/>
  <c r="BI222" i="10"/>
  <c r="BH222" i="10"/>
  <c r="BG222" i="10"/>
  <c r="BF222" i="10"/>
  <c r="X222" i="10"/>
  <c r="W222" i="10"/>
  <c r="AD222" i="10"/>
  <c r="AB222" i="10"/>
  <c r="Z222" i="10"/>
  <c r="V222" i="10"/>
  <c r="P222" i="10" s="1"/>
  <c r="BE222" i="10" s="1"/>
  <c r="BI221" i="10"/>
  <c r="BH221" i="10"/>
  <c r="BG221" i="10"/>
  <c r="BF221" i="10"/>
  <c r="X221" i="10"/>
  <c r="X220" i="10" s="1"/>
  <c r="W221" i="10"/>
  <c r="W220" i="10"/>
  <c r="AD221" i="10"/>
  <c r="AB221" i="10"/>
  <c r="Z221" i="10"/>
  <c r="Z220" i="10" s="1"/>
  <c r="V221" i="10"/>
  <c r="BK221" i="10" s="1"/>
  <c r="H93" i="10"/>
  <c r="BI218" i="10"/>
  <c r="BH218" i="10"/>
  <c r="BG218" i="10"/>
  <c r="BF218" i="10"/>
  <c r="X218" i="10"/>
  <c r="W218" i="10"/>
  <c r="AD218" i="10"/>
  <c r="AB218" i="10"/>
  <c r="Z218" i="10"/>
  <c r="V218" i="10"/>
  <c r="BK218" i="10" s="1"/>
  <c r="P218" i="10"/>
  <c r="BE218" i="10" s="1"/>
  <c r="BI217" i="10"/>
  <c r="BH217" i="10"/>
  <c r="BG217" i="10"/>
  <c r="BF217" i="10"/>
  <c r="X217" i="10"/>
  <c r="W217" i="10"/>
  <c r="AD217" i="10"/>
  <c r="AB217" i="10"/>
  <c r="Z217" i="10"/>
  <c r="V217" i="10"/>
  <c r="BK217" i="10"/>
  <c r="P217" i="10"/>
  <c r="BE217" i="10" s="1"/>
  <c r="BI216" i="10"/>
  <c r="BH216" i="10"/>
  <c r="BG216" i="10"/>
  <c r="BF216" i="10"/>
  <c r="X216" i="10"/>
  <c r="W216" i="10"/>
  <c r="AD216" i="10"/>
  <c r="AB216" i="10"/>
  <c r="Z216" i="10"/>
  <c r="V216" i="10"/>
  <c r="P216" i="10" s="1"/>
  <c r="BE216" i="10" s="1"/>
  <c r="BK216" i="10"/>
  <c r="BI215" i="10"/>
  <c r="BH215" i="10"/>
  <c r="BG215" i="10"/>
  <c r="BF215" i="10"/>
  <c r="X215" i="10"/>
  <c r="W215" i="10"/>
  <c r="AD215" i="10"/>
  <c r="AB215" i="10"/>
  <c r="Z215" i="10"/>
  <c r="V215" i="10"/>
  <c r="BI214" i="10"/>
  <c r="BH214" i="10"/>
  <c r="BG214" i="10"/>
  <c r="BF214" i="10"/>
  <c r="X214" i="10"/>
  <c r="W214" i="10"/>
  <c r="AD214" i="10"/>
  <c r="AB214" i="10"/>
  <c r="Z214" i="10"/>
  <c r="V214" i="10"/>
  <c r="BK214" i="10" s="1"/>
  <c r="P214" i="10"/>
  <c r="BE214" i="10"/>
  <c r="BI213" i="10"/>
  <c r="BH213" i="10"/>
  <c r="BG213" i="10"/>
  <c r="BF213" i="10"/>
  <c r="X213" i="10"/>
  <c r="W213" i="10"/>
  <c r="AD213" i="10"/>
  <c r="AB213" i="10"/>
  <c r="Z213" i="10"/>
  <c r="V213" i="10"/>
  <c r="BK213" i="10"/>
  <c r="P213" i="10"/>
  <c r="BE213" i="10" s="1"/>
  <c r="BI212" i="10"/>
  <c r="BH212" i="10"/>
  <c r="BG212" i="10"/>
  <c r="BF212" i="10"/>
  <c r="X212" i="10"/>
  <c r="W212" i="10"/>
  <c r="AD212" i="10"/>
  <c r="AB212" i="10"/>
  <c r="Z212" i="10"/>
  <c r="V212" i="10"/>
  <c r="P212" i="10" s="1"/>
  <c r="BE212" i="10" s="1"/>
  <c r="BK212" i="10"/>
  <c r="BI210" i="10"/>
  <c r="BH210" i="10"/>
  <c r="BG210" i="10"/>
  <c r="BF210" i="10"/>
  <c r="X210" i="10"/>
  <c r="W210" i="10"/>
  <c r="AD210" i="10"/>
  <c r="AB210" i="10"/>
  <c r="Z210" i="10"/>
  <c r="V210" i="10"/>
  <c r="BI208" i="10"/>
  <c r="BH208" i="10"/>
  <c r="BG208" i="10"/>
  <c r="BF208" i="10"/>
  <c r="X208" i="10"/>
  <c r="W208" i="10"/>
  <c r="AD208" i="10"/>
  <c r="AB208" i="10"/>
  <c r="Z208" i="10"/>
  <c r="V208" i="10"/>
  <c r="BK208" i="10" s="1"/>
  <c r="P208" i="10"/>
  <c r="BE208" i="10" s="1"/>
  <c r="BI206" i="10"/>
  <c r="BH206" i="10"/>
  <c r="BG206" i="10"/>
  <c r="BF206" i="10"/>
  <c r="X206" i="10"/>
  <c r="W206" i="10"/>
  <c r="AD206" i="10"/>
  <c r="AB206" i="10"/>
  <c r="Z206" i="10"/>
  <c r="V206" i="10"/>
  <c r="BK206" i="10"/>
  <c r="P206" i="10"/>
  <c r="BE206" i="10" s="1"/>
  <c r="BI204" i="10"/>
  <c r="BH204" i="10"/>
  <c r="BG204" i="10"/>
  <c r="BF204" i="10"/>
  <c r="X204" i="10"/>
  <c r="W204" i="10"/>
  <c r="AD204" i="10"/>
  <c r="AB204" i="10"/>
  <c r="Z204" i="10"/>
  <c r="V204" i="10"/>
  <c r="P204" i="10" s="1"/>
  <c r="BE204" i="10" s="1"/>
  <c r="BK204" i="10"/>
  <c r="BI202" i="10"/>
  <c r="BH202" i="10"/>
  <c r="BG202" i="10"/>
  <c r="BF202" i="10"/>
  <c r="X202" i="10"/>
  <c r="W202" i="10"/>
  <c r="AD202" i="10"/>
  <c r="AB202" i="10"/>
  <c r="Z202" i="10"/>
  <c r="V202" i="10"/>
  <c r="BI201" i="10"/>
  <c r="BH201" i="10"/>
  <c r="BG201" i="10"/>
  <c r="BF201" i="10"/>
  <c r="X201" i="10"/>
  <c r="W201" i="10"/>
  <c r="AD201" i="10"/>
  <c r="AB201" i="10"/>
  <c r="Z201" i="10"/>
  <c r="V201" i="10"/>
  <c r="BK201" i="10" s="1"/>
  <c r="P201" i="10"/>
  <c r="BE201" i="10" s="1"/>
  <c r="BI200" i="10"/>
  <c r="BH200" i="10"/>
  <c r="BG200" i="10"/>
  <c r="BF200" i="10"/>
  <c r="X200" i="10"/>
  <c r="W200" i="10"/>
  <c r="AD200" i="10"/>
  <c r="AB200" i="10"/>
  <c r="Z200" i="10"/>
  <c r="V200" i="10"/>
  <c r="P200" i="10" s="1"/>
  <c r="BE200" i="10" s="1"/>
  <c r="BK200" i="10"/>
  <c r="BI199" i="10"/>
  <c r="BH199" i="10"/>
  <c r="BG199" i="10"/>
  <c r="BF199" i="10"/>
  <c r="X199" i="10"/>
  <c r="W199" i="10"/>
  <c r="AD199" i="10"/>
  <c r="AB199" i="10"/>
  <c r="Z199" i="10"/>
  <c r="V199" i="10"/>
  <c r="P199" i="10" s="1"/>
  <c r="BE199" i="10" s="1"/>
  <c r="BK199" i="10"/>
  <c r="BI198" i="10"/>
  <c r="BH198" i="10"/>
  <c r="BG198" i="10"/>
  <c r="BF198" i="10"/>
  <c r="X198" i="10"/>
  <c r="W198" i="10"/>
  <c r="AD198" i="10"/>
  <c r="AB198" i="10"/>
  <c r="Z198" i="10"/>
  <c r="V198" i="10"/>
  <c r="BI196" i="10"/>
  <c r="BH196" i="10"/>
  <c r="BG196" i="10"/>
  <c r="BF196" i="10"/>
  <c r="X196" i="10"/>
  <c r="W196" i="10"/>
  <c r="AD196" i="10"/>
  <c r="AB196" i="10"/>
  <c r="Z196" i="10"/>
  <c r="V196" i="10"/>
  <c r="BK196" i="10" s="1"/>
  <c r="BI195" i="10"/>
  <c r="BH195" i="10"/>
  <c r="BG195" i="10"/>
  <c r="BF195" i="10"/>
  <c r="X195" i="10"/>
  <c r="W195" i="10"/>
  <c r="AD195" i="10"/>
  <c r="AB195" i="10"/>
  <c r="Z195" i="10"/>
  <c r="V195" i="10"/>
  <c r="P195" i="10" s="1"/>
  <c r="BE195" i="10" s="1"/>
  <c r="BI194" i="10"/>
  <c r="BH194" i="10"/>
  <c r="BG194" i="10"/>
  <c r="BF194" i="10"/>
  <c r="X194" i="10"/>
  <c r="W194" i="10"/>
  <c r="AD194" i="10"/>
  <c r="AB194" i="10"/>
  <c r="Z194" i="10"/>
  <c r="V194" i="10"/>
  <c r="P194" i="10" s="1"/>
  <c r="BE194" i="10" s="1"/>
  <c r="BK194" i="10"/>
  <c r="BI192" i="10"/>
  <c r="BH192" i="10"/>
  <c r="BG192" i="10"/>
  <c r="BF192" i="10"/>
  <c r="X192" i="10"/>
  <c r="W192" i="10"/>
  <c r="AD192" i="10"/>
  <c r="AB192" i="10"/>
  <c r="Z192" i="10"/>
  <c r="V192" i="10"/>
  <c r="BI191" i="10"/>
  <c r="BH191" i="10"/>
  <c r="BG191" i="10"/>
  <c r="BF191" i="10"/>
  <c r="X191" i="10"/>
  <c r="W191" i="10"/>
  <c r="AD191" i="10"/>
  <c r="AB191" i="10"/>
  <c r="Z191" i="10"/>
  <c r="V191" i="10"/>
  <c r="BK191" i="10" s="1"/>
  <c r="BI190" i="10"/>
  <c r="BH190" i="10"/>
  <c r="BG190" i="10"/>
  <c r="BF190" i="10"/>
  <c r="X190" i="10"/>
  <c r="W190" i="10"/>
  <c r="AD190" i="10"/>
  <c r="AB190" i="10"/>
  <c r="AB189" i="10" s="1"/>
  <c r="Z190" i="10"/>
  <c r="V190" i="10"/>
  <c r="P190" i="10" s="1"/>
  <c r="BE190" i="10" s="1"/>
  <c r="BI188" i="10"/>
  <c r="BH188" i="10"/>
  <c r="BG188" i="10"/>
  <c r="BF188" i="10"/>
  <c r="X188" i="10"/>
  <c r="W188" i="10"/>
  <c r="AD188" i="10"/>
  <c r="AB188" i="10"/>
  <c r="Z188" i="10"/>
  <c r="V188" i="10"/>
  <c r="BK188" i="10" s="1"/>
  <c r="BI186" i="10"/>
  <c r="BH186" i="10"/>
  <c r="BG186" i="10"/>
  <c r="BF186" i="10"/>
  <c r="X186" i="10"/>
  <c r="W186" i="10"/>
  <c r="AD186" i="10"/>
  <c r="AB186" i="10"/>
  <c r="Z186" i="10"/>
  <c r="V186" i="10"/>
  <c r="P186" i="10" s="1"/>
  <c r="BE186" i="10" s="1"/>
  <c r="BK186" i="10"/>
  <c r="BI181" i="10"/>
  <c r="BH181" i="10"/>
  <c r="BG181" i="10"/>
  <c r="BF181" i="10"/>
  <c r="X181" i="10"/>
  <c r="W181" i="10"/>
  <c r="AD181" i="10"/>
  <c r="AB181" i="10"/>
  <c r="Z181" i="10"/>
  <c r="V181" i="10"/>
  <c r="P181" i="10" s="1"/>
  <c r="BE181" i="10" s="1"/>
  <c r="BK181" i="10"/>
  <c r="BI179" i="10"/>
  <c r="BH179" i="10"/>
  <c r="BG179" i="10"/>
  <c r="BF179" i="10"/>
  <c r="X179" i="10"/>
  <c r="W179" i="10"/>
  <c r="AD179" i="10"/>
  <c r="AB179" i="10"/>
  <c r="Z179" i="10"/>
  <c r="V179" i="10"/>
  <c r="BI176" i="10"/>
  <c r="BH176" i="10"/>
  <c r="BG176" i="10"/>
  <c r="BF176" i="10"/>
  <c r="X176" i="10"/>
  <c r="W176" i="10"/>
  <c r="AD176" i="10"/>
  <c r="AB176" i="10"/>
  <c r="Z176" i="10"/>
  <c r="V176" i="10"/>
  <c r="BK176" i="10" s="1"/>
  <c r="BI173" i="10"/>
  <c r="BH173" i="10"/>
  <c r="BG173" i="10"/>
  <c r="BF173" i="10"/>
  <c r="X173" i="10"/>
  <c r="W173" i="10"/>
  <c r="AD173" i="10"/>
  <c r="AB173" i="10"/>
  <c r="Z173" i="10"/>
  <c r="V173" i="10"/>
  <c r="P173" i="10" s="1"/>
  <c r="BE173" i="10" s="1"/>
  <c r="BK173" i="10"/>
  <c r="BI164" i="10"/>
  <c r="BH164" i="10"/>
  <c r="BG164" i="10"/>
  <c r="BF164" i="10"/>
  <c r="X164" i="10"/>
  <c r="W164" i="10"/>
  <c r="AD164" i="10"/>
  <c r="AB164" i="10"/>
  <c r="Z164" i="10"/>
  <c r="V164" i="10"/>
  <c r="P164" i="10" s="1"/>
  <c r="BE164" i="10" s="1"/>
  <c r="BI161" i="10"/>
  <c r="BH161" i="10"/>
  <c r="BG161" i="10"/>
  <c r="BF161" i="10"/>
  <c r="X161" i="10"/>
  <c r="W161" i="10"/>
  <c r="AD161" i="10"/>
  <c r="AB161" i="10"/>
  <c r="Z161" i="10"/>
  <c r="V161" i="10"/>
  <c r="BI155" i="10"/>
  <c r="BH155" i="10"/>
  <c r="BG155" i="10"/>
  <c r="BF155" i="10"/>
  <c r="X155" i="10"/>
  <c r="W155" i="10"/>
  <c r="AD155" i="10"/>
  <c r="AB155" i="10"/>
  <c r="Z155" i="10"/>
  <c r="V155" i="10"/>
  <c r="BK155" i="10" s="1"/>
  <c r="BI150" i="10"/>
  <c r="BH150" i="10"/>
  <c r="BG150" i="10"/>
  <c r="BF150" i="10"/>
  <c r="X150" i="10"/>
  <c r="W150" i="10"/>
  <c r="AD150" i="10"/>
  <c r="AB150" i="10"/>
  <c r="Z150" i="10"/>
  <c r="V150" i="10"/>
  <c r="BK150" i="10" s="1"/>
  <c r="BI148" i="10"/>
  <c r="BH148" i="10"/>
  <c r="BG148" i="10"/>
  <c r="BF148" i="10"/>
  <c r="X148" i="10"/>
  <c r="W148" i="10"/>
  <c r="AD148" i="10"/>
  <c r="AB148" i="10"/>
  <c r="Z148" i="10"/>
  <c r="V148" i="10"/>
  <c r="P148" i="10" s="1"/>
  <c r="BE148" i="10" s="1"/>
  <c r="BI144" i="10"/>
  <c r="BH144" i="10"/>
  <c r="BG144" i="10"/>
  <c r="BF144" i="10"/>
  <c r="X144" i="10"/>
  <c r="W144" i="10"/>
  <c r="AD144" i="10"/>
  <c r="AB144" i="10"/>
  <c r="Z144" i="10"/>
  <c r="Z124" i="10" s="1"/>
  <c r="V144" i="10"/>
  <c r="BI142" i="10"/>
  <c r="BH142" i="10"/>
  <c r="BG142" i="10"/>
  <c r="BF142" i="10"/>
  <c r="X142" i="10"/>
  <c r="W142" i="10"/>
  <c r="AD142" i="10"/>
  <c r="AB142" i="10"/>
  <c r="Z142" i="10"/>
  <c r="V142" i="10"/>
  <c r="BK142" i="10" s="1"/>
  <c r="P142" i="10"/>
  <c r="BE142" i="10" s="1"/>
  <c r="BI132" i="10"/>
  <c r="BH132" i="10"/>
  <c r="BG132" i="10"/>
  <c r="BF132" i="10"/>
  <c r="X132" i="10"/>
  <c r="W132" i="10"/>
  <c r="AD132" i="10"/>
  <c r="AB132" i="10"/>
  <c r="Z132" i="10"/>
  <c r="V132" i="10"/>
  <c r="BK132" i="10" s="1"/>
  <c r="BI130" i="10"/>
  <c r="BH130" i="10"/>
  <c r="BG130" i="10"/>
  <c r="BF130" i="10"/>
  <c r="X130" i="10"/>
  <c r="W130" i="10"/>
  <c r="AD130" i="10"/>
  <c r="AD124" i="10" s="1"/>
  <c r="AB130" i="10"/>
  <c r="Z130" i="10"/>
  <c r="V130" i="10"/>
  <c r="P130" i="10" s="1"/>
  <c r="BE130" i="10" s="1"/>
  <c r="BI125" i="10"/>
  <c r="BH125" i="10"/>
  <c r="BG125" i="10"/>
  <c r="BF125" i="10"/>
  <c r="X125" i="10"/>
  <c r="W125" i="10"/>
  <c r="AD125" i="10"/>
  <c r="AB125" i="10"/>
  <c r="AB124" i="10"/>
  <c r="Z125" i="10"/>
  <c r="V125" i="10"/>
  <c r="M119" i="10"/>
  <c r="M118" i="10"/>
  <c r="F118" i="10"/>
  <c r="F116" i="10"/>
  <c r="F114" i="10"/>
  <c r="M30" i="10"/>
  <c r="AU97" i="1" s="1"/>
  <c r="M84" i="10"/>
  <c r="M83" i="10"/>
  <c r="F83" i="10"/>
  <c r="F81" i="10"/>
  <c r="F79" i="10"/>
  <c r="O15" i="10"/>
  <c r="E15" i="10"/>
  <c r="F84" i="10" s="1"/>
  <c r="O14" i="10"/>
  <c r="O9" i="10"/>
  <c r="M81" i="10" s="1"/>
  <c r="M116" i="10"/>
  <c r="F6" i="10"/>
  <c r="F113" i="10"/>
  <c r="F78" i="10"/>
  <c r="BA96" i="1"/>
  <c r="AZ96" i="1"/>
  <c r="BI177" i="9"/>
  <c r="BH177" i="9"/>
  <c r="BG177" i="9"/>
  <c r="BF177" i="9"/>
  <c r="X177" i="9"/>
  <c r="W177" i="9"/>
  <c r="AD177" i="9"/>
  <c r="AB177" i="9"/>
  <c r="Z177" i="9"/>
  <c r="V177" i="9"/>
  <c r="BI175" i="9"/>
  <c r="BH175" i="9"/>
  <c r="BG175" i="9"/>
  <c r="BF175" i="9"/>
  <c r="X175" i="9"/>
  <c r="W175" i="9"/>
  <c r="W174" i="9" s="1"/>
  <c r="H97" i="9" s="1"/>
  <c r="AD175" i="9"/>
  <c r="AD174" i="9" s="1"/>
  <c r="AB175" i="9"/>
  <c r="AB174" i="9"/>
  <c r="Z175" i="9"/>
  <c r="Z174" i="9" s="1"/>
  <c r="V175" i="9"/>
  <c r="BK175" i="9" s="1"/>
  <c r="BI173" i="9"/>
  <c r="BH173" i="9"/>
  <c r="BG173" i="9"/>
  <c r="BF173" i="9"/>
  <c r="X173" i="9"/>
  <c r="W173" i="9"/>
  <c r="AD173" i="9"/>
  <c r="AB173" i="9"/>
  <c r="Z173" i="9"/>
  <c r="V173" i="9"/>
  <c r="BI172" i="9"/>
  <c r="BH172" i="9"/>
  <c r="BG172" i="9"/>
  <c r="BF172" i="9"/>
  <c r="X172" i="9"/>
  <c r="W172" i="9"/>
  <c r="AD172" i="9"/>
  <c r="AB172" i="9"/>
  <c r="Z172" i="9"/>
  <c r="V172" i="9"/>
  <c r="BK172" i="9" s="1"/>
  <c r="P172" i="9"/>
  <c r="BE172" i="9" s="1"/>
  <c r="BI171" i="9"/>
  <c r="BH171" i="9"/>
  <c r="BG171" i="9"/>
  <c r="BF171" i="9"/>
  <c r="X171" i="9"/>
  <c r="W171" i="9"/>
  <c r="AD171" i="9"/>
  <c r="AB171" i="9"/>
  <c r="Z171" i="9"/>
  <c r="V171" i="9"/>
  <c r="P171" i="9" s="1"/>
  <c r="BE171" i="9" s="1"/>
  <c r="BK171" i="9"/>
  <c r="BI170" i="9"/>
  <c r="BH170" i="9"/>
  <c r="BG170" i="9"/>
  <c r="BF170" i="9"/>
  <c r="X170" i="9"/>
  <c r="W170" i="9"/>
  <c r="AD170" i="9"/>
  <c r="AB170" i="9"/>
  <c r="Z170" i="9"/>
  <c r="V170" i="9"/>
  <c r="P170" i="9" s="1"/>
  <c r="BE170" i="9" s="1"/>
  <c r="BK170" i="9"/>
  <c r="BI169" i="9"/>
  <c r="BH169" i="9"/>
  <c r="BG169" i="9"/>
  <c r="BF169" i="9"/>
  <c r="X169" i="9"/>
  <c r="W169" i="9"/>
  <c r="AD169" i="9"/>
  <c r="AB169" i="9"/>
  <c r="Z169" i="9"/>
  <c r="V169" i="9"/>
  <c r="BI168" i="9"/>
  <c r="BH168" i="9"/>
  <c r="BG168" i="9"/>
  <c r="BF168" i="9"/>
  <c r="X168" i="9"/>
  <c r="W168" i="9"/>
  <c r="AD168" i="9"/>
  <c r="AB168" i="9"/>
  <c r="Z168" i="9"/>
  <c r="Z165" i="9" s="1"/>
  <c r="V168" i="9"/>
  <c r="BK168" i="9" s="1"/>
  <c r="BI167" i="9"/>
  <c r="BH167" i="9"/>
  <c r="BG167" i="9"/>
  <c r="BF167" i="9"/>
  <c r="X167" i="9"/>
  <c r="X165" i="9" s="1"/>
  <c r="K96" i="9" s="1"/>
  <c r="W167" i="9"/>
  <c r="AD167" i="9"/>
  <c r="AB167" i="9"/>
  <c r="Z167" i="9"/>
  <c r="V167" i="9"/>
  <c r="BK167" i="9" s="1"/>
  <c r="BI166" i="9"/>
  <c r="BH166" i="9"/>
  <c r="BG166" i="9"/>
  <c r="BF166" i="9"/>
  <c r="X166" i="9"/>
  <c r="W166" i="9"/>
  <c r="AD166" i="9"/>
  <c r="AD165" i="9"/>
  <c r="AB166" i="9"/>
  <c r="AB165" i="9" s="1"/>
  <c r="Z166" i="9"/>
  <c r="V166" i="9"/>
  <c r="BK166" i="9" s="1"/>
  <c r="BI164" i="9"/>
  <c r="BH164" i="9"/>
  <c r="BG164" i="9"/>
  <c r="BF164" i="9"/>
  <c r="X164" i="9"/>
  <c r="W164" i="9"/>
  <c r="AD164" i="9"/>
  <c r="AB164" i="9"/>
  <c r="Z164" i="9"/>
  <c r="V164" i="9"/>
  <c r="BK164" i="9" s="1"/>
  <c r="BI163" i="9"/>
  <c r="BH163" i="9"/>
  <c r="BG163" i="9"/>
  <c r="BF163" i="9"/>
  <c r="X163" i="9"/>
  <c r="W163" i="9"/>
  <c r="AD163" i="9"/>
  <c r="AB163" i="9"/>
  <c r="Z163" i="9"/>
  <c r="V163" i="9"/>
  <c r="P163" i="9" s="1"/>
  <c r="BE163" i="9" s="1"/>
  <c r="BI162" i="9"/>
  <c r="BH162" i="9"/>
  <c r="BG162" i="9"/>
  <c r="BF162" i="9"/>
  <c r="X162" i="9"/>
  <c r="W162" i="9"/>
  <c r="AD162" i="9"/>
  <c r="AB162" i="9"/>
  <c r="Z162" i="9"/>
  <c r="V162" i="9"/>
  <c r="BI161" i="9"/>
  <c r="BH161" i="9"/>
  <c r="BG161" i="9"/>
  <c r="BF161" i="9"/>
  <c r="X161" i="9"/>
  <c r="W161" i="9"/>
  <c r="AD161" i="9"/>
  <c r="AB161" i="9"/>
  <c r="Z161" i="9"/>
  <c r="V161" i="9"/>
  <c r="BK161" i="9" s="1"/>
  <c r="P161" i="9"/>
  <c r="BE161" i="9" s="1"/>
  <c r="BI160" i="9"/>
  <c r="BH160" i="9"/>
  <c r="BG160" i="9"/>
  <c r="BF160" i="9"/>
  <c r="X160" i="9"/>
  <c r="W160" i="9"/>
  <c r="AD160" i="9"/>
  <c r="AB160" i="9"/>
  <c r="Z160" i="9"/>
  <c r="V160" i="9"/>
  <c r="BK160" i="9" s="1"/>
  <c r="BI159" i="9"/>
  <c r="BH159" i="9"/>
  <c r="BG159" i="9"/>
  <c r="BF159" i="9"/>
  <c r="X159" i="9"/>
  <c r="W159" i="9"/>
  <c r="AD159" i="9"/>
  <c r="AB159" i="9"/>
  <c r="Z159" i="9"/>
  <c r="V159" i="9"/>
  <c r="P159" i="9" s="1"/>
  <c r="BE159" i="9" s="1"/>
  <c r="BI158" i="9"/>
  <c r="BH158" i="9"/>
  <c r="BG158" i="9"/>
  <c r="BF158" i="9"/>
  <c r="X158" i="9"/>
  <c r="W158" i="9"/>
  <c r="AD158" i="9"/>
  <c r="AB158" i="9"/>
  <c r="Z158" i="9"/>
  <c r="V158" i="9"/>
  <c r="BI157" i="9"/>
  <c r="BH157" i="9"/>
  <c r="BG157" i="9"/>
  <c r="BF157" i="9"/>
  <c r="X157" i="9"/>
  <c r="W157" i="9"/>
  <c r="AD157" i="9"/>
  <c r="AB157" i="9"/>
  <c r="Z157" i="9"/>
  <c r="V157" i="9"/>
  <c r="BK157" i="9" s="1"/>
  <c r="P157" i="9"/>
  <c r="BE157" i="9" s="1"/>
  <c r="BI156" i="9"/>
  <c r="BH156" i="9"/>
  <c r="BG156" i="9"/>
  <c r="BF156" i="9"/>
  <c r="X156" i="9"/>
  <c r="W156" i="9"/>
  <c r="AD156" i="9"/>
  <c r="AB156" i="9"/>
  <c r="Z156" i="9"/>
  <c r="V156" i="9"/>
  <c r="BK156" i="9" s="1"/>
  <c r="BI155" i="9"/>
  <c r="BH155" i="9"/>
  <c r="BG155" i="9"/>
  <c r="BF155" i="9"/>
  <c r="X155" i="9"/>
  <c r="W155" i="9"/>
  <c r="AD155" i="9"/>
  <c r="AB155" i="9"/>
  <c r="Z155" i="9"/>
  <c r="V155" i="9"/>
  <c r="P155" i="9" s="1"/>
  <c r="BE155" i="9" s="1"/>
  <c r="BI154" i="9"/>
  <c r="BH154" i="9"/>
  <c r="BG154" i="9"/>
  <c r="BF154" i="9"/>
  <c r="X154" i="9"/>
  <c r="W154" i="9"/>
  <c r="AD154" i="9"/>
  <c r="AB154" i="9"/>
  <c r="Z154" i="9"/>
  <c r="V154" i="9"/>
  <c r="BI153" i="9"/>
  <c r="BH153" i="9"/>
  <c r="BG153" i="9"/>
  <c r="BF153" i="9"/>
  <c r="X153" i="9"/>
  <c r="W153" i="9"/>
  <c r="W152" i="9" s="1"/>
  <c r="H95" i="9" s="1"/>
  <c r="AD153" i="9"/>
  <c r="AB153" i="9"/>
  <c r="AB152" i="9"/>
  <c r="Z153" i="9"/>
  <c r="Z152" i="9" s="1"/>
  <c r="V153" i="9"/>
  <c r="BK153" i="9" s="1"/>
  <c r="BI151" i="9"/>
  <c r="BH151" i="9"/>
  <c r="BG151" i="9"/>
  <c r="BF151" i="9"/>
  <c r="X151" i="9"/>
  <c r="W151" i="9"/>
  <c r="AD151" i="9"/>
  <c r="AB151" i="9"/>
  <c r="Z151" i="9"/>
  <c r="V151" i="9"/>
  <c r="BI150" i="9"/>
  <c r="BH150" i="9"/>
  <c r="BG150" i="9"/>
  <c r="BF150" i="9"/>
  <c r="X150" i="9"/>
  <c r="W150" i="9"/>
  <c r="AD150" i="9"/>
  <c r="AB150" i="9"/>
  <c r="Z150" i="9"/>
  <c r="V150" i="9"/>
  <c r="BK150" i="9" s="1"/>
  <c r="P150" i="9"/>
  <c r="BE150" i="9" s="1"/>
  <c r="BI149" i="9"/>
  <c r="BH149" i="9"/>
  <c r="BG149" i="9"/>
  <c r="BF149" i="9"/>
  <c r="X149" i="9"/>
  <c r="W149" i="9"/>
  <c r="AD149" i="9"/>
  <c r="AB149" i="9"/>
  <c r="Z149" i="9"/>
  <c r="V149" i="9"/>
  <c r="BK149" i="9" s="1"/>
  <c r="P149" i="9"/>
  <c r="BE149" i="9" s="1"/>
  <c r="BI148" i="9"/>
  <c r="BH148" i="9"/>
  <c r="BG148" i="9"/>
  <c r="BF148" i="9"/>
  <c r="X148" i="9"/>
  <c r="W148" i="9"/>
  <c r="AD148" i="9"/>
  <c r="AD142" i="9" s="1"/>
  <c r="AB148" i="9"/>
  <c r="Z148" i="9"/>
  <c r="V148" i="9"/>
  <c r="P148" i="9" s="1"/>
  <c r="BE148" i="9" s="1"/>
  <c r="BI147" i="9"/>
  <c r="BH147" i="9"/>
  <c r="BG147" i="9"/>
  <c r="BF147" i="9"/>
  <c r="X147" i="9"/>
  <c r="W147" i="9"/>
  <c r="AD147" i="9"/>
  <c r="AB147" i="9"/>
  <c r="Z147" i="9"/>
  <c r="V147" i="9"/>
  <c r="BI146" i="9"/>
  <c r="BH146" i="9"/>
  <c r="BG146" i="9"/>
  <c r="BF146" i="9"/>
  <c r="X146" i="9"/>
  <c r="W146" i="9"/>
  <c r="AD146" i="9"/>
  <c r="AB146" i="9"/>
  <c r="Z146" i="9"/>
  <c r="Z142" i="9" s="1"/>
  <c r="V146" i="9"/>
  <c r="BK146" i="9" s="1"/>
  <c r="BI145" i="9"/>
  <c r="BH145" i="9"/>
  <c r="BG145" i="9"/>
  <c r="BF145" i="9"/>
  <c r="X145" i="9"/>
  <c r="W145" i="9"/>
  <c r="AD145" i="9"/>
  <c r="AB145" i="9"/>
  <c r="Z145" i="9"/>
  <c r="V145" i="9"/>
  <c r="P145" i="9" s="1"/>
  <c r="BE145" i="9" s="1"/>
  <c r="BK145" i="9"/>
  <c r="BI144" i="9"/>
  <c r="BH144" i="9"/>
  <c r="BG144" i="9"/>
  <c r="BF144" i="9"/>
  <c r="X144" i="9"/>
  <c r="W144" i="9"/>
  <c r="AD144" i="9"/>
  <c r="AB144" i="9"/>
  <c r="Z144" i="9"/>
  <c r="V144" i="9"/>
  <c r="P144" i="9" s="1"/>
  <c r="BE144" i="9" s="1"/>
  <c r="BK144" i="9"/>
  <c r="BI143" i="9"/>
  <c r="BH143" i="9"/>
  <c r="BG143" i="9"/>
  <c r="BF143" i="9"/>
  <c r="X143" i="9"/>
  <c r="X142" i="9" s="1"/>
  <c r="K94" i="9" s="1"/>
  <c r="W143" i="9"/>
  <c r="AD143" i="9"/>
  <c r="AB143" i="9"/>
  <c r="AB142" i="9" s="1"/>
  <c r="Z143" i="9"/>
  <c r="V143" i="9"/>
  <c r="BK143" i="9" s="1"/>
  <c r="P143" i="9"/>
  <c r="BE143" i="9" s="1"/>
  <c r="BI141" i="9"/>
  <c r="BH141" i="9"/>
  <c r="BG141" i="9"/>
  <c r="BF141" i="9"/>
  <c r="X141" i="9"/>
  <c r="W141" i="9"/>
  <c r="AD141" i="9"/>
  <c r="AB141" i="9"/>
  <c r="Z141" i="9"/>
  <c r="V141" i="9"/>
  <c r="P141" i="9" s="1"/>
  <c r="BE141" i="9" s="1"/>
  <c r="BK141" i="9"/>
  <c r="BI140" i="9"/>
  <c r="BH140" i="9"/>
  <c r="BG140" i="9"/>
  <c r="BF140" i="9"/>
  <c r="X140" i="9"/>
  <c r="W140" i="9"/>
  <c r="AD140" i="9"/>
  <c r="AB140" i="9"/>
  <c r="Z140" i="9"/>
  <c r="V140" i="9"/>
  <c r="BI139" i="9"/>
  <c r="BH139" i="9"/>
  <c r="BG139" i="9"/>
  <c r="BF139" i="9"/>
  <c r="X139" i="9"/>
  <c r="W139" i="9"/>
  <c r="AD139" i="9"/>
  <c r="AB139" i="9"/>
  <c r="Z139" i="9"/>
  <c r="V139" i="9"/>
  <c r="BK139" i="9" s="1"/>
  <c r="BI138" i="9"/>
  <c r="BH138" i="9"/>
  <c r="BG138" i="9"/>
  <c r="BF138" i="9"/>
  <c r="X138" i="9"/>
  <c r="W138" i="9"/>
  <c r="AD138" i="9"/>
  <c r="AB138" i="9"/>
  <c r="Z138" i="9"/>
  <c r="V138" i="9"/>
  <c r="BK138" i="9" s="1"/>
  <c r="BI137" i="9"/>
  <c r="BH137" i="9"/>
  <c r="BG137" i="9"/>
  <c r="BF137" i="9"/>
  <c r="X137" i="9"/>
  <c r="W137" i="9"/>
  <c r="AD137" i="9"/>
  <c r="AB137" i="9"/>
  <c r="Z137" i="9"/>
  <c r="V137" i="9"/>
  <c r="P137" i="9" s="1"/>
  <c r="BE137" i="9" s="1"/>
  <c r="BI136" i="9"/>
  <c r="BH136" i="9"/>
  <c r="BG136" i="9"/>
  <c r="BF136" i="9"/>
  <c r="X136" i="9"/>
  <c r="W136" i="9"/>
  <c r="AD136" i="9"/>
  <c r="AB136" i="9"/>
  <c r="Z136" i="9"/>
  <c r="V136" i="9"/>
  <c r="BI135" i="9"/>
  <c r="BH135" i="9"/>
  <c r="BG135" i="9"/>
  <c r="BF135" i="9"/>
  <c r="X135" i="9"/>
  <c r="W135" i="9"/>
  <c r="AD135" i="9"/>
  <c r="AB135" i="9"/>
  <c r="Z135" i="9"/>
  <c r="V135" i="9"/>
  <c r="BK135" i="9" s="1"/>
  <c r="BI134" i="9"/>
  <c r="BH134" i="9"/>
  <c r="BG134" i="9"/>
  <c r="BF134" i="9"/>
  <c r="X134" i="9"/>
  <c r="W134" i="9"/>
  <c r="AD134" i="9"/>
  <c r="AD132" i="9" s="1"/>
  <c r="AB134" i="9"/>
  <c r="Z134" i="9"/>
  <c r="V134" i="9"/>
  <c r="BK134" i="9" s="1"/>
  <c r="BI133" i="9"/>
  <c r="BH133" i="9"/>
  <c r="BG133" i="9"/>
  <c r="BF133" i="9"/>
  <c r="X133" i="9"/>
  <c r="W133" i="9"/>
  <c r="AD133" i="9"/>
  <c r="AB133" i="9"/>
  <c r="Z133" i="9"/>
  <c r="Z132" i="9"/>
  <c r="V133" i="9"/>
  <c r="BK133" i="9" s="1"/>
  <c r="BI131" i="9"/>
  <c r="BH131" i="9"/>
  <c r="BG131" i="9"/>
  <c r="BF131" i="9"/>
  <c r="X131" i="9"/>
  <c r="W131" i="9"/>
  <c r="AD131" i="9"/>
  <c r="AB131" i="9"/>
  <c r="Z131" i="9"/>
  <c r="V131" i="9"/>
  <c r="BK131" i="9" s="1"/>
  <c r="BI130" i="9"/>
  <c r="BH130" i="9"/>
  <c r="BG130" i="9"/>
  <c r="BF130" i="9"/>
  <c r="X130" i="9"/>
  <c r="W130" i="9"/>
  <c r="AD130" i="9"/>
  <c r="AD124" i="9" s="1"/>
  <c r="AB130" i="9"/>
  <c r="Z130" i="9"/>
  <c r="V130" i="9"/>
  <c r="P130" i="9" s="1"/>
  <c r="BE130" i="9" s="1"/>
  <c r="BI129" i="9"/>
  <c r="BH129" i="9"/>
  <c r="BG129" i="9"/>
  <c r="BF129" i="9"/>
  <c r="X129" i="9"/>
  <c r="W129" i="9"/>
  <c r="AD129" i="9"/>
  <c r="AB129" i="9"/>
  <c r="Z129" i="9"/>
  <c r="V129" i="9"/>
  <c r="BI128" i="9"/>
  <c r="BH128" i="9"/>
  <c r="BG128" i="9"/>
  <c r="BF128" i="9"/>
  <c r="X128" i="9"/>
  <c r="W128" i="9"/>
  <c r="AD128" i="9"/>
  <c r="AB128" i="9"/>
  <c r="Z128" i="9"/>
  <c r="Z124" i="9" s="1"/>
  <c r="V128" i="9"/>
  <c r="BK128" i="9" s="1"/>
  <c r="P128" i="9"/>
  <c r="BE128" i="9" s="1"/>
  <c r="BI127" i="9"/>
  <c r="BH127" i="9"/>
  <c r="BG127" i="9"/>
  <c r="BF127" i="9"/>
  <c r="X127" i="9"/>
  <c r="X124" i="9" s="1"/>
  <c r="K92" i="9" s="1"/>
  <c r="W127" i="9"/>
  <c r="AD127" i="9"/>
  <c r="AB127" i="9"/>
  <c r="Z127" i="9"/>
  <c r="V127" i="9"/>
  <c r="P127" i="9" s="1"/>
  <c r="BE127" i="9" s="1"/>
  <c r="BI126" i="9"/>
  <c r="BH126" i="9"/>
  <c r="BG126" i="9"/>
  <c r="BF126" i="9"/>
  <c r="X126" i="9"/>
  <c r="W126" i="9"/>
  <c r="AD126" i="9"/>
  <c r="AB126" i="9"/>
  <c r="Z126" i="9"/>
  <c r="V126" i="9"/>
  <c r="P126" i="9" s="1"/>
  <c r="BE126" i="9" s="1"/>
  <c r="BK126" i="9"/>
  <c r="BI125" i="9"/>
  <c r="BH125" i="9"/>
  <c r="BG125" i="9"/>
  <c r="BF125" i="9"/>
  <c r="X125" i="9"/>
  <c r="W125" i="9"/>
  <c r="AD125" i="9"/>
  <c r="AB125" i="9"/>
  <c r="AB124" i="9" s="1"/>
  <c r="Z125" i="9"/>
  <c r="V125" i="9"/>
  <c r="BK125" i="9" s="1"/>
  <c r="P125" i="9"/>
  <c r="BE125" i="9" s="1"/>
  <c r="BI123" i="9"/>
  <c r="BH123" i="9"/>
  <c r="BG123" i="9"/>
  <c r="BF123" i="9"/>
  <c r="X123" i="9"/>
  <c r="W123" i="9"/>
  <c r="AD123" i="9"/>
  <c r="AB123" i="9"/>
  <c r="Z123" i="9"/>
  <c r="V123" i="9"/>
  <c r="P123" i="9" s="1"/>
  <c r="BE123" i="9" s="1"/>
  <c r="BK123" i="9"/>
  <c r="BI122" i="9"/>
  <c r="BH122" i="9"/>
  <c r="BG122" i="9"/>
  <c r="BF122" i="9"/>
  <c r="X122" i="9"/>
  <c r="W122" i="9"/>
  <c r="W121" i="9"/>
  <c r="H91" i="9" s="1"/>
  <c r="AD122" i="9"/>
  <c r="AD121" i="9" s="1"/>
  <c r="AB122" i="9"/>
  <c r="AB121" i="9"/>
  <c r="Z122" i="9"/>
  <c r="Z121" i="9" s="1"/>
  <c r="V122" i="9"/>
  <c r="M116" i="9"/>
  <c r="M115" i="9"/>
  <c r="F115" i="9"/>
  <c r="F113" i="9"/>
  <c r="F111" i="9"/>
  <c r="M31" i="9"/>
  <c r="AU96" i="1"/>
  <c r="M85" i="9"/>
  <c r="M84" i="9"/>
  <c r="F84" i="9"/>
  <c r="F82" i="9"/>
  <c r="F80" i="9"/>
  <c r="O16" i="9"/>
  <c r="E16" i="9"/>
  <c r="F85" i="9" s="1"/>
  <c r="F116" i="9"/>
  <c r="O15" i="9"/>
  <c r="O10" i="9"/>
  <c r="M82" i="9" s="1"/>
  <c r="M113" i="9"/>
  <c r="F6" i="9"/>
  <c r="F109" i="9"/>
  <c r="F78" i="9"/>
  <c r="BA95" i="1"/>
  <c r="AZ95" i="1"/>
  <c r="BI148" i="8"/>
  <c r="BH148" i="8"/>
  <c r="BG148" i="8"/>
  <c r="BF148" i="8"/>
  <c r="X148" i="8"/>
  <c r="W148" i="8"/>
  <c r="AD148" i="8"/>
  <c r="AB148" i="8"/>
  <c r="Z148" i="8"/>
  <c r="V148" i="8"/>
  <c r="BI146" i="8"/>
  <c r="BH146" i="8"/>
  <c r="BG146" i="8"/>
  <c r="BF146" i="8"/>
  <c r="X146" i="8"/>
  <c r="W146" i="8"/>
  <c r="W145" i="8"/>
  <c r="H95" i="8" s="1"/>
  <c r="AD146" i="8"/>
  <c r="AD145" i="8" s="1"/>
  <c r="AB146" i="8"/>
  <c r="AB145" i="8"/>
  <c r="Z146" i="8"/>
  <c r="Z145" i="8" s="1"/>
  <c r="V146" i="8"/>
  <c r="BK146" i="8"/>
  <c r="P146" i="8"/>
  <c r="BE146" i="8"/>
  <c r="BI144" i="8"/>
  <c r="BH144" i="8"/>
  <c r="BG144" i="8"/>
  <c r="BF144" i="8"/>
  <c r="X144" i="8"/>
  <c r="W144" i="8"/>
  <c r="AD144" i="8"/>
  <c r="AB144" i="8"/>
  <c r="Z144" i="8"/>
  <c r="V144" i="8"/>
  <c r="BI143" i="8"/>
  <c r="BH143" i="8"/>
  <c r="BG143" i="8"/>
  <c r="BF143" i="8"/>
  <c r="X143" i="8"/>
  <c r="W143" i="8"/>
  <c r="AD143" i="8"/>
  <c r="AB143" i="8"/>
  <c r="Z143" i="8"/>
  <c r="V143" i="8"/>
  <c r="BK143" i="8" s="1"/>
  <c r="BI142" i="8"/>
  <c r="BH142" i="8"/>
  <c r="BG142" i="8"/>
  <c r="BF142" i="8"/>
  <c r="X142" i="8"/>
  <c r="W142" i="8"/>
  <c r="AD142" i="8"/>
  <c r="AB142" i="8"/>
  <c r="Z142" i="8"/>
  <c r="V142" i="8"/>
  <c r="BK142" i="8" s="1"/>
  <c r="BI141" i="8"/>
  <c r="BH141" i="8"/>
  <c r="BG141" i="8"/>
  <c r="BF141" i="8"/>
  <c r="X141" i="8"/>
  <c r="W141" i="8"/>
  <c r="AD141" i="8"/>
  <c r="AB141" i="8"/>
  <c r="Z141" i="8"/>
  <c r="V141" i="8"/>
  <c r="P141" i="8" s="1"/>
  <c r="BE141" i="8" s="1"/>
  <c r="BI140" i="8"/>
  <c r="BH140" i="8"/>
  <c r="BG140" i="8"/>
  <c r="BF140" i="8"/>
  <c r="X140" i="8"/>
  <c r="W140" i="8"/>
  <c r="AD140" i="8"/>
  <c r="AB140" i="8"/>
  <c r="Z140" i="8"/>
  <c r="V140" i="8"/>
  <c r="BI139" i="8"/>
  <c r="BH139" i="8"/>
  <c r="BG139" i="8"/>
  <c r="BF139" i="8"/>
  <c r="X139" i="8"/>
  <c r="W139" i="8"/>
  <c r="AD139" i="8"/>
  <c r="AB139" i="8"/>
  <c r="Z139" i="8"/>
  <c r="V139" i="8"/>
  <c r="BK139" i="8" s="1"/>
  <c r="BI138" i="8"/>
  <c r="BH138" i="8"/>
  <c r="BG138" i="8"/>
  <c r="BF138" i="8"/>
  <c r="X138" i="8"/>
  <c r="W138" i="8"/>
  <c r="W137" i="8" s="1"/>
  <c r="H94" i="8" s="1"/>
  <c r="AD138" i="8"/>
  <c r="AB138" i="8"/>
  <c r="AB137" i="8"/>
  <c r="Z138" i="8"/>
  <c r="Z137" i="8" s="1"/>
  <c r="V138" i="8"/>
  <c r="BK138" i="8" s="1"/>
  <c r="BI136" i="8"/>
  <c r="BH136" i="8"/>
  <c r="BG136" i="8"/>
  <c r="BF136" i="8"/>
  <c r="X136" i="8"/>
  <c r="W136" i="8"/>
  <c r="AD136" i="8"/>
  <c r="AB136" i="8"/>
  <c r="Z136" i="8"/>
  <c r="V136" i="8"/>
  <c r="BK136" i="8" s="1"/>
  <c r="P136" i="8"/>
  <c r="BE136" i="8" s="1"/>
  <c r="BI135" i="8"/>
  <c r="BH135" i="8"/>
  <c r="BG135" i="8"/>
  <c r="BF135" i="8"/>
  <c r="X135" i="8"/>
  <c r="W135" i="8"/>
  <c r="AD135" i="8"/>
  <c r="AB135" i="8"/>
  <c r="Z135" i="8"/>
  <c r="V135" i="8"/>
  <c r="BK135" i="8"/>
  <c r="P135" i="8"/>
  <c r="BE135" i="8" s="1"/>
  <c r="BI134" i="8"/>
  <c r="BH134" i="8"/>
  <c r="BG134" i="8"/>
  <c r="BF134" i="8"/>
  <c r="X134" i="8"/>
  <c r="W134" i="8"/>
  <c r="AD134" i="8"/>
  <c r="AB134" i="8"/>
  <c r="Z134" i="8"/>
  <c r="V134" i="8"/>
  <c r="P134" i="8" s="1"/>
  <c r="BE134" i="8" s="1"/>
  <c r="BK134" i="8"/>
  <c r="BI133" i="8"/>
  <c r="BH133" i="8"/>
  <c r="BG133" i="8"/>
  <c r="BF133" i="8"/>
  <c r="X133" i="8"/>
  <c r="W133" i="8"/>
  <c r="AD133" i="8"/>
  <c r="AB133" i="8"/>
  <c r="Z133" i="8"/>
  <c r="V133" i="8"/>
  <c r="BI132" i="8"/>
  <c r="BH132" i="8"/>
  <c r="BG132" i="8"/>
  <c r="BF132" i="8"/>
  <c r="X132" i="8"/>
  <c r="W132" i="8"/>
  <c r="AD132" i="8"/>
  <c r="AB132" i="8"/>
  <c r="Z132" i="8"/>
  <c r="V132" i="8"/>
  <c r="BK132" i="8" s="1"/>
  <c r="BI131" i="8"/>
  <c r="BH131" i="8"/>
  <c r="BG131" i="8"/>
  <c r="BF131" i="8"/>
  <c r="X131" i="8"/>
  <c r="W131" i="8"/>
  <c r="AD131" i="8"/>
  <c r="AB131" i="8"/>
  <c r="Z131" i="8"/>
  <c r="V131" i="8"/>
  <c r="P131" i="8" s="1"/>
  <c r="BE131" i="8" s="1"/>
  <c r="BK131" i="8"/>
  <c r="BI130" i="8"/>
  <c r="BH130" i="8"/>
  <c r="BG130" i="8"/>
  <c r="BF130" i="8"/>
  <c r="X130" i="8"/>
  <c r="W130" i="8"/>
  <c r="AD130" i="8"/>
  <c r="AB130" i="8"/>
  <c r="Z130" i="8"/>
  <c r="V130" i="8"/>
  <c r="P130" i="8" s="1"/>
  <c r="BE130" i="8" s="1"/>
  <c r="BK130" i="8"/>
  <c r="BI129" i="8"/>
  <c r="BH129" i="8"/>
  <c r="BG129" i="8"/>
  <c r="BF129" i="8"/>
  <c r="X129" i="8"/>
  <c r="W129" i="8"/>
  <c r="AD129" i="8"/>
  <c r="AB129" i="8"/>
  <c r="Z129" i="8"/>
  <c r="V129" i="8"/>
  <c r="BI128" i="8"/>
  <c r="BH128" i="8"/>
  <c r="BG128" i="8"/>
  <c r="BF128" i="8"/>
  <c r="X128" i="8"/>
  <c r="W128" i="8"/>
  <c r="W127" i="8" s="1"/>
  <c r="H93" i="8" s="1"/>
  <c r="AD128" i="8"/>
  <c r="AB128" i="8"/>
  <c r="AB127" i="8"/>
  <c r="Z128" i="8"/>
  <c r="Z127" i="8" s="1"/>
  <c r="V128" i="8"/>
  <c r="BK128" i="8" s="1"/>
  <c r="BI126" i="8"/>
  <c r="BH126" i="8"/>
  <c r="BG126" i="8"/>
  <c r="BF126" i="8"/>
  <c r="X126" i="8"/>
  <c r="W126" i="8"/>
  <c r="AD126" i="8"/>
  <c r="AB126" i="8"/>
  <c r="Z126" i="8"/>
  <c r="V126" i="8"/>
  <c r="BI125" i="8"/>
  <c r="BH125" i="8"/>
  <c r="BG125" i="8"/>
  <c r="BF125" i="8"/>
  <c r="X125" i="8"/>
  <c r="W125" i="8"/>
  <c r="AD125" i="8"/>
  <c r="AB125" i="8"/>
  <c r="Z125" i="8"/>
  <c r="V125" i="8"/>
  <c r="BK125" i="8" s="1"/>
  <c r="P125" i="8"/>
  <c r="BE125" i="8" s="1"/>
  <c r="BI124" i="8"/>
  <c r="BH124" i="8"/>
  <c r="BG124" i="8"/>
  <c r="BF124" i="8"/>
  <c r="X124" i="8"/>
  <c r="W124" i="8"/>
  <c r="AD124" i="8"/>
  <c r="AB124" i="8"/>
  <c r="Z124" i="8"/>
  <c r="V124" i="8"/>
  <c r="BK124" i="8" s="1"/>
  <c r="BI123" i="8"/>
  <c r="BH123" i="8"/>
  <c r="BG123" i="8"/>
  <c r="BF123" i="8"/>
  <c r="X123" i="8"/>
  <c r="W123" i="8"/>
  <c r="AD123" i="8"/>
  <c r="AB123" i="8"/>
  <c r="Z123" i="8"/>
  <c r="V123" i="8"/>
  <c r="P123" i="8" s="1"/>
  <c r="BE123" i="8" s="1"/>
  <c r="BI122" i="8"/>
  <c r="BH122" i="8"/>
  <c r="BG122" i="8"/>
  <c r="BF122" i="8"/>
  <c r="X122" i="8"/>
  <c r="W122" i="8"/>
  <c r="AD122" i="8"/>
  <c r="AD121" i="8" s="1"/>
  <c r="AB122" i="8"/>
  <c r="AB121" i="8" s="1"/>
  <c r="Z122" i="8"/>
  <c r="Z121" i="8"/>
  <c r="Z118" i="8" s="1"/>
  <c r="Z117" i="8" s="1"/>
  <c r="AW95" i="1" s="1"/>
  <c r="V122" i="8"/>
  <c r="BK122" i="8" s="1"/>
  <c r="BI120" i="8"/>
  <c r="BH120" i="8"/>
  <c r="BG120" i="8"/>
  <c r="BF120" i="8"/>
  <c r="X120" i="8"/>
  <c r="X119" i="8" s="1"/>
  <c r="W120" i="8"/>
  <c r="W119" i="8" s="1"/>
  <c r="H91" i="8" s="1"/>
  <c r="AD120" i="8"/>
  <c r="AD119" i="8"/>
  <c r="AB120" i="8"/>
  <c r="AB119" i="8"/>
  <c r="AB118" i="8"/>
  <c r="AB117" i="8" s="1"/>
  <c r="Z120" i="8"/>
  <c r="Z119" i="8"/>
  <c r="V120" i="8"/>
  <c r="BK120" i="8" s="1"/>
  <c r="BK119" i="8" s="1"/>
  <c r="M119" i="8" s="1"/>
  <c r="M91" i="8" s="1"/>
  <c r="M114" i="8"/>
  <c r="M113" i="8"/>
  <c r="F113" i="8"/>
  <c r="F111" i="8"/>
  <c r="F109" i="8"/>
  <c r="M31" i="8"/>
  <c r="AU95" i="1"/>
  <c r="M85" i="8"/>
  <c r="M84" i="8"/>
  <c r="F84" i="8"/>
  <c r="F82" i="8"/>
  <c r="F80" i="8"/>
  <c r="O16" i="8"/>
  <c r="E16" i="8"/>
  <c r="F114" i="8"/>
  <c r="F85" i="8"/>
  <c r="O15" i="8"/>
  <c r="O10" i="8"/>
  <c r="M111" i="8"/>
  <c r="M82" i="8"/>
  <c r="F6" i="8"/>
  <c r="F107" i="8" s="1"/>
  <c r="BA94" i="1"/>
  <c r="AZ94" i="1"/>
  <c r="BI171" i="7"/>
  <c r="BH171" i="7"/>
  <c r="BG171" i="7"/>
  <c r="BF171" i="7"/>
  <c r="X171" i="7"/>
  <c r="W171" i="7"/>
  <c r="AD171" i="7"/>
  <c r="AB171" i="7"/>
  <c r="Z171" i="7"/>
  <c r="V171" i="7"/>
  <c r="BK171" i="7" s="1"/>
  <c r="BI169" i="7"/>
  <c r="BH169" i="7"/>
  <c r="BG169" i="7"/>
  <c r="BF169" i="7"/>
  <c r="X169" i="7"/>
  <c r="W169" i="7"/>
  <c r="W166" i="7" s="1"/>
  <c r="H97" i="7" s="1"/>
  <c r="AD169" i="7"/>
  <c r="AB169" i="7"/>
  <c r="Z169" i="7"/>
  <c r="Z166" i="7" s="1"/>
  <c r="V169" i="7"/>
  <c r="BK169" i="7" s="1"/>
  <c r="BI167" i="7"/>
  <c r="BH167" i="7"/>
  <c r="BG167" i="7"/>
  <c r="BF167" i="7"/>
  <c r="X167" i="7"/>
  <c r="W167" i="7"/>
  <c r="AD167" i="7"/>
  <c r="AD166" i="7"/>
  <c r="AB167" i="7"/>
  <c r="AB166" i="7"/>
  <c r="Z167" i="7"/>
  <c r="V167" i="7"/>
  <c r="BK167" i="7" s="1"/>
  <c r="BI165" i="7"/>
  <c r="BH165" i="7"/>
  <c r="BG165" i="7"/>
  <c r="BF165" i="7"/>
  <c r="X165" i="7"/>
  <c r="W165" i="7"/>
  <c r="AD165" i="7"/>
  <c r="AB165" i="7"/>
  <c r="Z165" i="7"/>
  <c r="V165" i="7"/>
  <c r="P165" i="7" s="1"/>
  <c r="BE165" i="7" s="1"/>
  <c r="BK165" i="7"/>
  <c r="BI164" i="7"/>
  <c r="BH164" i="7"/>
  <c r="BG164" i="7"/>
  <c r="BF164" i="7"/>
  <c r="X164" i="7"/>
  <c r="W164" i="7"/>
  <c r="AD164" i="7"/>
  <c r="AB164" i="7"/>
  <c r="Z164" i="7"/>
  <c r="V164" i="7"/>
  <c r="BK164" i="7" s="1"/>
  <c r="BI163" i="7"/>
  <c r="BH163" i="7"/>
  <c r="BG163" i="7"/>
  <c r="BF163" i="7"/>
  <c r="X163" i="7"/>
  <c r="W163" i="7"/>
  <c r="AD163" i="7"/>
  <c r="AB163" i="7"/>
  <c r="Z163" i="7"/>
  <c r="V163" i="7"/>
  <c r="P163" i="7" s="1"/>
  <c r="BE163" i="7" s="1"/>
  <c r="BI162" i="7"/>
  <c r="BH162" i="7"/>
  <c r="BG162" i="7"/>
  <c r="BF162" i="7"/>
  <c r="X162" i="7"/>
  <c r="W162" i="7"/>
  <c r="AD162" i="7"/>
  <c r="AB162" i="7"/>
  <c r="Z162" i="7"/>
  <c r="V162" i="7"/>
  <c r="BK162" i="7" s="1"/>
  <c r="BI161" i="7"/>
  <c r="BH161" i="7"/>
  <c r="BG161" i="7"/>
  <c r="BF161" i="7"/>
  <c r="X161" i="7"/>
  <c r="W161" i="7"/>
  <c r="AD161" i="7"/>
  <c r="AB161" i="7"/>
  <c r="Z161" i="7"/>
  <c r="V161" i="7"/>
  <c r="P161" i="7" s="1"/>
  <c r="BE161" i="7" s="1"/>
  <c r="BK161" i="7"/>
  <c r="BI160" i="7"/>
  <c r="BH160" i="7"/>
  <c r="BG160" i="7"/>
  <c r="BF160" i="7"/>
  <c r="X160" i="7"/>
  <c r="W160" i="7"/>
  <c r="AD160" i="7"/>
  <c r="AB160" i="7"/>
  <c r="AB157" i="7" s="1"/>
  <c r="Z160" i="7"/>
  <c r="V160" i="7"/>
  <c r="BK160" i="7" s="1"/>
  <c r="BI159" i="7"/>
  <c r="BH159" i="7"/>
  <c r="BG159" i="7"/>
  <c r="BF159" i="7"/>
  <c r="X159" i="7"/>
  <c r="W159" i="7"/>
  <c r="AD159" i="7"/>
  <c r="AB159" i="7"/>
  <c r="Z159" i="7"/>
  <c r="V159" i="7"/>
  <c r="P159" i="7" s="1"/>
  <c r="BE159" i="7" s="1"/>
  <c r="BI158" i="7"/>
  <c r="BH158" i="7"/>
  <c r="BG158" i="7"/>
  <c r="BF158" i="7"/>
  <c r="X158" i="7"/>
  <c r="X157" i="7"/>
  <c r="K96" i="7" s="1"/>
  <c r="W158" i="7"/>
  <c r="AD158" i="7"/>
  <c r="AD157" i="7"/>
  <c r="AB158" i="7"/>
  <c r="Z158" i="7"/>
  <c r="Z157" i="7"/>
  <c r="V158" i="7"/>
  <c r="P158" i="7" s="1"/>
  <c r="BE158" i="7" s="1"/>
  <c r="BK158" i="7"/>
  <c r="BI156" i="7"/>
  <c r="BH156" i="7"/>
  <c r="BG156" i="7"/>
  <c r="BF156" i="7"/>
  <c r="X156" i="7"/>
  <c r="W156" i="7"/>
  <c r="AD156" i="7"/>
  <c r="AB156" i="7"/>
  <c r="Z156" i="7"/>
  <c r="V156" i="7"/>
  <c r="P156" i="7" s="1"/>
  <c r="BE156" i="7" s="1"/>
  <c r="BI155" i="7"/>
  <c r="BH155" i="7"/>
  <c r="BG155" i="7"/>
  <c r="BF155" i="7"/>
  <c r="X155" i="7"/>
  <c r="W155" i="7"/>
  <c r="AD155" i="7"/>
  <c r="AB155" i="7"/>
  <c r="Z155" i="7"/>
  <c r="V155" i="7"/>
  <c r="BK155" i="7" s="1"/>
  <c r="BI154" i="7"/>
  <c r="BH154" i="7"/>
  <c r="BG154" i="7"/>
  <c r="BF154" i="7"/>
  <c r="X154" i="7"/>
  <c r="W154" i="7"/>
  <c r="AD154" i="7"/>
  <c r="AD153" i="7" s="1"/>
  <c r="AB154" i="7"/>
  <c r="AB153" i="7"/>
  <c r="Z154" i="7"/>
  <c r="Z153" i="7" s="1"/>
  <c r="V154" i="7"/>
  <c r="P154" i="7" s="1"/>
  <c r="BE154" i="7" s="1"/>
  <c r="BK154" i="7"/>
  <c r="BI152" i="7"/>
  <c r="BH152" i="7"/>
  <c r="BG152" i="7"/>
  <c r="BF152" i="7"/>
  <c r="X152" i="7"/>
  <c r="W152" i="7"/>
  <c r="AD152" i="7"/>
  <c r="AB152" i="7"/>
  <c r="Z152" i="7"/>
  <c r="V152" i="7"/>
  <c r="BK152" i="7" s="1"/>
  <c r="BI151" i="7"/>
  <c r="BH151" i="7"/>
  <c r="BG151" i="7"/>
  <c r="BF151" i="7"/>
  <c r="X151" i="7"/>
  <c r="W151" i="7"/>
  <c r="AD151" i="7"/>
  <c r="AB151" i="7"/>
  <c r="Z151" i="7"/>
  <c r="V151" i="7"/>
  <c r="BK151" i="7"/>
  <c r="P151" i="7"/>
  <c r="BE151" i="7"/>
  <c r="BI150" i="7"/>
  <c r="BH150" i="7"/>
  <c r="BG150" i="7"/>
  <c r="BF150" i="7"/>
  <c r="X150" i="7"/>
  <c r="W150" i="7"/>
  <c r="AD150" i="7"/>
  <c r="AB150" i="7"/>
  <c r="Z150" i="7"/>
  <c r="V150" i="7"/>
  <c r="BK150" i="7"/>
  <c r="P150" i="7"/>
  <c r="BE150" i="7" s="1"/>
  <c r="BI149" i="7"/>
  <c r="BH149" i="7"/>
  <c r="BG149" i="7"/>
  <c r="BF149" i="7"/>
  <c r="X149" i="7"/>
  <c r="W149" i="7"/>
  <c r="AD149" i="7"/>
  <c r="AB149" i="7"/>
  <c r="Z149" i="7"/>
  <c r="V149" i="7"/>
  <c r="P149" i="7" s="1"/>
  <c r="BE149" i="7" s="1"/>
  <c r="BK149" i="7"/>
  <c r="BI148" i="7"/>
  <c r="BH148" i="7"/>
  <c r="BG148" i="7"/>
  <c r="BF148" i="7"/>
  <c r="X148" i="7"/>
  <c r="W148" i="7"/>
  <c r="AD148" i="7"/>
  <c r="AB148" i="7"/>
  <c r="Z148" i="7"/>
  <c r="V148" i="7"/>
  <c r="BK148" i="7" s="1"/>
  <c r="BI147" i="7"/>
  <c r="BH147" i="7"/>
  <c r="BG147" i="7"/>
  <c r="BF147" i="7"/>
  <c r="X147" i="7"/>
  <c r="W147" i="7"/>
  <c r="AD147" i="7"/>
  <c r="AB147" i="7"/>
  <c r="Z147" i="7"/>
  <c r="V147" i="7"/>
  <c r="P147" i="7" s="1"/>
  <c r="BE147" i="7" s="1"/>
  <c r="BK147" i="7"/>
  <c r="BI146" i="7"/>
  <c r="BH146" i="7"/>
  <c r="BG146" i="7"/>
  <c r="BF146" i="7"/>
  <c r="X146" i="7"/>
  <c r="W146" i="7"/>
  <c r="AD146" i="7"/>
  <c r="AB146" i="7"/>
  <c r="Z146" i="7"/>
  <c r="V146" i="7"/>
  <c r="BK146" i="7" s="1"/>
  <c r="BI145" i="7"/>
  <c r="BH145" i="7"/>
  <c r="BG145" i="7"/>
  <c r="BF145" i="7"/>
  <c r="X145" i="7"/>
  <c r="W145" i="7"/>
  <c r="AD145" i="7"/>
  <c r="AB145" i="7"/>
  <c r="Z145" i="7"/>
  <c r="V145" i="7"/>
  <c r="P145" i="7" s="1"/>
  <c r="BE145" i="7" s="1"/>
  <c r="BI144" i="7"/>
  <c r="BH144" i="7"/>
  <c r="BG144" i="7"/>
  <c r="BF144" i="7"/>
  <c r="X144" i="7"/>
  <c r="W144" i="7"/>
  <c r="AD144" i="7"/>
  <c r="AB144" i="7"/>
  <c r="Z144" i="7"/>
  <c r="V144" i="7"/>
  <c r="BK144" i="7" s="1"/>
  <c r="BI143" i="7"/>
  <c r="BH143" i="7"/>
  <c r="BG143" i="7"/>
  <c r="BF143" i="7"/>
  <c r="X143" i="7"/>
  <c r="W143" i="7"/>
  <c r="AD143" i="7"/>
  <c r="AB143" i="7"/>
  <c r="Z143" i="7"/>
  <c r="V143" i="7"/>
  <c r="BK143" i="7" s="1"/>
  <c r="BI142" i="7"/>
  <c r="BH142" i="7"/>
  <c r="BG142" i="7"/>
  <c r="BF142" i="7"/>
  <c r="X142" i="7"/>
  <c r="W142" i="7"/>
  <c r="AD142" i="7"/>
  <c r="AB142" i="7"/>
  <c r="AB138" i="7" s="1"/>
  <c r="Z142" i="7"/>
  <c r="V142" i="7"/>
  <c r="BK142" i="7"/>
  <c r="P142" i="7"/>
  <c r="BE142" i="7" s="1"/>
  <c r="BI141" i="7"/>
  <c r="BH141" i="7"/>
  <c r="BG141" i="7"/>
  <c r="BF141" i="7"/>
  <c r="X141" i="7"/>
  <c r="W141" i="7"/>
  <c r="AD141" i="7"/>
  <c r="AB141" i="7"/>
  <c r="Z141" i="7"/>
  <c r="V141" i="7"/>
  <c r="P141" i="7" s="1"/>
  <c r="BE141" i="7" s="1"/>
  <c r="BK141" i="7"/>
  <c r="BI140" i="7"/>
  <c r="BH140" i="7"/>
  <c r="BG140" i="7"/>
  <c r="BF140" i="7"/>
  <c r="X140" i="7"/>
  <c r="W140" i="7"/>
  <c r="AD140" i="7"/>
  <c r="AB140" i="7"/>
  <c r="Z140" i="7"/>
  <c r="V140" i="7"/>
  <c r="BK140" i="7" s="1"/>
  <c r="BI139" i="7"/>
  <c r="BH139" i="7"/>
  <c r="BG139" i="7"/>
  <c r="BF139" i="7"/>
  <c r="X139" i="7"/>
  <c r="W139" i="7"/>
  <c r="AD139" i="7"/>
  <c r="AD138" i="7" s="1"/>
  <c r="AB139" i="7"/>
  <c r="Z139" i="7"/>
  <c r="Z138" i="7" s="1"/>
  <c r="V139" i="7"/>
  <c r="P139" i="7" s="1"/>
  <c r="BE139" i="7" s="1"/>
  <c r="BK139" i="7"/>
  <c r="BI137" i="7"/>
  <c r="BH137" i="7"/>
  <c r="BG137" i="7"/>
  <c r="BF137" i="7"/>
  <c r="X137" i="7"/>
  <c r="W137" i="7"/>
  <c r="AD137" i="7"/>
  <c r="AB137" i="7"/>
  <c r="Z137" i="7"/>
  <c r="V137" i="7"/>
  <c r="BK137" i="7" s="1"/>
  <c r="BI136" i="7"/>
  <c r="BH136" i="7"/>
  <c r="BG136" i="7"/>
  <c r="BF136" i="7"/>
  <c r="X136" i="7"/>
  <c r="W136" i="7"/>
  <c r="AD136" i="7"/>
  <c r="AB136" i="7"/>
  <c r="Z136" i="7"/>
  <c r="V136" i="7"/>
  <c r="P136" i="7" s="1"/>
  <c r="BE136" i="7" s="1"/>
  <c r="BK136" i="7"/>
  <c r="BI135" i="7"/>
  <c r="BH135" i="7"/>
  <c r="BG135" i="7"/>
  <c r="BF135" i="7"/>
  <c r="X135" i="7"/>
  <c r="W135" i="7"/>
  <c r="AD135" i="7"/>
  <c r="AB135" i="7"/>
  <c r="Z135" i="7"/>
  <c r="V135" i="7"/>
  <c r="P135" i="7" s="1"/>
  <c r="BE135" i="7" s="1"/>
  <c r="BK135" i="7"/>
  <c r="BI134" i="7"/>
  <c r="BH134" i="7"/>
  <c r="BG134" i="7"/>
  <c r="BF134" i="7"/>
  <c r="X134" i="7"/>
  <c r="W134" i="7"/>
  <c r="AD134" i="7"/>
  <c r="AB134" i="7"/>
  <c r="Z134" i="7"/>
  <c r="V134" i="7"/>
  <c r="P134" i="7" s="1"/>
  <c r="BE134" i="7" s="1"/>
  <c r="BK134" i="7"/>
  <c r="BI133" i="7"/>
  <c r="BH133" i="7"/>
  <c r="BG133" i="7"/>
  <c r="BF133" i="7"/>
  <c r="X133" i="7"/>
  <c r="W133" i="7"/>
  <c r="AD133" i="7"/>
  <c r="AB133" i="7"/>
  <c r="Z133" i="7"/>
  <c r="V133" i="7"/>
  <c r="BK133" i="7" s="1"/>
  <c r="BI132" i="7"/>
  <c r="BH132" i="7"/>
  <c r="BG132" i="7"/>
  <c r="BF132" i="7"/>
  <c r="X132" i="7"/>
  <c r="W132" i="7"/>
  <c r="AD132" i="7"/>
  <c r="AB132" i="7"/>
  <c r="Z132" i="7"/>
  <c r="V132" i="7"/>
  <c r="BK132" i="7" s="1"/>
  <c r="BI131" i="7"/>
  <c r="BH131" i="7"/>
  <c r="BG131" i="7"/>
  <c r="BF131" i="7"/>
  <c r="X131" i="7"/>
  <c r="W131" i="7"/>
  <c r="AD131" i="7"/>
  <c r="AB131" i="7"/>
  <c r="AB128" i="7" s="1"/>
  <c r="Z131" i="7"/>
  <c r="V131" i="7"/>
  <c r="BK131" i="7"/>
  <c r="P131" i="7"/>
  <c r="BE131" i="7" s="1"/>
  <c r="BI130" i="7"/>
  <c r="BH130" i="7"/>
  <c r="BG130" i="7"/>
  <c r="BF130" i="7"/>
  <c r="X130" i="7"/>
  <c r="W130" i="7"/>
  <c r="AD130" i="7"/>
  <c r="AB130" i="7"/>
  <c r="Z130" i="7"/>
  <c r="V130" i="7"/>
  <c r="P130" i="7" s="1"/>
  <c r="BE130" i="7" s="1"/>
  <c r="BK130" i="7"/>
  <c r="BI129" i="7"/>
  <c r="BH129" i="7"/>
  <c r="BG129" i="7"/>
  <c r="BF129" i="7"/>
  <c r="X129" i="7"/>
  <c r="X128" i="7"/>
  <c r="K93" i="7" s="1"/>
  <c r="W129" i="7"/>
  <c r="AD129" i="7"/>
  <c r="AD128" i="7"/>
  <c r="AB129" i="7"/>
  <c r="Z129" i="7"/>
  <c r="Z128" i="7"/>
  <c r="V129" i="7"/>
  <c r="P129" i="7" s="1"/>
  <c r="BE129" i="7" s="1"/>
  <c r="BK129" i="7"/>
  <c r="BI127" i="7"/>
  <c r="BH127" i="7"/>
  <c r="BG127" i="7"/>
  <c r="BF127" i="7"/>
  <c r="X127" i="7"/>
  <c r="W127" i="7"/>
  <c r="AD127" i="7"/>
  <c r="AB127" i="7"/>
  <c r="Z127" i="7"/>
  <c r="V127" i="7"/>
  <c r="P127" i="7" s="1"/>
  <c r="BE127" i="7" s="1"/>
  <c r="BK127" i="7"/>
  <c r="BI126" i="7"/>
  <c r="BH126" i="7"/>
  <c r="BG126" i="7"/>
  <c r="BF126" i="7"/>
  <c r="X126" i="7"/>
  <c r="W126" i="7"/>
  <c r="W124" i="7" s="1"/>
  <c r="H92" i="7" s="1"/>
  <c r="AD126" i="7"/>
  <c r="AB126" i="7"/>
  <c r="Z126" i="7"/>
  <c r="V126" i="7"/>
  <c r="BK126" i="7" s="1"/>
  <c r="BI125" i="7"/>
  <c r="BH125" i="7"/>
  <c r="BG125" i="7"/>
  <c r="BF125" i="7"/>
  <c r="X125" i="7"/>
  <c r="X124" i="7" s="1"/>
  <c r="W125" i="7"/>
  <c r="AD125" i="7"/>
  <c r="AD124" i="7" s="1"/>
  <c r="AB125" i="7"/>
  <c r="AB124" i="7"/>
  <c r="Z125" i="7"/>
  <c r="Z124" i="7" s="1"/>
  <c r="V125" i="7"/>
  <c r="P125" i="7" s="1"/>
  <c r="BE125" i="7" s="1"/>
  <c r="BK125" i="7"/>
  <c r="BI123" i="7"/>
  <c r="BH123" i="7"/>
  <c r="BG123" i="7"/>
  <c r="BF123" i="7"/>
  <c r="X123" i="7"/>
  <c r="X121" i="7" s="1"/>
  <c r="K91" i="7" s="1"/>
  <c r="W123" i="7"/>
  <c r="W121" i="7" s="1"/>
  <c r="AD123" i="7"/>
  <c r="AB123" i="7"/>
  <c r="Z123" i="7"/>
  <c r="V123" i="7"/>
  <c r="BK123" i="7" s="1"/>
  <c r="BK121" i="7" s="1"/>
  <c r="BI122" i="7"/>
  <c r="BH122" i="7"/>
  <c r="BG122" i="7"/>
  <c r="BF122" i="7"/>
  <c r="X122" i="7"/>
  <c r="W122" i="7"/>
  <c r="AD122" i="7"/>
  <c r="AD121" i="7" s="1"/>
  <c r="AB122" i="7"/>
  <c r="AB121" i="7" s="1"/>
  <c r="AB120" i="7" s="1"/>
  <c r="AB119" i="7" s="1"/>
  <c r="Z122" i="7"/>
  <c r="Z121" i="7" s="1"/>
  <c r="V122" i="7"/>
  <c r="BK122" i="7"/>
  <c r="P122" i="7"/>
  <c r="BE122" i="7" s="1"/>
  <c r="M116" i="7"/>
  <c r="M115" i="7"/>
  <c r="F115" i="7"/>
  <c r="F113" i="7"/>
  <c r="F111" i="7"/>
  <c r="M31" i="7"/>
  <c r="AU94" i="1" s="1"/>
  <c r="M85" i="7"/>
  <c r="M84" i="7"/>
  <c r="F84" i="7"/>
  <c r="F82" i="7"/>
  <c r="F80" i="7"/>
  <c r="O16" i="7"/>
  <c r="E16" i="7"/>
  <c r="O15" i="7"/>
  <c r="O10" i="7"/>
  <c r="F6" i="7"/>
  <c r="F78" i="7" s="1"/>
  <c r="F109" i="7"/>
  <c r="BA93" i="1"/>
  <c r="AZ93" i="1"/>
  <c r="BI184" i="6"/>
  <c r="BH184" i="6"/>
  <c r="BG184" i="6"/>
  <c r="BF184" i="6"/>
  <c r="X184" i="6"/>
  <c r="W184" i="6"/>
  <c r="AD184" i="6"/>
  <c r="AB184" i="6"/>
  <c r="Z184" i="6"/>
  <c r="Z179" i="6" s="1"/>
  <c r="V184" i="6"/>
  <c r="P184" i="6" s="1"/>
  <c r="BE184" i="6" s="1"/>
  <c r="BK184" i="6"/>
  <c r="BI182" i="6"/>
  <c r="BH182" i="6"/>
  <c r="BG182" i="6"/>
  <c r="BF182" i="6"/>
  <c r="X182" i="6"/>
  <c r="W182" i="6"/>
  <c r="AD182" i="6"/>
  <c r="AB182" i="6"/>
  <c r="Z182" i="6"/>
  <c r="V182" i="6"/>
  <c r="P182" i="6" s="1"/>
  <c r="BE182" i="6" s="1"/>
  <c r="BI180" i="6"/>
  <c r="BH180" i="6"/>
  <c r="BG180" i="6"/>
  <c r="BF180" i="6"/>
  <c r="X180" i="6"/>
  <c r="W180" i="6"/>
  <c r="W179" i="6" s="1"/>
  <c r="H98" i="6" s="1"/>
  <c r="AD180" i="6"/>
  <c r="AD179" i="6"/>
  <c r="AB180" i="6"/>
  <c r="AB179" i="6" s="1"/>
  <c r="Z180" i="6"/>
  <c r="V180" i="6"/>
  <c r="BK180" i="6" s="1"/>
  <c r="BI178" i="6"/>
  <c r="BH178" i="6"/>
  <c r="BG178" i="6"/>
  <c r="BF178" i="6"/>
  <c r="X178" i="6"/>
  <c r="W178" i="6"/>
  <c r="AD178" i="6"/>
  <c r="AB178" i="6"/>
  <c r="Z178" i="6"/>
  <c r="V178" i="6"/>
  <c r="BK178" i="6"/>
  <c r="P178" i="6"/>
  <c r="BE178" i="6" s="1"/>
  <c r="BI177" i="6"/>
  <c r="BH177" i="6"/>
  <c r="BG177" i="6"/>
  <c r="BF177" i="6"/>
  <c r="X177" i="6"/>
  <c r="W177" i="6"/>
  <c r="AD177" i="6"/>
  <c r="AB177" i="6"/>
  <c r="Z177" i="6"/>
  <c r="V177" i="6"/>
  <c r="P177" i="6" s="1"/>
  <c r="BE177" i="6" s="1"/>
  <c r="BK177" i="6"/>
  <c r="BI176" i="6"/>
  <c r="BH176" i="6"/>
  <c r="BG176" i="6"/>
  <c r="BF176" i="6"/>
  <c r="X176" i="6"/>
  <c r="W176" i="6"/>
  <c r="AD176" i="6"/>
  <c r="AB176" i="6"/>
  <c r="Z176" i="6"/>
  <c r="V176" i="6"/>
  <c r="BI175" i="6"/>
  <c r="BH175" i="6"/>
  <c r="BG175" i="6"/>
  <c r="BF175" i="6"/>
  <c r="X175" i="6"/>
  <c r="W175" i="6"/>
  <c r="AD175" i="6"/>
  <c r="AB175" i="6"/>
  <c r="Z175" i="6"/>
  <c r="V175" i="6"/>
  <c r="P175" i="6" s="1"/>
  <c r="BE175" i="6" s="1"/>
  <c r="BK175" i="6"/>
  <c r="BI174" i="6"/>
  <c r="BH174" i="6"/>
  <c r="BG174" i="6"/>
  <c r="BF174" i="6"/>
  <c r="X174" i="6"/>
  <c r="W174" i="6"/>
  <c r="AD174" i="6"/>
  <c r="AB174" i="6"/>
  <c r="Z174" i="6"/>
  <c r="V174" i="6"/>
  <c r="P174" i="6" s="1"/>
  <c r="BE174" i="6" s="1"/>
  <c r="BK174" i="6"/>
  <c r="BI173" i="6"/>
  <c r="BH173" i="6"/>
  <c r="BG173" i="6"/>
  <c r="BF173" i="6"/>
  <c r="X173" i="6"/>
  <c r="W173" i="6"/>
  <c r="AD173" i="6"/>
  <c r="AD168" i="6" s="1"/>
  <c r="AB173" i="6"/>
  <c r="Z173" i="6"/>
  <c r="V173" i="6"/>
  <c r="P173" i="6" s="1"/>
  <c r="BE173" i="6" s="1"/>
  <c r="BK173" i="6"/>
  <c r="BI172" i="6"/>
  <c r="BH172" i="6"/>
  <c r="BG172" i="6"/>
  <c r="BF172" i="6"/>
  <c r="X172" i="6"/>
  <c r="W172" i="6"/>
  <c r="AD172" i="6"/>
  <c r="AB172" i="6"/>
  <c r="Z172" i="6"/>
  <c r="V172" i="6"/>
  <c r="BI171" i="6"/>
  <c r="BH171" i="6"/>
  <c r="BG171" i="6"/>
  <c r="BF171" i="6"/>
  <c r="X171" i="6"/>
  <c r="W171" i="6"/>
  <c r="AD171" i="6"/>
  <c r="AB171" i="6"/>
  <c r="Z171" i="6"/>
  <c r="V171" i="6"/>
  <c r="BK171" i="6" s="1"/>
  <c r="BI170" i="6"/>
  <c r="BH170" i="6"/>
  <c r="BG170" i="6"/>
  <c r="BF170" i="6"/>
  <c r="X170" i="6"/>
  <c r="W170" i="6"/>
  <c r="AD170" i="6"/>
  <c r="AB170" i="6"/>
  <c r="Z170" i="6"/>
  <c r="V170" i="6"/>
  <c r="BK170" i="6"/>
  <c r="P170" i="6"/>
  <c r="BE170" i="6" s="1"/>
  <c r="BI169" i="6"/>
  <c r="BH169" i="6"/>
  <c r="BG169" i="6"/>
  <c r="BF169" i="6"/>
  <c r="X169" i="6"/>
  <c r="W169" i="6"/>
  <c r="AD169" i="6"/>
  <c r="AB169" i="6"/>
  <c r="Z169" i="6"/>
  <c r="V169" i="6"/>
  <c r="BK169" i="6" s="1"/>
  <c r="BI167" i="6"/>
  <c r="BH167" i="6"/>
  <c r="BG167" i="6"/>
  <c r="BF167" i="6"/>
  <c r="X167" i="6"/>
  <c r="W167" i="6"/>
  <c r="AD167" i="6"/>
  <c r="AB167" i="6"/>
  <c r="Z167" i="6"/>
  <c r="V167" i="6"/>
  <c r="P167" i="6" s="1"/>
  <c r="BE167" i="6" s="1"/>
  <c r="BK167" i="6"/>
  <c r="BI166" i="6"/>
  <c r="BH166" i="6"/>
  <c r="BG166" i="6"/>
  <c r="BF166" i="6"/>
  <c r="X166" i="6"/>
  <c r="W166" i="6"/>
  <c r="AD166" i="6"/>
  <c r="AD162" i="6" s="1"/>
  <c r="AB166" i="6"/>
  <c r="Z166" i="6"/>
  <c r="V166" i="6"/>
  <c r="P166" i="6" s="1"/>
  <c r="BE166" i="6" s="1"/>
  <c r="BK166" i="6"/>
  <c r="BI165" i="6"/>
  <c r="BH165" i="6"/>
  <c r="BG165" i="6"/>
  <c r="BF165" i="6"/>
  <c r="X165" i="6"/>
  <c r="W165" i="6"/>
  <c r="AD165" i="6"/>
  <c r="AB165" i="6"/>
  <c r="Z165" i="6"/>
  <c r="V165" i="6"/>
  <c r="BI164" i="6"/>
  <c r="BH164" i="6"/>
  <c r="BG164" i="6"/>
  <c r="BF164" i="6"/>
  <c r="X164" i="6"/>
  <c r="W164" i="6"/>
  <c r="W162" i="6" s="1"/>
  <c r="H96" i="6" s="1"/>
  <c r="AD164" i="6"/>
  <c r="AB164" i="6"/>
  <c r="Z164" i="6"/>
  <c r="Z162" i="6" s="1"/>
  <c r="V164" i="6"/>
  <c r="BK164" i="6" s="1"/>
  <c r="BI163" i="6"/>
  <c r="BH163" i="6"/>
  <c r="BG163" i="6"/>
  <c r="BF163" i="6"/>
  <c r="X163" i="6"/>
  <c r="W163" i="6"/>
  <c r="AD163" i="6"/>
  <c r="AB163" i="6"/>
  <c r="AB162" i="6"/>
  <c r="Z163" i="6"/>
  <c r="V163" i="6"/>
  <c r="P163" i="6" s="1"/>
  <c r="BE163" i="6" s="1"/>
  <c r="BK163" i="6"/>
  <c r="BI161" i="6"/>
  <c r="BH161" i="6"/>
  <c r="BG161" i="6"/>
  <c r="BF161" i="6"/>
  <c r="X161" i="6"/>
  <c r="W161" i="6"/>
  <c r="AD161" i="6"/>
  <c r="AB161" i="6"/>
  <c r="Z161" i="6"/>
  <c r="V161" i="6"/>
  <c r="BK161" i="6" s="1"/>
  <c r="BI160" i="6"/>
  <c r="BH160" i="6"/>
  <c r="BG160" i="6"/>
  <c r="BF160" i="6"/>
  <c r="X160" i="6"/>
  <c r="W160" i="6"/>
  <c r="AD160" i="6"/>
  <c r="AB160" i="6"/>
  <c r="Z160" i="6"/>
  <c r="V160" i="6"/>
  <c r="BK160" i="6"/>
  <c r="P160" i="6"/>
  <c r="BE160" i="6" s="1"/>
  <c r="BI159" i="6"/>
  <c r="BH159" i="6"/>
  <c r="BG159" i="6"/>
  <c r="BF159" i="6"/>
  <c r="X159" i="6"/>
  <c r="W159" i="6"/>
  <c r="AD159" i="6"/>
  <c r="AB159" i="6"/>
  <c r="Z159" i="6"/>
  <c r="V159" i="6"/>
  <c r="P159" i="6" s="1"/>
  <c r="BE159" i="6" s="1"/>
  <c r="BK159" i="6"/>
  <c r="BI158" i="6"/>
  <c r="BH158" i="6"/>
  <c r="BG158" i="6"/>
  <c r="BF158" i="6"/>
  <c r="X158" i="6"/>
  <c r="W158" i="6"/>
  <c r="AD158" i="6"/>
  <c r="AB158" i="6"/>
  <c r="Z158" i="6"/>
  <c r="V158" i="6"/>
  <c r="BI157" i="6"/>
  <c r="BH157" i="6"/>
  <c r="BG157" i="6"/>
  <c r="BF157" i="6"/>
  <c r="X157" i="6"/>
  <c r="W157" i="6"/>
  <c r="AD157" i="6"/>
  <c r="AB157" i="6"/>
  <c r="Z157" i="6"/>
  <c r="V157" i="6"/>
  <c r="BK157" i="6"/>
  <c r="P157" i="6"/>
  <c r="BE157" i="6" s="1"/>
  <c r="BI156" i="6"/>
  <c r="BH156" i="6"/>
  <c r="BG156" i="6"/>
  <c r="BF156" i="6"/>
  <c r="X156" i="6"/>
  <c r="W156" i="6"/>
  <c r="AD156" i="6"/>
  <c r="AB156" i="6"/>
  <c r="Z156" i="6"/>
  <c r="V156" i="6"/>
  <c r="P156" i="6" s="1"/>
  <c r="BE156" i="6" s="1"/>
  <c r="BK156" i="6"/>
  <c r="BI155" i="6"/>
  <c r="BH155" i="6"/>
  <c r="BG155" i="6"/>
  <c r="BF155" i="6"/>
  <c r="X155" i="6"/>
  <c r="W155" i="6"/>
  <c r="AD155" i="6"/>
  <c r="AB155" i="6"/>
  <c r="Z155" i="6"/>
  <c r="V155" i="6"/>
  <c r="P155" i="6" s="1"/>
  <c r="BE155" i="6" s="1"/>
  <c r="BK155" i="6"/>
  <c r="BI154" i="6"/>
  <c r="BH154" i="6"/>
  <c r="BG154" i="6"/>
  <c r="BF154" i="6"/>
  <c r="X154" i="6"/>
  <c r="W154" i="6"/>
  <c r="AD154" i="6"/>
  <c r="AB154" i="6"/>
  <c r="Z154" i="6"/>
  <c r="V154" i="6"/>
  <c r="BI153" i="6"/>
  <c r="BH153" i="6"/>
  <c r="BG153" i="6"/>
  <c r="BF153" i="6"/>
  <c r="X153" i="6"/>
  <c r="W153" i="6"/>
  <c r="AD153" i="6"/>
  <c r="AB153" i="6"/>
  <c r="Z153" i="6"/>
  <c r="Z149" i="6" s="1"/>
  <c r="V153" i="6"/>
  <c r="BK153" i="6" s="1"/>
  <c r="BI152" i="6"/>
  <c r="BH152" i="6"/>
  <c r="BG152" i="6"/>
  <c r="BF152" i="6"/>
  <c r="X152" i="6"/>
  <c r="W152" i="6"/>
  <c r="AD152" i="6"/>
  <c r="AB152" i="6"/>
  <c r="AB149" i="6" s="1"/>
  <c r="Z152" i="6"/>
  <c r="V152" i="6"/>
  <c r="BK152" i="6" s="1"/>
  <c r="BI151" i="6"/>
  <c r="BH151" i="6"/>
  <c r="BG151" i="6"/>
  <c r="BF151" i="6"/>
  <c r="X151" i="6"/>
  <c r="W151" i="6"/>
  <c r="AD151" i="6"/>
  <c r="AB151" i="6"/>
  <c r="Z151" i="6"/>
  <c r="V151" i="6"/>
  <c r="P151" i="6" s="1"/>
  <c r="BE151" i="6" s="1"/>
  <c r="BI150" i="6"/>
  <c r="BH150" i="6"/>
  <c r="BG150" i="6"/>
  <c r="BF150" i="6"/>
  <c r="X150" i="6"/>
  <c r="W150" i="6"/>
  <c r="AD150" i="6"/>
  <c r="AD149" i="6"/>
  <c r="AB150" i="6"/>
  <c r="Z150" i="6"/>
  <c r="V150" i="6"/>
  <c r="BK150" i="6" s="1"/>
  <c r="BI148" i="6"/>
  <c r="BH148" i="6"/>
  <c r="BG148" i="6"/>
  <c r="BF148" i="6"/>
  <c r="X148" i="6"/>
  <c r="W148" i="6"/>
  <c r="AD148" i="6"/>
  <c r="AB148" i="6"/>
  <c r="Z148" i="6"/>
  <c r="V148" i="6"/>
  <c r="P148" i="6" s="1"/>
  <c r="BE148" i="6" s="1"/>
  <c r="BK148" i="6"/>
  <c r="BI147" i="6"/>
  <c r="BH147" i="6"/>
  <c r="BG147" i="6"/>
  <c r="BF147" i="6"/>
  <c r="X147" i="6"/>
  <c r="W147" i="6"/>
  <c r="AD147" i="6"/>
  <c r="AB147" i="6"/>
  <c r="Z147" i="6"/>
  <c r="V147" i="6"/>
  <c r="BI146" i="6"/>
  <c r="BH146" i="6"/>
  <c r="BG146" i="6"/>
  <c r="BF146" i="6"/>
  <c r="X146" i="6"/>
  <c r="W146" i="6"/>
  <c r="AD146" i="6"/>
  <c r="AB146" i="6"/>
  <c r="Z146" i="6"/>
  <c r="V146" i="6"/>
  <c r="P146" i="6" s="1"/>
  <c r="BE146" i="6" s="1"/>
  <c r="BK146" i="6"/>
  <c r="BI145" i="6"/>
  <c r="BH145" i="6"/>
  <c r="BG145" i="6"/>
  <c r="BF145" i="6"/>
  <c r="X145" i="6"/>
  <c r="W145" i="6"/>
  <c r="AD145" i="6"/>
  <c r="AB145" i="6"/>
  <c r="AB141" i="6" s="1"/>
  <c r="Z145" i="6"/>
  <c r="V145" i="6"/>
  <c r="BK145" i="6" s="1"/>
  <c r="BI144" i="6"/>
  <c r="BH144" i="6"/>
  <c r="BG144" i="6"/>
  <c r="BF144" i="6"/>
  <c r="X144" i="6"/>
  <c r="W144" i="6"/>
  <c r="AD144" i="6"/>
  <c r="AB144" i="6"/>
  <c r="Z144" i="6"/>
  <c r="V144" i="6"/>
  <c r="P144" i="6" s="1"/>
  <c r="BE144" i="6" s="1"/>
  <c r="BI143" i="6"/>
  <c r="BH143" i="6"/>
  <c r="BG143" i="6"/>
  <c r="BF143" i="6"/>
  <c r="X143" i="6"/>
  <c r="W143" i="6"/>
  <c r="AD143" i="6"/>
  <c r="AB143" i="6"/>
  <c r="Z143" i="6"/>
  <c r="V143" i="6"/>
  <c r="BI142" i="6"/>
  <c r="BH142" i="6"/>
  <c r="BG142" i="6"/>
  <c r="BF142" i="6"/>
  <c r="X142" i="6"/>
  <c r="W142" i="6"/>
  <c r="AD142" i="6"/>
  <c r="AB142" i="6"/>
  <c r="Z142" i="6"/>
  <c r="V142" i="6"/>
  <c r="BK142" i="6" s="1"/>
  <c r="BI140" i="6"/>
  <c r="BH140" i="6"/>
  <c r="BG140" i="6"/>
  <c r="BF140" i="6"/>
  <c r="X140" i="6"/>
  <c r="W140" i="6"/>
  <c r="AD140" i="6"/>
  <c r="AB140" i="6"/>
  <c r="Z140" i="6"/>
  <c r="V140" i="6"/>
  <c r="BI139" i="6"/>
  <c r="BH139" i="6"/>
  <c r="BG139" i="6"/>
  <c r="BF139" i="6"/>
  <c r="X139" i="6"/>
  <c r="W139" i="6"/>
  <c r="AD139" i="6"/>
  <c r="AB139" i="6"/>
  <c r="Z139" i="6"/>
  <c r="V139" i="6"/>
  <c r="BK139" i="6" s="1"/>
  <c r="BI138" i="6"/>
  <c r="BH138" i="6"/>
  <c r="BG138" i="6"/>
  <c r="BF138" i="6"/>
  <c r="X138" i="6"/>
  <c r="W138" i="6"/>
  <c r="AD138" i="6"/>
  <c r="AB138" i="6"/>
  <c r="Z138" i="6"/>
  <c r="V138" i="6"/>
  <c r="BK138" i="6"/>
  <c r="P138" i="6"/>
  <c r="BE138" i="6" s="1"/>
  <c r="BI137" i="6"/>
  <c r="BH137" i="6"/>
  <c r="BG137" i="6"/>
  <c r="BF137" i="6"/>
  <c r="X137" i="6"/>
  <c r="W137" i="6"/>
  <c r="AD137" i="6"/>
  <c r="AB137" i="6"/>
  <c r="Z137" i="6"/>
  <c r="V137" i="6"/>
  <c r="P137" i="6" s="1"/>
  <c r="BE137" i="6" s="1"/>
  <c r="BI136" i="6"/>
  <c r="BH136" i="6"/>
  <c r="BG136" i="6"/>
  <c r="BF136" i="6"/>
  <c r="X136" i="6"/>
  <c r="X131" i="6" s="1"/>
  <c r="K93" i="6" s="1"/>
  <c r="W136" i="6"/>
  <c r="AD136" i="6"/>
  <c r="AB136" i="6"/>
  <c r="Z136" i="6"/>
  <c r="V136" i="6"/>
  <c r="BI135" i="6"/>
  <c r="BH135" i="6"/>
  <c r="BG135" i="6"/>
  <c r="BF135" i="6"/>
  <c r="X135" i="6"/>
  <c r="W135" i="6"/>
  <c r="AD135" i="6"/>
  <c r="AB135" i="6"/>
  <c r="Z135" i="6"/>
  <c r="V135" i="6"/>
  <c r="BK135" i="6" s="1"/>
  <c r="BI134" i="6"/>
  <c r="BH134" i="6"/>
  <c r="BG134" i="6"/>
  <c r="BF134" i="6"/>
  <c r="X134" i="6"/>
  <c r="W134" i="6"/>
  <c r="AD134" i="6"/>
  <c r="AB134" i="6"/>
  <c r="Z134" i="6"/>
  <c r="V134" i="6"/>
  <c r="BK134" i="6" s="1"/>
  <c r="BI133" i="6"/>
  <c r="BH133" i="6"/>
  <c r="BG133" i="6"/>
  <c r="BF133" i="6"/>
  <c r="X133" i="6"/>
  <c r="W133" i="6"/>
  <c r="AD133" i="6"/>
  <c r="AB133" i="6"/>
  <c r="Z133" i="6"/>
  <c r="V133" i="6"/>
  <c r="P133" i="6" s="1"/>
  <c r="BE133" i="6" s="1"/>
  <c r="BI132" i="6"/>
  <c r="BH132" i="6"/>
  <c r="BG132" i="6"/>
  <c r="BF132" i="6"/>
  <c r="X132" i="6"/>
  <c r="W132" i="6"/>
  <c r="AD132" i="6"/>
  <c r="AD131" i="6" s="1"/>
  <c r="AB132" i="6"/>
  <c r="Z132" i="6"/>
  <c r="Z131" i="6"/>
  <c r="V132" i="6"/>
  <c r="BK132" i="6"/>
  <c r="P132" i="6"/>
  <c r="BE132" i="6" s="1"/>
  <c r="BI130" i="6"/>
  <c r="BH130" i="6"/>
  <c r="BG130" i="6"/>
  <c r="BF130" i="6"/>
  <c r="X130" i="6"/>
  <c r="W130" i="6"/>
  <c r="W126" i="6" s="1"/>
  <c r="H92" i="6" s="1"/>
  <c r="AD130" i="6"/>
  <c r="AD126" i="6" s="1"/>
  <c r="AB130" i="6"/>
  <c r="Z130" i="6"/>
  <c r="V130" i="6"/>
  <c r="P130" i="6" s="1"/>
  <c r="BE130" i="6" s="1"/>
  <c r="BI129" i="6"/>
  <c r="BH129" i="6"/>
  <c r="BG129" i="6"/>
  <c r="BF129" i="6"/>
  <c r="X129" i="6"/>
  <c r="W129" i="6"/>
  <c r="AD129" i="6"/>
  <c r="AB129" i="6"/>
  <c r="Z129" i="6"/>
  <c r="V129" i="6"/>
  <c r="BI128" i="6"/>
  <c r="BH128" i="6"/>
  <c r="BG128" i="6"/>
  <c r="BF128" i="6"/>
  <c r="X128" i="6"/>
  <c r="W128" i="6"/>
  <c r="AD128" i="6"/>
  <c r="AB128" i="6"/>
  <c r="Z128" i="6"/>
  <c r="V128" i="6"/>
  <c r="P128" i="6" s="1"/>
  <c r="BE128" i="6" s="1"/>
  <c r="BK128" i="6"/>
  <c r="BI127" i="6"/>
  <c r="BH127" i="6"/>
  <c r="BG127" i="6"/>
  <c r="BF127" i="6"/>
  <c r="X127" i="6"/>
  <c r="W127" i="6"/>
  <c r="AD127" i="6"/>
  <c r="AB127" i="6"/>
  <c r="AB126" i="6" s="1"/>
  <c r="Z127" i="6"/>
  <c r="V127" i="6"/>
  <c r="P127" i="6" s="1"/>
  <c r="BE127" i="6" s="1"/>
  <c r="BI125" i="6"/>
  <c r="BH125" i="6"/>
  <c r="BG125" i="6"/>
  <c r="BF125" i="6"/>
  <c r="X125" i="6"/>
  <c r="W125" i="6"/>
  <c r="AD125" i="6"/>
  <c r="AB125" i="6"/>
  <c r="Z125" i="6"/>
  <c r="V125" i="6"/>
  <c r="P125" i="6" s="1"/>
  <c r="BE125" i="6" s="1"/>
  <c r="BK125" i="6"/>
  <c r="BI124" i="6"/>
  <c r="BH124" i="6"/>
  <c r="BG124" i="6"/>
  <c r="BF124" i="6"/>
  <c r="X124" i="6"/>
  <c r="W124" i="6"/>
  <c r="W122" i="6" s="1"/>
  <c r="H91" i="6" s="1"/>
  <c r="AD124" i="6"/>
  <c r="AD122" i="6" s="1"/>
  <c r="AB124" i="6"/>
  <c r="AB122" i="6" s="1"/>
  <c r="Z124" i="6"/>
  <c r="V124" i="6"/>
  <c r="BK124" i="6" s="1"/>
  <c r="BI123" i="6"/>
  <c r="BH123" i="6"/>
  <c r="BG123" i="6"/>
  <c r="BF123" i="6"/>
  <c r="X123" i="6"/>
  <c r="W123" i="6"/>
  <c r="AD123" i="6"/>
  <c r="AB123" i="6"/>
  <c r="Z123" i="6"/>
  <c r="Z122" i="6"/>
  <c r="V123" i="6"/>
  <c r="P123" i="6" s="1"/>
  <c r="BE123" i="6" s="1"/>
  <c r="BK123" i="6"/>
  <c r="M117" i="6"/>
  <c r="M116" i="6"/>
  <c r="F116" i="6"/>
  <c r="F114" i="6"/>
  <c r="F112" i="6"/>
  <c r="M31" i="6"/>
  <c r="AU93" i="1"/>
  <c r="M85" i="6"/>
  <c r="M84" i="6"/>
  <c r="F84" i="6"/>
  <c r="F82" i="6"/>
  <c r="F80" i="6"/>
  <c r="O16" i="6"/>
  <c r="E16" i="6"/>
  <c r="F117" i="6"/>
  <c r="F85" i="6"/>
  <c r="O15" i="6"/>
  <c r="O10" i="6"/>
  <c r="M114" i="6"/>
  <c r="M82" i="6"/>
  <c r="F6" i="6"/>
  <c r="F110" i="6"/>
  <c r="F78" i="6"/>
  <c r="BA92" i="1"/>
  <c r="AZ92" i="1"/>
  <c r="BI149" i="5"/>
  <c r="BH149" i="5"/>
  <c r="BG149" i="5"/>
  <c r="BF149" i="5"/>
  <c r="X149" i="5"/>
  <c r="W149" i="5"/>
  <c r="AD149" i="5"/>
  <c r="AB149" i="5"/>
  <c r="Z149" i="5"/>
  <c r="V149" i="5"/>
  <c r="P149" i="5" s="1"/>
  <c r="BE149" i="5" s="1"/>
  <c r="BI147" i="5"/>
  <c r="BH147" i="5"/>
  <c r="BG147" i="5"/>
  <c r="BF147" i="5"/>
  <c r="X147" i="5"/>
  <c r="W147" i="5"/>
  <c r="AD147" i="5"/>
  <c r="AB147" i="5"/>
  <c r="Z147" i="5"/>
  <c r="V147" i="5"/>
  <c r="BI145" i="5"/>
  <c r="BH145" i="5"/>
  <c r="BG145" i="5"/>
  <c r="BF145" i="5"/>
  <c r="X145" i="5"/>
  <c r="W145" i="5"/>
  <c r="AD145" i="5"/>
  <c r="AD144" i="5" s="1"/>
  <c r="AB145" i="5"/>
  <c r="AB144" i="5"/>
  <c r="Z145" i="5"/>
  <c r="Z144" i="5" s="1"/>
  <c r="V145" i="5"/>
  <c r="P145" i="5" s="1"/>
  <c r="BE145" i="5" s="1"/>
  <c r="BI143" i="5"/>
  <c r="BH143" i="5"/>
  <c r="BG143" i="5"/>
  <c r="BF143" i="5"/>
  <c r="X143" i="5"/>
  <c r="W143" i="5"/>
  <c r="AD143" i="5"/>
  <c r="AB143" i="5"/>
  <c r="Z143" i="5"/>
  <c r="V143" i="5"/>
  <c r="BI142" i="5"/>
  <c r="BH142" i="5"/>
  <c r="BG142" i="5"/>
  <c r="BF142" i="5"/>
  <c r="X142" i="5"/>
  <c r="W142" i="5"/>
  <c r="AD142" i="5"/>
  <c r="AB142" i="5"/>
  <c r="Z142" i="5"/>
  <c r="V142" i="5"/>
  <c r="P142" i="5" s="1"/>
  <c r="BE142" i="5" s="1"/>
  <c r="BK142" i="5"/>
  <c r="BI141" i="5"/>
  <c r="BH141" i="5"/>
  <c r="BG141" i="5"/>
  <c r="BF141" i="5"/>
  <c r="X141" i="5"/>
  <c r="W141" i="5"/>
  <c r="AD141" i="5"/>
  <c r="AB141" i="5"/>
  <c r="Z141" i="5"/>
  <c r="V141" i="5"/>
  <c r="P141" i="5" s="1"/>
  <c r="BE141" i="5" s="1"/>
  <c r="BK141" i="5"/>
  <c r="BI140" i="5"/>
  <c r="BH140" i="5"/>
  <c r="BG140" i="5"/>
  <c r="BF140" i="5"/>
  <c r="X140" i="5"/>
  <c r="W140" i="5"/>
  <c r="AD140" i="5"/>
  <c r="AB140" i="5"/>
  <c r="Z140" i="5"/>
  <c r="V140" i="5"/>
  <c r="P140" i="5" s="1"/>
  <c r="BE140" i="5" s="1"/>
  <c r="BK140" i="5"/>
  <c r="BI139" i="5"/>
  <c r="BH139" i="5"/>
  <c r="BG139" i="5"/>
  <c r="BF139" i="5"/>
  <c r="X139" i="5"/>
  <c r="W139" i="5"/>
  <c r="AD139" i="5"/>
  <c r="AB139" i="5"/>
  <c r="Z139" i="5"/>
  <c r="V139" i="5"/>
  <c r="BI138" i="5"/>
  <c r="BH138" i="5"/>
  <c r="BG138" i="5"/>
  <c r="BF138" i="5"/>
  <c r="X138" i="5"/>
  <c r="W138" i="5"/>
  <c r="AD138" i="5"/>
  <c r="AB138" i="5"/>
  <c r="Z138" i="5"/>
  <c r="Z134" i="5" s="1"/>
  <c r="V138" i="5"/>
  <c r="P138" i="5" s="1"/>
  <c r="BE138" i="5" s="1"/>
  <c r="BI137" i="5"/>
  <c r="BH137" i="5"/>
  <c r="BG137" i="5"/>
  <c r="BF137" i="5"/>
  <c r="X137" i="5"/>
  <c r="W137" i="5"/>
  <c r="AD137" i="5"/>
  <c r="AB137" i="5"/>
  <c r="AB134" i="5" s="1"/>
  <c r="Z137" i="5"/>
  <c r="V137" i="5"/>
  <c r="BK137" i="5" s="1"/>
  <c r="BI136" i="5"/>
  <c r="BH136" i="5"/>
  <c r="BG136" i="5"/>
  <c r="BF136" i="5"/>
  <c r="X136" i="5"/>
  <c r="W136" i="5"/>
  <c r="AD136" i="5"/>
  <c r="AB136" i="5"/>
  <c r="Z136" i="5"/>
  <c r="V136" i="5"/>
  <c r="P136" i="5" s="1"/>
  <c r="BE136" i="5" s="1"/>
  <c r="BK136" i="5"/>
  <c r="BI135" i="5"/>
  <c r="BH135" i="5"/>
  <c r="BG135" i="5"/>
  <c r="BF135" i="5"/>
  <c r="X135" i="5"/>
  <c r="W135" i="5"/>
  <c r="AD135" i="5"/>
  <c r="AD134" i="5"/>
  <c r="AB135" i="5"/>
  <c r="Z135" i="5"/>
  <c r="V135" i="5"/>
  <c r="BK135" i="5" s="1"/>
  <c r="P135" i="5"/>
  <c r="BE135" i="5" s="1"/>
  <c r="BI133" i="5"/>
  <c r="BH133" i="5"/>
  <c r="BG133" i="5"/>
  <c r="BF133" i="5"/>
  <c r="X133" i="5"/>
  <c r="W133" i="5"/>
  <c r="AD133" i="5"/>
  <c r="AB133" i="5"/>
  <c r="Z133" i="5"/>
  <c r="V133" i="5"/>
  <c r="P133" i="5" s="1"/>
  <c r="BE133" i="5" s="1"/>
  <c r="BK133" i="5"/>
  <c r="BI132" i="5"/>
  <c r="BH132" i="5"/>
  <c r="BG132" i="5"/>
  <c r="BF132" i="5"/>
  <c r="X132" i="5"/>
  <c r="X131" i="5"/>
  <c r="K93" i="5" s="1"/>
  <c r="W132" i="5"/>
  <c r="AD132" i="5"/>
  <c r="AD131" i="5"/>
  <c r="AB132" i="5"/>
  <c r="AB131" i="5"/>
  <c r="Z132" i="5"/>
  <c r="Z131" i="5"/>
  <c r="V132" i="5"/>
  <c r="BK132" i="5"/>
  <c r="BK131" i="5"/>
  <c r="M131" i="5" s="1"/>
  <c r="M93" i="5" s="1"/>
  <c r="P132" i="5"/>
  <c r="BE132" i="5"/>
  <c r="BI130" i="5"/>
  <c r="BH130" i="5"/>
  <c r="BG130" i="5"/>
  <c r="BF130" i="5"/>
  <c r="X130" i="5"/>
  <c r="W130" i="5"/>
  <c r="AD130" i="5"/>
  <c r="AB130" i="5"/>
  <c r="Z130" i="5"/>
  <c r="V130" i="5"/>
  <c r="P130" i="5" s="1"/>
  <c r="BE130" i="5" s="1"/>
  <c r="BI129" i="5"/>
  <c r="BH129" i="5"/>
  <c r="BG129" i="5"/>
  <c r="BF129" i="5"/>
  <c r="X129" i="5"/>
  <c r="W129" i="5"/>
  <c r="W127" i="5" s="1"/>
  <c r="H92" i="5" s="1"/>
  <c r="AD129" i="5"/>
  <c r="AB129" i="5"/>
  <c r="Z129" i="5"/>
  <c r="V129" i="5"/>
  <c r="BI128" i="5"/>
  <c r="BH128" i="5"/>
  <c r="BG128" i="5"/>
  <c r="BF128" i="5"/>
  <c r="X128" i="5"/>
  <c r="W128" i="5"/>
  <c r="AD128" i="5"/>
  <c r="AB128" i="5"/>
  <c r="AB127" i="5"/>
  <c r="Z128" i="5"/>
  <c r="Z127" i="5" s="1"/>
  <c r="V128" i="5"/>
  <c r="P128" i="5" s="1"/>
  <c r="BE128" i="5" s="1"/>
  <c r="BK128" i="5"/>
  <c r="BI126" i="5"/>
  <c r="BH126" i="5"/>
  <c r="BG126" i="5"/>
  <c r="BF126" i="5"/>
  <c r="X126" i="5"/>
  <c r="W126" i="5"/>
  <c r="AD126" i="5"/>
  <c r="AB126" i="5"/>
  <c r="Z126" i="5"/>
  <c r="V126" i="5"/>
  <c r="BI125" i="5"/>
  <c r="BH125" i="5"/>
  <c r="BG125" i="5"/>
  <c r="BF125" i="5"/>
  <c r="X125" i="5"/>
  <c r="W125" i="5"/>
  <c r="AD125" i="5"/>
  <c r="AB125" i="5"/>
  <c r="Z125" i="5"/>
  <c r="V125" i="5"/>
  <c r="P125" i="5" s="1"/>
  <c r="BE125" i="5" s="1"/>
  <c r="BK125" i="5"/>
  <c r="BI124" i="5"/>
  <c r="BH124" i="5"/>
  <c r="BG124" i="5"/>
  <c r="BF124" i="5"/>
  <c r="X124" i="5"/>
  <c r="W124" i="5"/>
  <c r="AD124" i="5"/>
  <c r="AB124" i="5"/>
  <c r="Z124" i="5"/>
  <c r="V124" i="5"/>
  <c r="P124" i="5" s="1"/>
  <c r="BE124" i="5" s="1"/>
  <c r="BK124" i="5"/>
  <c r="BI123" i="5"/>
  <c r="BH123" i="5"/>
  <c r="BG123" i="5"/>
  <c r="BF123" i="5"/>
  <c r="X123" i="5"/>
  <c r="W123" i="5"/>
  <c r="AD123" i="5"/>
  <c r="AD119" i="5" s="1"/>
  <c r="AB123" i="5"/>
  <c r="Z123" i="5"/>
  <c r="V123" i="5"/>
  <c r="P123" i="5" s="1"/>
  <c r="BE123" i="5" s="1"/>
  <c r="BI122" i="5"/>
  <c r="BH122" i="5"/>
  <c r="BG122" i="5"/>
  <c r="BF122" i="5"/>
  <c r="X122" i="5"/>
  <c r="W122" i="5"/>
  <c r="AD122" i="5"/>
  <c r="AB122" i="5"/>
  <c r="Z122" i="5"/>
  <c r="V122" i="5"/>
  <c r="BI121" i="5"/>
  <c r="BH121" i="5"/>
  <c r="BG121" i="5"/>
  <c r="BF121" i="5"/>
  <c r="X121" i="5"/>
  <c r="W121" i="5"/>
  <c r="AD121" i="5"/>
  <c r="AB121" i="5"/>
  <c r="AB119" i="5" s="1"/>
  <c r="Z121" i="5"/>
  <c r="V121" i="5"/>
  <c r="P121" i="5" s="1"/>
  <c r="BE121" i="5" s="1"/>
  <c r="BK121" i="5"/>
  <c r="BI120" i="5"/>
  <c r="BH120" i="5"/>
  <c r="BG120" i="5"/>
  <c r="BF120" i="5"/>
  <c r="X120" i="5"/>
  <c r="X119" i="5" s="1"/>
  <c r="W120" i="5"/>
  <c r="AD120" i="5"/>
  <c r="AB120" i="5"/>
  <c r="AB118" i="5"/>
  <c r="AB117" i="5" s="1"/>
  <c r="Z120" i="5"/>
  <c r="V120" i="5"/>
  <c r="P120" i="5" s="1"/>
  <c r="BE120" i="5" s="1"/>
  <c r="BK120" i="5"/>
  <c r="M114" i="5"/>
  <c r="M113" i="5"/>
  <c r="F113" i="5"/>
  <c r="F111" i="5"/>
  <c r="F109" i="5"/>
  <c r="M31" i="5"/>
  <c r="AU92" i="1"/>
  <c r="M85" i="5"/>
  <c r="M84" i="5"/>
  <c r="F84" i="5"/>
  <c r="F82" i="5"/>
  <c r="F80" i="5"/>
  <c r="O16" i="5"/>
  <c r="E16" i="5"/>
  <c r="F114" i="5"/>
  <c r="F85" i="5"/>
  <c r="O15" i="5"/>
  <c r="O10" i="5"/>
  <c r="M111" i="5"/>
  <c r="M82" i="5"/>
  <c r="F6" i="5"/>
  <c r="BA91" i="1"/>
  <c r="AZ91" i="1"/>
  <c r="BI191" i="4"/>
  <c r="BH191" i="4"/>
  <c r="BG191" i="4"/>
  <c r="BF191" i="4"/>
  <c r="X191" i="4"/>
  <c r="W191" i="4"/>
  <c r="AD191" i="4"/>
  <c r="AB191" i="4"/>
  <c r="AB186" i="4" s="1"/>
  <c r="Z191" i="4"/>
  <c r="V191" i="4"/>
  <c r="BK191" i="4" s="1"/>
  <c r="BI189" i="4"/>
  <c r="BH189" i="4"/>
  <c r="BG189" i="4"/>
  <c r="BF189" i="4"/>
  <c r="X189" i="4"/>
  <c r="W189" i="4"/>
  <c r="AD189" i="4"/>
  <c r="AB189" i="4"/>
  <c r="Z189" i="4"/>
  <c r="V189" i="4"/>
  <c r="P189" i="4" s="1"/>
  <c r="BE189" i="4" s="1"/>
  <c r="BI187" i="4"/>
  <c r="BH187" i="4"/>
  <c r="BG187" i="4"/>
  <c r="BF187" i="4"/>
  <c r="X187" i="4"/>
  <c r="X186" i="4" s="1"/>
  <c r="K98" i="4" s="1"/>
  <c r="W187" i="4"/>
  <c r="AD187" i="4"/>
  <c r="AD186" i="4"/>
  <c r="AB187" i="4"/>
  <c r="Z187" i="4"/>
  <c r="Z186" i="4"/>
  <c r="V187" i="4"/>
  <c r="BK187" i="4" s="1"/>
  <c r="BI185" i="4"/>
  <c r="BH185" i="4"/>
  <c r="BG185" i="4"/>
  <c r="BF185" i="4"/>
  <c r="X185" i="4"/>
  <c r="W185" i="4"/>
  <c r="AD185" i="4"/>
  <c r="AB185" i="4"/>
  <c r="Z185" i="4"/>
  <c r="V185" i="4"/>
  <c r="P185" i="4" s="1"/>
  <c r="BE185" i="4" s="1"/>
  <c r="BI184" i="4"/>
  <c r="BH184" i="4"/>
  <c r="BG184" i="4"/>
  <c r="BF184" i="4"/>
  <c r="X184" i="4"/>
  <c r="W184" i="4"/>
  <c r="AD184" i="4"/>
  <c r="AB184" i="4"/>
  <c r="Z184" i="4"/>
  <c r="V184" i="4"/>
  <c r="BI183" i="4"/>
  <c r="BH183" i="4"/>
  <c r="BG183" i="4"/>
  <c r="BF183" i="4"/>
  <c r="X183" i="4"/>
  <c r="W183" i="4"/>
  <c r="AD183" i="4"/>
  <c r="AB183" i="4"/>
  <c r="AB178" i="4" s="1"/>
  <c r="Z183" i="4"/>
  <c r="V183" i="4"/>
  <c r="P183" i="4" s="1"/>
  <c r="BE183" i="4" s="1"/>
  <c r="BI182" i="4"/>
  <c r="BH182" i="4"/>
  <c r="BG182" i="4"/>
  <c r="BF182" i="4"/>
  <c r="X182" i="4"/>
  <c r="W182" i="4"/>
  <c r="AD182" i="4"/>
  <c r="AB182" i="4"/>
  <c r="Z182" i="4"/>
  <c r="V182" i="4"/>
  <c r="P182" i="4" s="1"/>
  <c r="BE182" i="4" s="1"/>
  <c r="BK182" i="4"/>
  <c r="BI181" i="4"/>
  <c r="BH181" i="4"/>
  <c r="BG181" i="4"/>
  <c r="BF181" i="4"/>
  <c r="X181" i="4"/>
  <c r="W181" i="4"/>
  <c r="AD181" i="4"/>
  <c r="AB181" i="4"/>
  <c r="Z181" i="4"/>
  <c r="V181" i="4"/>
  <c r="P181" i="4" s="1"/>
  <c r="BE181" i="4" s="1"/>
  <c r="BK181" i="4"/>
  <c r="BI180" i="4"/>
  <c r="BH180" i="4"/>
  <c r="BG180" i="4"/>
  <c r="BF180" i="4"/>
  <c r="X180" i="4"/>
  <c r="W180" i="4"/>
  <c r="AD180" i="4"/>
  <c r="AB180" i="4"/>
  <c r="Z180" i="4"/>
  <c r="V180" i="4"/>
  <c r="BI179" i="4"/>
  <c r="BH179" i="4"/>
  <c r="BG179" i="4"/>
  <c r="BF179" i="4"/>
  <c r="X179" i="4"/>
  <c r="W179" i="4"/>
  <c r="AD179" i="4"/>
  <c r="AB179" i="4"/>
  <c r="Z179" i="4"/>
  <c r="Z178" i="4" s="1"/>
  <c r="V179" i="4"/>
  <c r="BK179" i="4" s="1"/>
  <c r="BI177" i="4"/>
  <c r="BH177" i="4"/>
  <c r="BG177" i="4"/>
  <c r="BF177" i="4"/>
  <c r="X177" i="4"/>
  <c r="W177" i="4"/>
  <c r="AD177" i="4"/>
  <c r="AB177" i="4"/>
  <c r="Z177" i="4"/>
  <c r="V177" i="4"/>
  <c r="BI176" i="4"/>
  <c r="BH176" i="4"/>
  <c r="BG176" i="4"/>
  <c r="BF176" i="4"/>
  <c r="X176" i="4"/>
  <c r="W176" i="4"/>
  <c r="AD176" i="4"/>
  <c r="AB176" i="4"/>
  <c r="Z176" i="4"/>
  <c r="Z172" i="4" s="1"/>
  <c r="V176" i="4"/>
  <c r="P176" i="4" s="1"/>
  <c r="BE176" i="4" s="1"/>
  <c r="BK176" i="4"/>
  <c r="BI175" i="4"/>
  <c r="BH175" i="4"/>
  <c r="BG175" i="4"/>
  <c r="BF175" i="4"/>
  <c r="X175" i="4"/>
  <c r="W175" i="4"/>
  <c r="AD175" i="4"/>
  <c r="AB175" i="4"/>
  <c r="AB172" i="4" s="1"/>
  <c r="Z175" i="4"/>
  <c r="V175" i="4"/>
  <c r="BK175" i="4" s="1"/>
  <c r="BI174" i="4"/>
  <c r="BH174" i="4"/>
  <c r="BG174" i="4"/>
  <c r="BF174" i="4"/>
  <c r="X174" i="4"/>
  <c r="W174" i="4"/>
  <c r="W172" i="4" s="1"/>
  <c r="H96" i="4" s="1"/>
  <c r="AD174" i="4"/>
  <c r="AB174" i="4"/>
  <c r="Z174" i="4"/>
  <c r="V174" i="4"/>
  <c r="P174" i="4" s="1"/>
  <c r="BE174" i="4" s="1"/>
  <c r="BI173" i="4"/>
  <c r="BH173" i="4"/>
  <c r="BG173" i="4"/>
  <c r="BF173" i="4"/>
  <c r="X173" i="4"/>
  <c r="W173" i="4"/>
  <c r="AD173" i="4"/>
  <c r="AD172" i="4"/>
  <c r="AB173" i="4"/>
  <c r="Z173" i="4"/>
  <c r="V173" i="4"/>
  <c r="BK173" i="4" s="1"/>
  <c r="BI171" i="4"/>
  <c r="BH171" i="4"/>
  <c r="BG171" i="4"/>
  <c r="BF171" i="4"/>
  <c r="X171" i="4"/>
  <c r="W171" i="4"/>
  <c r="AD171" i="4"/>
  <c r="AB171" i="4"/>
  <c r="Z171" i="4"/>
  <c r="V171" i="4"/>
  <c r="P171" i="4" s="1"/>
  <c r="BE171" i="4" s="1"/>
  <c r="BI170" i="4"/>
  <c r="BH170" i="4"/>
  <c r="BG170" i="4"/>
  <c r="BF170" i="4"/>
  <c r="X170" i="4"/>
  <c r="W170" i="4"/>
  <c r="AD170" i="4"/>
  <c r="AB170" i="4"/>
  <c r="Z170" i="4"/>
  <c r="V170" i="4"/>
  <c r="BI169" i="4"/>
  <c r="BH169" i="4"/>
  <c r="BG169" i="4"/>
  <c r="BF169" i="4"/>
  <c r="X169" i="4"/>
  <c r="W169" i="4"/>
  <c r="AD169" i="4"/>
  <c r="AB169" i="4"/>
  <c r="Z169" i="4"/>
  <c r="V169" i="4"/>
  <c r="BK169" i="4"/>
  <c r="P169" i="4"/>
  <c r="BE169" i="4" s="1"/>
  <c r="BI168" i="4"/>
  <c r="BH168" i="4"/>
  <c r="BG168" i="4"/>
  <c r="BF168" i="4"/>
  <c r="X168" i="4"/>
  <c r="W168" i="4"/>
  <c r="AD168" i="4"/>
  <c r="AB168" i="4"/>
  <c r="Z168" i="4"/>
  <c r="V168" i="4"/>
  <c r="P168" i="4" s="1"/>
  <c r="BE168" i="4" s="1"/>
  <c r="BK168" i="4"/>
  <c r="BI167" i="4"/>
  <c r="BH167" i="4"/>
  <c r="BG167" i="4"/>
  <c r="BF167" i="4"/>
  <c r="X167" i="4"/>
  <c r="W167" i="4"/>
  <c r="AD167" i="4"/>
  <c r="AB167" i="4"/>
  <c r="Z167" i="4"/>
  <c r="V167" i="4"/>
  <c r="P167" i="4" s="1"/>
  <c r="BE167" i="4" s="1"/>
  <c r="BI166" i="4"/>
  <c r="BH166" i="4"/>
  <c r="BG166" i="4"/>
  <c r="BF166" i="4"/>
  <c r="X166" i="4"/>
  <c r="W166" i="4"/>
  <c r="AD166" i="4"/>
  <c r="AB166" i="4"/>
  <c r="Z166" i="4"/>
  <c r="V166" i="4"/>
  <c r="BI165" i="4"/>
  <c r="BH165" i="4"/>
  <c r="BG165" i="4"/>
  <c r="BF165" i="4"/>
  <c r="X165" i="4"/>
  <c r="W165" i="4"/>
  <c r="AD165" i="4"/>
  <c r="AB165" i="4"/>
  <c r="Z165" i="4"/>
  <c r="V165" i="4"/>
  <c r="P165" i="4" s="1"/>
  <c r="BE165" i="4" s="1"/>
  <c r="BI164" i="4"/>
  <c r="BH164" i="4"/>
  <c r="BG164" i="4"/>
  <c r="BF164" i="4"/>
  <c r="X164" i="4"/>
  <c r="W164" i="4"/>
  <c r="AD164" i="4"/>
  <c r="AB164" i="4"/>
  <c r="Z164" i="4"/>
  <c r="V164" i="4"/>
  <c r="P164" i="4" s="1"/>
  <c r="BE164" i="4" s="1"/>
  <c r="BK164" i="4"/>
  <c r="BI163" i="4"/>
  <c r="BH163" i="4"/>
  <c r="BG163" i="4"/>
  <c r="BF163" i="4"/>
  <c r="X163" i="4"/>
  <c r="W163" i="4"/>
  <c r="AD163" i="4"/>
  <c r="AB163" i="4"/>
  <c r="Z163" i="4"/>
  <c r="V163" i="4"/>
  <c r="P163" i="4" s="1"/>
  <c r="BE163" i="4" s="1"/>
  <c r="BK163" i="4"/>
  <c r="BI162" i="4"/>
  <c r="BH162" i="4"/>
  <c r="BG162" i="4"/>
  <c r="BF162" i="4"/>
  <c r="X162" i="4"/>
  <c r="W162" i="4"/>
  <c r="AD162" i="4"/>
  <c r="AB162" i="4"/>
  <c r="Z162" i="4"/>
  <c r="V162" i="4"/>
  <c r="BI161" i="4"/>
  <c r="BH161" i="4"/>
  <c r="BG161" i="4"/>
  <c r="BF161" i="4"/>
  <c r="X161" i="4"/>
  <c r="W161" i="4"/>
  <c r="AD161" i="4"/>
  <c r="AB161" i="4"/>
  <c r="Z161" i="4"/>
  <c r="V161" i="4"/>
  <c r="BK161" i="4" s="1"/>
  <c r="BI160" i="4"/>
  <c r="BH160" i="4"/>
  <c r="BG160" i="4"/>
  <c r="BF160" i="4"/>
  <c r="X160" i="4"/>
  <c r="W160" i="4"/>
  <c r="AD160" i="4"/>
  <c r="AB160" i="4"/>
  <c r="AB152" i="4" s="1"/>
  <c r="Z160" i="4"/>
  <c r="V160" i="4"/>
  <c r="BK160" i="4"/>
  <c r="P160" i="4"/>
  <c r="BE160" i="4" s="1"/>
  <c r="BI159" i="4"/>
  <c r="BH159" i="4"/>
  <c r="BG159" i="4"/>
  <c r="BF159" i="4"/>
  <c r="X159" i="4"/>
  <c r="W159" i="4"/>
  <c r="AD159" i="4"/>
  <c r="AB159" i="4"/>
  <c r="Z159" i="4"/>
  <c r="V159" i="4"/>
  <c r="P159" i="4" s="1"/>
  <c r="BE159" i="4" s="1"/>
  <c r="BK159" i="4"/>
  <c r="BI158" i="4"/>
  <c r="BH158" i="4"/>
  <c r="BG158" i="4"/>
  <c r="BF158" i="4"/>
  <c r="X158" i="4"/>
  <c r="W158" i="4"/>
  <c r="AD158" i="4"/>
  <c r="AB158" i="4"/>
  <c r="Z158" i="4"/>
  <c r="V158" i="4"/>
  <c r="BI157" i="4"/>
  <c r="BH157" i="4"/>
  <c r="BG157" i="4"/>
  <c r="BF157" i="4"/>
  <c r="X157" i="4"/>
  <c r="W157" i="4"/>
  <c r="AD157" i="4"/>
  <c r="AB157" i="4"/>
  <c r="Z157" i="4"/>
  <c r="V157" i="4"/>
  <c r="P157" i="4" s="1"/>
  <c r="BE157" i="4" s="1"/>
  <c r="BK157" i="4"/>
  <c r="BI156" i="4"/>
  <c r="BH156" i="4"/>
  <c r="BG156" i="4"/>
  <c r="BF156" i="4"/>
  <c r="X156" i="4"/>
  <c r="W156" i="4"/>
  <c r="AD156" i="4"/>
  <c r="AB156" i="4"/>
  <c r="Z156" i="4"/>
  <c r="V156" i="4"/>
  <c r="P156" i="4" s="1"/>
  <c r="BE156" i="4" s="1"/>
  <c r="BK156" i="4"/>
  <c r="BI155" i="4"/>
  <c r="BH155" i="4"/>
  <c r="BG155" i="4"/>
  <c r="BF155" i="4"/>
  <c r="X155" i="4"/>
  <c r="W155" i="4"/>
  <c r="AD155" i="4"/>
  <c r="AB155" i="4"/>
  <c r="Z155" i="4"/>
  <c r="V155" i="4"/>
  <c r="P155" i="4" s="1"/>
  <c r="BE155" i="4" s="1"/>
  <c r="BK155" i="4"/>
  <c r="BI154" i="4"/>
  <c r="BH154" i="4"/>
  <c r="BG154" i="4"/>
  <c r="BF154" i="4"/>
  <c r="X154" i="4"/>
  <c r="W154" i="4"/>
  <c r="AD154" i="4"/>
  <c r="AB154" i="4"/>
  <c r="Z154" i="4"/>
  <c r="V154" i="4"/>
  <c r="BI153" i="4"/>
  <c r="BH153" i="4"/>
  <c r="BG153" i="4"/>
  <c r="BF153" i="4"/>
  <c r="X153" i="4"/>
  <c r="W153" i="4"/>
  <c r="W152" i="4" s="1"/>
  <c r="H95" i="4" s="1"/>
  <c r="AD153" i="4"/>
  <c r="AB153" i="4"/>
  <c r="Z153" i="4"/>
  <c r="Z152" i="4" s="1"/>
  <c r="V153" i="4"/>
  <c r="P153" i="4" s="1"/>
  <c r="BE153" i="4" s="1"/>
  <c r="BK153" i="4"/>
  <c r="BI151" i="4"/>
  <c r="BH151" i="4"/>
  <c r="BG151" i="4"/>
  <c r="BF151" i="4"/>
  <c r="X151" i="4"/>
  <c r="W151" i="4"/>
  <c r="AD151" i="4"/>
  <c r="AB151" i="4"/>
  <c r="Z151" i="4"/>
  <c r="V151" i="4"/>
  <c r="BI150" i="4"/>
  <c r="BH150" i="4"/>
  <c r="BG150" i="4"/>
  <c r="BF150" i="4"/>
  <c r="X150" i="4"/>
  <c r="W150" i="4"/>
  <c r="AD150" i="4"/>
  <c r="AB150" i="4"/>
  <c r="Z150" i="4"/>
  <c r="V150" i="4"/>
  <c r="BK150" i="4" s="1"/>
  <c r="BI149" i="4"/>
  <c r="BH149" i="4"/>
  <c r="BG149" i="4"/>
  <c r="BF149" i="4"/>
  <c r="X149" i="4"/>
  <c r="W149" i="4"/>
  <c r="AD149" i="4"/>
  <c r="AB149" i="4"/>
  <c r="Z149" i="4"/>
  <c r="V149" i="4"/>
  <c r="BK149" i="4" s="1"/>
  <c r="BI148" i="4"/>
  <c r="BH148" i="4"/>
  <c r="BG148" i="4"/>
  <c r="BF148" i="4"/>
  <c r="X148" i="4"/>
  <c r="W148" i="4"/>
  <c r="AD148" i="4"/>
  <c r="AB148" i="4"/>
  <c r="Z148" i="4"/>
  <c r="V148" i="4"/>
  <c r="P148" i="4" s="1"/>
  <c r="BE148" i="4" s="1"/>
  <c r="BI147" i="4"/>
  <c r="BH147" i="4"/>
  <c r="BG147" i="4"/>
  <c r="BF147" i="4"/>
  <c r="X147" i="4"/>
  <c r="W147" i="4"/>
  <c r="AD147" i="4"/>
  <c r="AB147" i="4"/>
  <c r="Z147" i="4"/>
  <c r="V147" i="4"/>
  <c r="BI146" i="4"/>
  <c r="BH146" i="4"/>
  <c r="BG146" i="4"/>
  <c r="BF146" i="4"/>
  <c r="X146" i="4"/>
  <c r="W146" i="4"/>
  <c r="AD146" i="4"/>
  <c r="AB146" i="4"/>
  <c r="Z146" i="4"/>
  <c r="V146" i="4"/>
  <c r="P146" i="4" s="1"/>
  <c r="BE146" i="4" s="1"/>
  <c r="BK146" i="4"/>
  <c r="BI145" i="4"/>
  <c r="BH145" i="4"/>
  <c r="BG145" i="4"/>
  <c r="BF145" i="4"/>
  <c r="X145" i="4"/>
  <c r="W145" i="4"/>
  <c r="AD145" i="4"/>
  <c r="AB145" i="4"/>
  <c r="Z145" i="4"/>
  <c r="V145" i="4"/>
  <c r="P145" i="4" s="1"/>
  <c r="BE145" i="4" s="1"/>
  <c r="BK145" i="4"/>
  <c r="BI144" i="4"/>
  <c r="BH144" i="4"/>
  <c r="BG144" i="4"/>
  <c r="BF144" i="4"/>
  <c r="X144" i="4"/>
  <c r="W144" i="4"/>
  <c r="AD144" i="4"/>
  <c r="AD140" i="4" s="1"/>
  <c r="AB144" i="4"/>
  <c r="Z144" i="4"/>
  <c r="V144" i="4"/>
  <c r="P144" i="4" s="1"/>
  <c r="BE144" i="4" s="1"/>
  <c r="BK144" i="4"/>
  <c r="BI143" i="4"/>
  <c r="BH143" i="4"/>
  <c r="BG143" i="4"/>
  <c r="BF143" i="4"/>
  <c r="X143" i="4"/>
  <c r="W143" i="4"/>
  <c r="AD143" i="4"/>
  <c r="AB143" i="4"/>
  <c r="Z143" i="4"/>
  <c r="V143" i="4"/>
  <c r="BI142" i="4"/>
  <c r="BH142" i="4"/>
  <c r="BG142" i="4"/>
  <c r="BF142" i="4"/>
  <c r="X142" i="4"/>
  <c r="W142" i="4"/>
  <c r="AD142" i="4"/>
  <c r="AB142" i="4"/>
  <c r="AB140" i="4" s="1"/>
  <c r="Z142" i="4"/>
  <c r="Z140" i="4" s="1"/>
  <c r="V142" i="4"/>
  <c r="BK142" i="4" s="1"/>
  <c r="BI141" i="4"/>
  <c r="BH141" i="4"/>
  <c r="BG141" i="4"/>
  <c r="BF141" i="4"/>
  <c r="X141" i="4"/>
  <c r="W141" i="4"/>
  <c r="AD141" i="4"/>
  <c r="AB141" i="4"/>
  <c r="Z141" i="4"/>
  <c r="V141" i="4"/>
  <c r="BK141" i="4" s="1"/>
  <c r="BI139" i="4"/>
  <c r="BH139" i="4"/>
  <c r="BG139" i="4"/>
  <c r="BF139" i="4"/>
  <c r="X139" i="4"/>
  <c r="W139" i="4"/>
  <c r="AD139" i="4"/>
  <c r="AB139" i="4"/>
  <c r="Z139" i="4"/>
  <c r="V139" i="4"/>
  <c r="P139" i="4" s="1"/>
  <c r="BE139" i="4" s="1"/>
  <c r="BK139" i="4"/>
  <c r="BI138" i="4"/>
  <c r="BH138" i="4"/>
  <c r="BG138" i="4"/>
  <c r="BF138" i="4"/>
  <c r="X138" i="4"/>
  <c r="W138" i="4"/>
  <c r="AD138" i="4"/>
  <c r="AB138" i="4"/>
  <c r="Z138" i="4"/>
  <c r="V138" i="4"/>
  <c r="P138" i="4" s="1"/>
  <c r="BE138" i="4" s="1"/>
  <c r="BK138" i="4"/>
  <c r="BI137" i="4"/>
  <c r="BH137" i="4"/>
  <c r="BG137" i="4"/>
  <c r="BF137" i="4"/>
  <c r="X137" i="4"/>
  <c r="W137" i="4"/>
  <c r="AD137" i="4"/>
  <c r="AB137" i="4"/>
  <c r="Z137" i="4"/>
  <c r="V137" i="4"/>
  <c r="P137" i="4" s="1"/>
  <c r="BE137" i="4" s="1"/>
  <c r="BK137" i="4"/>
  <c r="BI136" i="4"/>
  <c r="BH136" i="4"/>
  <c r="BG136" i="4"/>
  <c r="BF136" i="4"/>
  <c r="X136" i="4"/>
  <c r="W136" i="4"/>
  <c r="AD136" i="4"/>
  <c r="AB136" i="4"/>
  <c r="Z136" i="4"/>
  <c r="V136" i="4"/>
  <c r="BI135" i="4"/>
  <c r="BH135" i="4"/>
  <c r="BG135" i="4"/>
  <c r="BF135" i="4"/>
  <c r="X135" i="4"/>
  <c r="W135" i="4"/>
  <c r="AD135" i="4"/>
  <c r="AB135" i="4"/>
  <c r="Z135" i="4"/>
  <c r="V135" i="4"/>
  <c r="BK135" i="4" s="1"/>
  <c r="BI134" i="4"/>
  <c r="BH134" i="4"/>
  <c r="BG134" i="4"/>
  <c r="BF134" i="4"/>
  <c r="X134" i="4"/>
  <c r="W134" i="4"/>
  <c r="AD134" i="4"/>
  <c r="AB134" i="4"/>
  <c r="Z134" i="4"/>
  <c r="V134" i="4"/>
  <c r="P134" i="4" s="1"/>
  <c r="BE134" i="4" s="1"/>
  <c r="BI133" i="4"/>
  <c r="BH133" i="4"/>
  <c r="BG133" i="4"/>
  <c r="BF133" i="4"/>
  <c r="X133" i="4"/>
  <c r="W133" i="4"/>
  <c r="AD133" i="4"/>
  <c r="AB133" i="4"/>
  <c r="Z133" i="4"/>
  <c r="V133" i="4"/>
  <c r="P133" i="4" s="1"/>
  <c r="BE133" i="4" s="1"/>
  <c r="BK133" i="4"/>
  <c r="BI132" i="4"/>
  <c r="BH132" i="4"/>
  <c r="BG132" i="4"/>
  <c r="BF132" i="4"/>
  <c r="X132" i="4"/>
  <c r="W132" i="4"/>
  <c r="AD132" i="4"/>
  <c r="AB132" i="4"/>
  <c r="Z132" i="4"/>
  <c r="V132" i="4"/>
  <c r="BI131" i="4"/>
  <c r="BH131" i="4"/>
  <c r="BG131" i="4"/>
  <c r="BF131" i="4"/>
  <c r="X131" i="4"/>
  <c r="W131" i="4"/>
  <c r="AD131" i="4"/>
  <c r="AB131" i="4"/>
  <c r="AB130" i="4"/>
  <c r="Z131" i="4"/>
  <c r="V131" i="4"/>
  <c r="BK131" i="4"/>
  <c r="P131" i="4"/>
  <c r="BE131" i="4"/>
  <c r="BI129" i="4"/>
  <c r="BH129" i="4"/>
  <c r="BG129" i="4"/>
  <c r="BF129" i="4"/>
  <c r="X129" i="4"/>
  <c r="W129" i="4"/>
  <c r="AD129" i="4"/>
  <c r="AB129" i="4"/>
  <c r="Z129" i="4"/>
  <c r="V129" i="4"/>
  <c r="BI128" i="4"/>
  <c r="BH128" i="4"/>
  <c r="BG128" i="4"/>
  <c r="BF128" i="4"/>
  <c r="X128" i="4"/>
  <c r="W128" i="4"/>
  <c r="W126" i="4" s="1"/>
  <c r="H92" i="4" s="1"/>
  <c r="AD128" i="4"/>
  <c r="AB128" i="4"/>
  <c r="Z128" i="4"/>
  <c r="V128" i="4"/>
  <c r="BK128" i="4" s="1"/>
  <c r="BI127" i="4"/>
  <c r="BH127" i="4"/>
  <c r="BG127" i="4"/>
  <c r="BF127" i="4"/>
  <c r="X127" i="4"/>
  <c r="W127" i="4"/>
  <c r="AD127" i="4"/>
  <c r="AD126" i="4"/>
  <c r="AB127" i="4"/>
  <c r="AB126" i="4"/>
  <c r="Z127" i="4"/>
  <c r="V127" i="4"/>
  <c r="BK127" i="4" s="1"/>
  <c r="BI125" i="4"/>
  <c r="BH125" i="4"/>
  <c r="BG125" i="4"/>
  <c r="BF125" i="4"/>
  <c r="X125" i="4"/>
  <c r="W125" i="4"/>
  <c r="AD125" i="4"/>
  <c r="AB125" i="4"/>
  <c r="AB122" i="4" s="1"/>
  <c r="Z125" i="4"/>
  <c r="V125" i="4"/>
  <c r="P125" i="4" s="1"/>
  <c r="BE125" i="4" s="1"/>
  <c r="BK125" i="4"/>
  <c r="BI124" i="4"/>
  <c r="BH124" i="4"/>
  <c r="BG124" i="4"/>
  <c r="BF124" i="4"/>
  <c r="X124" i="4"/>
  <c r="W124" i="4"/>
  <c r="AD124" i="4"/>
  <c r="AD122" i="4" s="1"/>
  <c r="AB124" i="4"/>
  <c r="Z124" i="4"/>
  <c r="V124" i="4"/>
  <c r="P124" i="4" s="1"/>
  <c r="BE124" i="4" s="1"/>
  <c r="BK124" i="4"/>
  <c r="BI123" i="4"/>
  <c r="BH123" i="4"/>
  <c r="BG123" i="4"/>
  <c r="BF123" i="4"/>
  <c r="X123" i="4"/>
  <c r="X122" i="4" s="1"/>
  <c r="K91" i="4" s="1"/>
  <c r="W123" i="4"/>
  <c r="W122" i="4"/>
  <c r="H91" i="4" s="1"/>
  <c r="AD123" i="4"/>
  <c r="AB123" i="4"/>
  <c r="Z123" i="4"/>
  <c r="Z122" i="4"/>
  <c r="V123" i="4"/>
  <c r="BK123" i="4"/>
  <c r="P123" i="4"/>
  <c r="BE123" i="4" s="1"/>
  <c r="M117" i="4"/>
  <c r="M116" i="4"/>
  <c r="F116" i="4"/>
  <c r="F114" i="4"/>
  <c r="F112" i="4"/>
  <c r="M31" i="4"/>
  <c r="AU91" i="1"/>
  <c r="M85" i="4"/>
  <c r="M84" i="4"/>
  <c r="F84" i="4"/>
  <c r="F82" i="4"/>
  <c r="F80" i="4"/>
  <c r="O16" i="4"/>
  <c r="E16" i="4"/>
  <c r="F117" i="4"/>
  <c r="F85" i="4"/>
  <c r="O15" i="4"/>
  <c r="O10" i="4"/>
  <c r="M114" i="4"/>
  <c r="M82" i="4"/>
  <c r="F6" i="4"/>
  <c r="F110" i="4"/>
  <c r="F78" i="4"/>
  <c r="BA90" i="1"/>
  <c r="AZ90" i="1"/>
  <c r="BI166" i="3"/>
  <c r="BH166" i="3"/>
  <c r="BG166" i="3"/>
  <c r="BF166" i="3"/>
  <c r="X166" i="3"/>
  <c r="W166" i="3"/>
  <c r="AD166" i="3"/>
  <c r="AB166" i="3"/>
  <c r="Z166" i="3"/>
  <c r="V166" i="3"/>
  <c r="P166" i="3" s="1"/>
  <c r="BE166" i="3" s="1"/>
  <c r="BK166" i="3"/>
  <c r="BI164" i="3"/>
  <c r="BH164" i="3"/>
  <c r="BG164" i="3"/>
  <c r="BF164" i="3"/>
  <c r="X164" i="3"/>
  <c r="W164" i="3"/>
  <c r="W161" i="3" s="1"/>
  <c r="H97" i="3" s="1"/>
  <c r="AD164" i="3"/>
  <c r="AB164" i="3"/>
  <c r="Z164" i="3"/>
  <c r="V164" i="3"/>
  <c r="BI162" i="3"/>
  <c r="BH162" i="3"/>
  <c r="BG162" i="3"/>
  <c r="BF162" i="3"/>
  <c r="X162" i="3"/>
  <c r="W162" i="3"/>
  <c r="AD162" i="3"/>
  <c r="AB162" i="3"/>
  <c r="AB161" i="3"/>
  <c r="Z162" i="3"/>
  <c r="Z161" i="3" s="1"/>
  <c r="V162" i="3"/>
  <c r="BK162" i="3" s="1"/>
  <c r="BI160" i="3"/>
  <c r="BH160" i="3"/>
  <c r="BG160" i="3"/>
  <c r="BF160" i="3"/>
  <c r="X160" i="3"/>
  <c r="W160" i="3"/>
  <c r="AD160" i="3"/>
  <c r="AB160" i="3"/>
  <c r="Z160" i="3"/>
  <c r="V160" i="3"/>
  <c r="BI159" i="3"/>
  <c r="BH159" i="3"/>
  <c r="BG159" i="3"/>
  <c r="BF159" i="3"/>
  <c r="X159" i="3"/>
  <c r="W159" i="3"/>
  <c r="AD159" i="3"/>
  <c r="AB159" i="3"/>
  <c r="Z159" i="3"/>
  <c r="V159" i="3"/>
  <c r="P159" i="3" s="1"/>
  <c r="BE159" i="3" s="1"/>
  <c r="BK159" i="3"/>
  <c r="BI158" i="3"/>
  <c r="BH158" i="3"/>
  <c r="BG158" i="3"/>
  <c r="BF158" i="3"/>
  <c r="X158" i="3"/>
  <c r="W158" i="3"/>
  <c r="AD158" i="3"/>
  <c r="AB158" i="3"/>
  <c r="Z158" i="3"/>
  <c r="V158" i="3"/>
  <c r="BK158" i="3" s="1"/>
  <c r="BI157" i="3"/>
  <c r="BH157" i="3"/>
  <c r="BG157" i="3"/>
  <c r="BF157" i="3"/>
  <c r="X157" i="3"/>
  <c r="W157" i="3"/>
  <c r="AD157" i="3"/>
  <c r="AD153" i="3" s="1"/>
  <c r="AB157" i="3"/>
  <c r="Z157" i="3"/>
  <c r="V157" i="3"/>
  <c r="P157" i="3" s="1"/>
  <c r="BE157" i="3" s="1"/>
  <c r="BI156" i="3"/>
  <c r="BH156" i="3"/>
  <c r="BG156" i="3"/>
  <c r="BF156" i="3"/>
  <c r="X156" i="3"/>
  <c r="W156" i="3"/>
  <c r="AD156" i="3"/>
  <c r="AB156" i="3"/>
  <c r="Z156" i="3"/>
  <c r="V156" i="3"/>
  <c r="BI155" i="3"/>
  <c r="BH155" i="3"/>
  <c r="BG155" i="3"/>
  <c r="BF155" i="3"/>
  <c r="X155" i="3"/>
  <c r="W155" i="3"/>
  <c r="AD155" i="3"/>
  <c r="AB155" i="3"/>
  <c r="AB153" i="3" s="1"/>
  <c r="Z155" i="3"/>
  <c r="V155" i="3"/>
  <c r="BK155" i="3" s="1"/>
  <c r="BI154" i="3"/>
  <c r="BH154" i="3"/>
  <c r="BG154" i="3"/>
  <c r="BF154" i="3"/>
  <c r="X154" i="3"/>
  <c r="W154" i="3"/>
  <c r="W153" i="3" s="1"/>
  <c r="H96" i="3" s="1"/>
  <c r="AD154" i="3"/>
  <c r="AB154" i="3"/>
  <c r="Z154" i="3"/>
  <c r="V154" i="3"/>
  <c r="BK154" i="3"/>
  <c r="P154" i="3"/>
  <c r="BE154" i="3" s="1"/>
  <c r="BI152" i="3"/>
  <c r="BH152" i="3"/>
  <c r="BG152" i="3"/>
  <c r="BF152" i="3"/>
  <c r="X152" i="3"/>
  <c r="W152" i="3"/>
  <c r="AD152" i="3"/>
  <c r="AB152" i="3"/>
  <c r="Z152" i="3"/>
  <c r="V152" i="3"/>
  <c r="P152" i="3" s="1"/>
  <c r="BE152" i="3" s="1"/>
  <c r="BK152" i="3"/>
  <c r="BI151" i="3"/>
  <c r="BH151" i="3"/>
  <c r="BG151" i="3"/>
  <c r="BF151" i="3"/>
  <c r="X151" i="3"/>
  <c r="W151" i="3"/>
  <c r="AD151" i="3"/>
  <c r="AB151" i="3"/>
  <c r="Z151" i="3"/>
  <c r="V151" i="3"/>
  <c r="P151" i="3" s="1"/>
  <c r="BE151" i="3" s="1"/>
  <c r="BK151" i="3"/>
  <c r="BI150" i="3"/>
  <c r="BH150" i="3"/>
  <c r="BG150" i="3"/>
  <c r="BF150" i="3"/>
  <c r="X150" i="3"/>
  <c r="W150" i="3"/>
  <c r="AD150" i="3"/>
  <c r="AB150" i="3"/>
  <c r="Z150" i="3"/>
  <c r="V150" i="3"/>
  <c r="P150" i="3" s="1"/>
  <c r="BE150" i="3" s="1"/>
  <c r="BI149" i="3"/>
  <c r="BH149" i="3"/>
  <c r="BG149" i="3"/>
  <c r="BF149" i="3"/>
  <c r="X149" i="3"/>
  <c r="W149" i="3"/>
  <c r="AD149" i="3"/>
  <c r="AB149" i="3"/>
  <c r="Z149" i="3"/>
  <c r="V149" i="3"/>
  <c r="BI148" i="3"/>
  <c r="BH148" i="3"/>
  <c r="BG148" i="3"/>
  <c r="BF148" i="3"/>
  <c r="X148" i="3"/>
  <c r="W148" i="3"/>
  <c r="AD148" i="3"/>
  <c r="AB148" i="3"/>
  <c r="Z148" i="3"/>
  <c r="V148" i="3"/>
  <c r="P148" i="3" s="1"/>
  <c r="BE148" i="3" s="1"/>
  <c r="BK148" i="3"/>
  <c r="BI147" i="3"/>
  <c r="BH147" i="3"/>
  <c r="BG147" i="3"/>
  <c r="BF147" i="3"/>
  <c r="X147" i="3"/>
  <c r="W147" i="3"/>
  <c r="AD147" i="3"/>
  <c r="AB147" i="3"/>
  <c r="Z147" i="3"/>
  <c r="V147" i="3"/>
  <c r="P147" i="3" s="1"/>
  <c r="BE147" i="3" s="1"/>
  <c r="BK147" i="3"/>
  <c r="BI146" i="3"/>
  <c r="BH146" i="3"/>
  <c r="BG146" i="3"/>
  <c r="BF146" i="3"/>
  <c r="X146" i="3"/>
  <c r="W146" i="3"/>
  <c r="AD146" i="3"/>
  <c r="AB146" i="3"/>
  <c r="Z146" i="3"/>
  <c r="V146" i="3"/>
  <c r="P146" i="3" s="1"/>
  <c r="BE146" i="3" s="1"/>
  <c r="BI145" i="3"/>
  <c r="BH145" i="3"/>
  <c r="BG145" i="3"/>
  <c r="BF145" i="3"/>
  <c r="X145" i="3"/>
  <c r="W145" i="3"/>
  <c r="AD145" i="3"/>
  <c r="AB145" i="3"/>
  <c r="Z145" i="3"/>
  <c r="V145" i="3"/>
  <c r="BI144" i="3"/>
  <c r="BH144" i="3"/>
  <c r="BG144" i="3"/>
  <c r="BF144" i="3"/>
  <c r="X144" i="3"/>
  <c r="X141" i="3" s="1"/>
  <c r="K95" i="3" s="1"/>
  <c r="W144" i="3"/>
  <c r="AD144" i="3"/>
  <c r="AB144" i="3"/>
  <c r="Z144" i="3"/>
  <c r="V144" i="3"/>
  <c r="BK144" i="3" s="1"/>
  <c r="BI143" i="3"/>
  <c r="BH143" i="3"/>
  <c r="BG143" i="3"/>
  <c r="BF143" i="3"/>
  <c r="X143" i="3"/>
  <c r="W143" i="3"/>
  <c r="AD143" i="3"/>
  <c r="AD141" i="3" s="1"/>
  <c r="AB143" i="3"/>
  <c r="Z143" i="3"/>
  <c r="V143" i="3"/>
  <c r="P143" i="3" s="1"/>
  <c r="BE143" i="3" s="1"/>
  <c r="BK143" i="3"/>
  <c r="BI142" i="3"/>
  <c r="BH142" i="3"/>
  <c r="BG142" i="3"/>
  <c r="BF142" i="3"/>
  <c r="X142" i="3"/>
  <c r="W142" i="3"/>
  <c r="AD142" i="3"/>
  <c r="AB142" i="3"/>
  <c r="Z142" i="3"/>
  <c r="Z141" i="3"/>
  <c r="V142" i="3"/>
  <c r="BK142" i="3" s="1"/>
  <c r="BI140" i="3"/>
  <c r="BH140" i="3"/>
  <c r="BG140" i="3"/>
  <c r="BF140" i="3"/>
  <c r="X140" i="3"/>
  <c r="W140" i="3"/>
  <c r="AD140" i="3"/>
  <c r="AB140" i="3"/>
  <c r="Z140" i="3"/>
  <c r="V140" i="3"/>
  <c r="BK140" i="3"/>
  <c r="P140" i="3"/>
  <c r="BE140" i="3" s="1"/>
  <c r="BI139" i="3"/>
  <c r="BH139" i="3"/>
  <c r="BG139" i="3"/>
  <c r="BF139" i="3"/>
  <c r="X139" i="3"/>
  <c r="W139" i="3"/>
  <c r="AD139" i="3"/>
  <c r="AB139" i="3"/>
  <c r="Z139" i="3"/>
  <c r="V139" i="3"/>
  <c r="P139" i="3" s="1"/>
  <c r="BE139" i="3" s="1"/>
  <c r="BK139" i="3"/>
  <c r="BI138" i="3"/>
  <c r="BH138" i="3"/>
  <c r="BG138" i="3"/>
  <c r="BF138" i="3"/>
  <c r="X138" i="3"/>
  <c r="W138" i="3"/>
  <c r="AD138" i="3"/>
  <c r="AB138" i="3"/>
  <c r="Z138" i="3"/>
  <c r="V138" i="3"/>
  <c r="BI137" i="3"/>
  <c r="BH137" i="3"/>
  <c r="BG137" i="3"/>
  <c r="BF137" i="3"/>
  <c r="X137" i="3"/>
  <c r="W137" i="3"/>
  <c r="AD137" i="3"/>
  <c r="AB137" i="3"/>
  <c r="Z137" i="3"/>
  <c r="V137" i="3"/>
  <c r="BK137" i="3" s="1"/>
  <c r="BI136" i="3"/>
  <c r="BH136" i="3"/>
  <c r="BG136" i="3"/>
  <c r="BF136" i="3"/>
  <c r="X136" i="3"/>
  <c r="W136" i="3"/>
  <c r="AD136" i="3"/>
  <c r="AD134" i="3" s="1"/>
  <c r="AB136" i="3"/>
  <c r="Z136" i="3"/>
  <c r="V136" i="3"/>
  <c r="P136" i="3" s="1"/>
  <c r="BE136" i="3" s="1"/>
  <c r="BI135" i="3"/>
  <c r="BH135" i="3"/>
  <c r="BG135" i="3"/>
  <c r="BF135" i="3"/>
  <c r="X135" i="3"/>
  <c r="W135" i="3"/>
  <c r="AD135" i="3"/>
  <c r="AB135" i="3"/>
  <c r="Z135" i="3"/>
  <c r="Z134" i="3"/>
  <c r="V135" i="3"/>
  <c r="BK135" i="3" s="1"/>
  <c r="BI133" i="3"/>
  <c r="BH133" i="3"/>
  <c r="BG133" i="3"/>
  <c r="BF133" i="3"/>
  <c r="X133" i="3"/>
  <c r="W133" i="3"/>
  <c r="AD133" i="3"/>
  <c r="AB133" i="3"/>
  <c r="Z133" i="3"/>
  <c r="V133" i="3"/>
  <c r="P133" i="3" s="1"/>
  <c r="BE133" i="3" s="1"/>
  <c r="BK133" i="3"/>
  <c r="BI132" i="3"/>
  <c r="BH132" i="3"/>
  <c r="BG132" i="3"/>
  <c r="BF132" i="3"/>
  <c r="X132" i="3"/>
  <c r="W132" i="3"/>
  <c r="AD132" i="3"/>
  <c r="AD128" i="3" s="1"/>
  <c r="AB132" i="3"/>
  <c r="Z132" i="3"/>
  <c r="V132" i="3"/>
  <c r="P132" i="3" s="1"/>
  <c r="BE132" i="3" s="1"/>
  <c r="BK132" i="3"/>
  <c r="BI131" i="3"/>
  <c r="BH131" i="3"/>
  <c r="BG131" i="3"/>
  <c r="BF131" i="3"/>
  <c r="X131" i="3"/>
  <c r="W131" i="3"/>
  <c r="AD131" i="3"/>
  <c r="AB131" i="3"/>
  <c r="Z131" i="3"/>
  <c r="V131" i="3"/>
  <c r="BI130" i="3"/>
  <c r="BH130" i="3"/>
  <c r="BG130" i="3"/>
  <c r="BF130" i="3"/>
  <c r="X130" i="3"/>
  <c r="W130" i="3"/>
  <c r="W128" i="3" s="1"/>
  <c r="H93" i="3" s="1"/>
  <c r="AD130" i="3"/>
  <c r="AB130" i="3"/>
  <c r="Z130" i="3"/>
  <c r="Z128" i="3" s="1"/>
  <c r="V130" i="3"/>
  <c r="BK130" i="3" s="1"/>
  <c r="BI129" i="3"/>
  <c r="BH129" i="3"/>
  <c r="BG129" i="3"/>
  <c r="BF129" i="3"/>
  <c r="X129" i="3"/>
  <c r="W129" i="3"/>
  <c r="AD129" i="3"/>
  <c r="AB129" i="3"/>
  <c r="AB128" i="3" s="1"/>
  <c r="Z129" i="3"/>
  <c r="V129" i="3"/>
  <c r="BK129" i="3" s="1"/>
  <c r="BI127" i="3"/>
  <c r="BH127" i="3"/>
  <c r="BG127" i="3"/>
  <c r="BF127" i="3"/>
  <c r="X127" i="3"/>
  <c r="X125" i="3" s="1"/>
  <c r="K92" i="3" s="1"/>
  <c r="W127" i="3"/>
  <c r="AD127" i="3"/>
  <c r="AB127" i="3"/>
  <c r="Z127" i="3"/>
  <c r="Z125" i="3" s="1"/>
  <c r="V127" i="3"/>
  <c r="BK127" i="3"/>
  <c r="P127" i="3"/>
  <c r="BE127" i="3" s="1"/>
  <c r="BI126" i="3"/>
  <c r="BH126" i="3"/>
  <c r="BG126" i="3"/>
  <c r="BF126" i="3"/>
  <c r="X126" i="3"/>
  <c r="W126" i="3"/>
  <c r="W125" i="3"/>
  <c r="H92" i="3" s="1"/>
  <c r="AD126" i="3"/>
  <c r="AD125" i="3"/>
  <c r="AB126" i="3"/>
  <c r="AB125" i="3"/>
  <c r="Z126" i="3"/>
  <c r="V126" i="3"/>
  <c r="BK126" i="3" s="1"/>
  <c r="BK125" i="3" s="1"/>
  <c r="M125" i="3" s="1"/>
  <c r="M92" i="3" s="1"/>
  <c r="BI124" i="3"/>
  <c r="BH124" i="3"/>
  <c r="BG124" i="3"/>
  <c r="BF124" i="3"/>
  <c r="X124" i="3"/>
  <c r="W124" i="3"/>
  <c r="W121" i="3" s="1"/>
  <c r="H91" i="3" s="1"/>
  <c r="AD124" i="3"/>
  <c r="AB124" i="3"/>
  <c r="Z124" i="3"/>
  <c r="V124" i="3"/>
  <c r="BK124" i="3" s="1"/>
  <c r="BI123" i="3"/>
  <c r="BH123" i="3"/>
  <c r="BG123" i="3"/>
  <c r="BF123" i="3"/>
  <c r="X123" i="3"/>
  <c r="W123" i="3"/>
  <c r="AD123" i="3"/>
  <c r="AB123" i="3"/>
  <c r="Z123" i="3"/>
  <c r="V123" i="3"/>
  <c r="BK123" i="3"/>
  <c r="P123" i="3"/>
  <c r="BE123" i="3" s="1"/>
  <c r="BI122" i="3"/>
  <c r="BH122" i="3"/>
  <c r="BG122" i="3"/>
  <c r="BF122" i="3"/>
  <c r="X122" i="3"/>
  <c r="W122" i="3"/>
  <c r="AD122" i="3"/>
  <c r="AD121" i="3"/>
  <c r="AD120" i="3" s="1"/>
  <c r="AB122" i="3"/>
  <c r="AB121" i="3"/>
  <c r="Z122" i="3"/>
  <c r="Z121" i="3"/>
  <c r="V122" i="3"/>
  <c r="BK122" i="3" s="1"/>
  <c r="M116" i="3"/>
  <c r="M115" i="3"/>
  <c r="F115" i="3"/>
  <c r="F113" i="3"/>
  <c r="F111" i="3"/>
  <c r="M31" i="3"/>
  <c r="AU90" i="1"/>
  <c r="M85" i="3"/>
  <c r="M84" i="3"/>
  <c r="F84" i="3"/>
  <c r="F82" i="3"/>
  <c r="F80" i="3"/>
  <c r="O16" i="3"/>
  <c r="E16" i="3"/>
  <c r="F116" i="3"/>
  <c r="F85" i="3"/>
  <c r="O15" i="3"/>
  <c r="O10" i="3"/>
  <c r="M113" i="3"/>
  <c r="M82" i="3"/>
  <c r="F6" i="3"/>
  <c r="F109" i="3"/>
  <c r="F78" i="3"/>
  <c r="BA89" i="1"/>
  <c r="AZ89" i="1"/>
  <c r="BI171" i="2"/>
  <c r="BH171" i="2"/>
  <c r="BG171" i="2"/>
  <c r="BF171" i="2"/>
  <c r="X171" i="2"/>
  <c r="W171" i="2"/>
  <c r="W166" i="2" s="1"/>
  <c r="H98" i="2" s="1"/>
  <c r="AD171" i="2"/>
  <c r="AB171" i="2"/>
  <c r="Z171" i="2"/>
  <c r="V171" i="2"/>
  <c r="P171" i="2" s="1"/>
  <c r="BE171" i="2" s="1"/>
  <c r="BK171" i="2"/>
  <c r="BI169" i="2"/>
  <c r="BH169" i="2"/>
  <c r="BG169" i="2"/>
  <c r="BF169" i="2"/>
  <c r="X169" i="2"/>
  <c r="W169" i="2"/>
  <c r="AD169" i="2"/>
  <c r="AB169" i="2"/>
  <c r="Z169" i="2"/>
  <c r="V169" i="2"/>
  <c r="BI167" i="2"/>
  <c r="BH167" i="2"/>
  <c r="BG167" i="2"/>
  <c r="BF167" i="2"/>
  <c r="X167" i="2"/>
  <c r="W167" i="2"/>
  <c r="AD167" i="2"/>
  <c r="AB167" i="2"/>
  <c r="AB166" i="2"/>
  <c r="Z167" i="2"/>
  <c r="V167" i="2"/>
  <c r="P167" i="2" s="1"/>
  <c r="BE167" i="2" s="1"/>
  <c r="BK167" i="2"/>
  <c r="BI165" i="2"/>
  <c r="BH165" i="2"/>
  <c r="BG165" i="2"/>
  <c r="BF165" i="2"/>
  <c r="X165" i="2"/>
  <c r="W165" i="2"/>
  <c r="AD165" i="2"/>
  <c r="AB165" i="2"/>
  <c r="Z165" i="2"/>
  <c r="V165" i="2"/>
  <c r="BI164" i="2"/>
  <c r="BH164" i="2"/>
  <c r="BG164" i="2"/>
  <c r="BF164" i="2"/>
  <c r="X164" i="2"/>
  <c r="W164" i="2"/>
  <c r="AD164" i="2"/>
  <c r="AB164" i="2"/>
  <c r="Z164" i="2"/>
  <c r="V164" i="2"/>
  <c r="BK164" i="2"/>
  <c r="P164" i="2"/>
  <c r="BE164" i="2" s="1"/>
  <c r="BI163" i="2"/>
  <c r="BH163" i="2"/>
  <c r="BG163" i="2"/>
  <c r="BF163" i="2"/>
  <c r="X163" i="2"/>
  <c r="W163" i="2"/>
  <c r="AD163" i="2"/>
  <c r="AB163" i="2"/>
  <c r="Z163" i="2"/>
  <c r="V163" i="2"/>
  <c r="P163" i="2" s="1"/>
  <c r="BE163" i="2" s="1"/>
  <c r="BK163" i="2"/>
  <c r="BI162" i="2"/>
  <c r="BH162" i="2"/>
  <c r="BG162" i="2"/>
  <c r="BF162" i="2"/>
  <c r="X162" i="2"/>
  <c r="W162" i="2"/>
  <c r="AD162" i="2"/>
  <c r="AB162" i="2"/>
  <c r="Z162" i="2"/>
  <c r="V162" i="2"/>
  <c r="P162" i="2" s="1"/>
  <c r="BE162" i="2" s="1"/>
  <c r="BK162" i="2"/>
  <c r="BI161" i="2"/>
  <c r="BH161" i="2"/>
  <c r="BG161" i="2"/>
  <c r="BF161" i="2"/>
  <c r="X161" i="2"/>
  <c r="W161" i="2"/>
  <c r="AD161" i="2"/>
  <c r="AB161" i="2"/>
  <c r="Z161" i="2"/>
  <c r="V161" i="2"/>
  <c r="BI160" i="2"/>
  <c r="BH160" i="2"/>
  <c r="BG160" i="2"/>
  <c r="BF160" i="2"/>
  <c r="X160" i="2"/>
  <c r="W160" i="2"/>
  <c r="AD160" i="2"/>
  <c r="AB160" i="2"/>
  <c r="Z160" i="2"/>
  <c r="V160" i="2"/>
  <c r="BK160" i="2" s="1"/>
  <c r="BI159" i="2"/>
  <c r="BH159" i="2"/>
  <c r="BG159" i="2"/>
  <c r="BF159" i="2"/>
  <c r="X159" i="2"/>
  <c r="W159" i="2"/>
  <c r="AD159" i="2"/>
  <c r="AB159" i="2"/>
  <c r="AB158" i="2"/>
  <c r="Z159" i="2"/>
  <c r="V159" i="2"/>
  <c r="P159" i="2" s="1"/>
  <c r="BE159" i="2" s="1"/>
  <c r="BI157" i="2"/>
  <c r="BH157" i="2"/>
  <c r="BG157" i="2"/>
  <c r="BF157" i="2"/>
  <c r="X157" i="2"/>
  <c r="W157" i="2"/>
  <c r="AD157" i="2"/>
  <c r="AB157" i="2"/>
  <c r="Z157" i="2"/>
  <c r="V157" i="2"/>
  <c r="BK157" i="2" s="1"/>
  <c r="BI156" i="2"/>
  <c r="BH156" i="2"/>
  <c r="BG156" i="2"/>
  <c r="BF156" i="2"/>
  <c r="X156" i="2"/>
  <c r="W156" i="2"/>
  <c r="AD156" i="2"/>
  <c r="AD155" i="2" s="1"/>
  <c r="AB156" i="2"/>
  <c r="AB155" i="2"/>
  <c r="Z156" i="2"/>
  <c r="V156" i="2"/>
  <c r="P156" i="2" s="1"/>
  <c r="BE156" i="2" s="1"/>
  <c r="BI154" i="2"/>
  <c r="BH154" i="2"/>
  <c r="BG154" i="2"/>
  <c r="BF154" i="2"/>
  <c r="X154" i="2"/>
  <c r="W154" i="2"/>
  <c r="AD154" i="2"/>
  <c r="AB154" i="2"/>
  <c r="Z154" i="2"/>
  <c r="V154" i="2"/>
  <c r="BK154" i="2" s="1"/>
  <c r="BI153" i="2"/>
  <c r="BH153" i="2"/>
  <c r="BG153" i="2"/>
  <c r="BF153" i="2"/>
  <c r="X153" i="2"/>
  <c r="W153" i="2"/>
  <c r="AD153" i="2"/>
  <c r="AB153" i="2"/>
  <c r="Z153" i="2"/>
  <c r="V153" i="2"/>
  <c r="BK153" i="2"/>
  <c r="P153" i="2"/>
  <c r="BE153" i="2" s="1"/>
  <c r="BI152" i="2"/>
  <c r="BH152" i="2"/>
  <c r="BG152" i="2"/>
  <c r="BF152" i="2"/>
  <c r="X152" i="2"/>
  <c r="W152" i="2"/>
  <c r="AD152" i="2"/>
  <c r="AB152" i="2"/>
  <c r="Z152" i="2"/>
  <c r="V152" i="2"/>
  <c r="P152" i="2" s="1"/>
  <c r="BE152" i="2" s="1"/>
  <c r="BI151" i="2"/>
  <c r="BH151" i="2"/>
  <c r="BG151" i="2"/>
  <c r="BF151" i="2"/>
  <c r="X151" i="2"/>
  <c r="W151" i="2"/>
  <c r="AD151" i="2"/>
  <c r="AB151" i="2"/>
  <c r="Z151" i="2"/>
  <c r="V151" i="2"/>
  <c r="BI150" i="2"/>
  <c r="BH150" i="2"/>
  <c r="BG150" i="2"/>
  <c r="BF150" i="2"/>
  <c r="X150" i="2"/>
  <c r="W150" i="2"/>
  <c r="AD150" i="2"/>
  <c r="AB150" i="2"/>
  <c r="Z150" i="2"/>
  <c r="V150" i="2"/>
  <c r="BK150" i="2" s="1"/>
  <c r="P150" i="2"/>
  <c r="BE150" i="2"/>
  <c r="BI149" i="2"/>
  <c r="BH149" i="2"/>
  <c r="BG149" i="2"/>
  <c r="BF149" i="2"/>
  <c r="X149" i="2"/>
  <c r="W149" i="2"/>
  <c r="AD149" i="2"/>
  <c r="AB149" i="2"/>
  <c r="Z149" i="2"/>
  <c r="V149" i="2"/>
  <c r="BK149" i="2"/>
  <c r="P149" i="2"/>
  <c r="BE149" i="2" s="1"/>
  <c r="BI148" i="2"/>
  <c r="BH148" i="2"/>
  <c r="BG148" i="2"/>
  <c r="BF148" i="2"/>
  <c r="X148" i="2"/>
  <c r="W148" i="2"/>
  <c r="AD148" i="2"/>
  <c r="AB148" i="2"/>
  <c r="Z148" i="2"/>
  <c r="V148" i="2"/>
  <c r="P148" i="2" s="1"/>
  <c r="BE148" i="2" s="1"/>
  <c r="BK148" i="2"/>
  <c r="BI147" i="2"/>
  <c r="BH147" i="2"/>
  <c r="BG147" i="2"/>
  <c r="BF147" i="2"/>
  <c r="X147" i="2"/>
  <c r="W147" i="2"/>
  <c r="AD147" i="2"/>
  <c r="AB147" i="2"/>
  <c r="Z147" i="2"/>
  <c r="V147" i="2"/>
  <c r="BI146" i="2"/>
  <c r="BH146" i="2"/>
  <c r="BG146" i="2"/>
  <c r="BF146" i="2"/>
  <c r="X146" i="2"/>
  <c r="W146" i="2"/>
  <c r="AD146" i="2"/>
  <c r="AB146" i="2"/>
  <c r="Z146" i="2"/>
  <c r="Z143" i="2" s="1"/>
  <c r="V146" i="2"/>
  <c r="BK146" i="2" s="1"/>
  <c r="P146" i="2"/>
  <c r="BE146" i="2" s="1"/>
  <c r="BI145" i="2"/>
  <c r="BH145" i="2"/>
  <c r="BG145" i="2"/>
  <c r="BF145" i="2"/>
  <c r="X145" i="2"/>
  <c r="W145" i="2"/>
  <c r="AD145" i="2"/>
  <c r="AB145" i="2"/>
  <c r="Z145" i="2"/>
  <c r="V145" i="2"/>
  <c r="BK145" i="2"/>
  <c r="P145" i="2"/>
  <c r="BE145" i="2" s="1"/>
  <c r="BI144" i="2"/>
  <c r="BH144" i="2"/>
  <c r="BG144" i="2"/>
  <c r="BF144" i="2"/>
  <c r="X144" i="2"/>
  <c r="W144" i="2"/>
  <c r="AD144" i="2"/>
  <c r="AD143" i="2"/>
  <c r="AB144" i="2"/>
  <c r="AB143" i="2" s="1"/>
  <c r="Z144" i="2"/>
  <c r="V144" i="2"/>
  <c r="BK144" i="2" s="1"/>
  <c r="BI142" i="2"/>
  <c r="BH142" i="2"/>
  <c r="BG142" i="2"/>
  <c r="BF142" i="2"/>
  <c r="X142" i="2"/>
  <c r="W142" i="2"/>
  <c r="AD142" i="2"/>
  <c r="AB142" i="2"/>
  <c r="Z142" i="2"/>
  <c r="V142" i="2"/>
  <c r="BK142" i="2"/>
  <c r="P142" i="2"/>
  <c r="BE142" i="2" s="1"/>
  <c r="BI141" i="2"/>
  <c r="BH141" i="2"/>
  <c r="BG141" i="2"/>
  <c r="BF141" i="2"/>
  <c r="X141" i="2"/>
  <c r="W141" i="2"/>
  <c r="AD141" i="2"/>
  <c r="AB141" i="2"/>
  <c r="Z141" i="2"/>
  <c r="V141" i="2"/>
  <c r="P141" i="2" s="1"/>
  <c r="BE141" i="2" s="1"/>
  <c r="BI140" i="2"/>
  <c r="BH140" i="2"/>
  <c r="BG140" i="2"/>
  <c r="BF140" i="2"/>
  <c r="X140" i="2"/>
  <c r="W140" i="2"/>
  <c r="AD140" i="2"/>
  <c r="AB140" i="2"/>
  <c r="Z140" i="2"/>
  <c r="V140" i="2"/>
  <c r="BI139" i="2"/>
  <c r="BH139" i="2"/>
  <c r="BG139" i="2"/>
  <c r="BF139" i="2"/>
  <c r="X139" i="2"/>
  <c r="W139" i="2"/>
  <c r="AD139" i="2"/>
  <c r="AB139" i="2"/>
  <c r="Z139" i="2"/>
  <c r="V139" i="2"/>
  <c r="BK139" i="2" s="1"/>
  <c r="P139" i="2"/>
  <c r="BE139" i="2" s="1"/>
  <c r="BI138" i="2"/>
  <c r="BH138" i="2"/>
  <c r="BG138" i="2"/>
  <c r="BF138" i="2"/>
  <c r="X138" i="2"/>
  <c r="W138" i="2"/>
  <c r="AD138" i="2"/>
  <c r="AB138" i="2"/>
  <c r="Z138" i="2"/>
  <c r="V138" i="2"/>
  <c r="BK138" i="2" s="1"/>
  <c r="BI137" i="2"/>
  <c r="BH137" i="2"/>
  <c r="BG137" i="2"/>
  <c r="BF137" i="2"/>
  <c r="X137" i="2"/>
  <c r="W137" i="2"/>
  <c r="AD137" i="2"/>
  <c r="AB137" i="2"/>
  <c r="Z137" i="2"/>
  <c r="V137" i="2"/>
  <c r="P137" i="2" s="1"/>
  <c r="BE137" i="2" s="1"/>
  <c r="BI136" i="2"/>
  <c r="BH136" i="2"/>
  <c r="BG136" i="2"/>
  <c r="BF136" i="2"/>
  <c r="X136" i="2"/>
  <c r="W136" i="2"/>
  <c r="AD136" i="2"/>
  <c r="AD135" i="2" s="1"/>
  <c r="AB136" i="2"/>
  <c r="Z136" i="2"/>
  <c r="Z135" i="2"/>
  <c r="V136" i="2"/>
  <c r="BK136" i="2" s="1"/>
  <c r="BI134" i="2"/>
  <c r="BH134" i="2"/>
  <c r="BG134" i="2"/>
  <c r="BF134" i="2"/>
  <c r="X134" i="2"/>
  <c r="W134" i="2"/>
  <c r="AD134" i="2"/>
  <c r="AD130" i="2" s="1"/>
  <c r="AB134" i="2"/>
  <c r="Z134" i="2"/>
  <c r="V134" i="2"/>
  <c r="P134" i="2" s="1"/>
  <c r="BE134" i="2" s="1"/>
  <c r="BI133" i="2"/>
  <c r="BH133" i="2"/>
  <c r="BG133" i="2"/>
  <c r="BF133" i="2"/>
  <c r="X133" i="2"/>
  <c r="W133" i="2"/>
  <c r="AD133" i="2"/>
  <c r="AB133" i="2"/>
  <c r="Z133" i="2"/>
  <c r="V133" i="2"/>
  <c r="BI132" i="2"/>
  <c r="BH132" i="2"/>
  <c r="BG132" i="2"/>
  <c r="BF132" i="2"/>
  <c r="X132" i="2"/>
  <c r="W132" i="2"/>
  <c r="AD132" i="2"/>
  <c r="AB132" i="2"/>
  <c r="AB130" i="2" s="1"/>
  <c r="Z132" i="2"/>
  <c r="Z130" i="2" s="1"/>
  <c r="V132" i="2"/>
  <c r="BK132" i="2" s="1"/>
  <c r="BI131" i="2"/>
  <c r="BH131" i="2"/>
  <c r="BG131" i="2"/>
  <c r="BF131" i="2"/>
  <c r="X131" i="2"/>
  <c r="W131" i="2"/>
  <c r="W130" i="2" s="1"/>
  <c r="H93" i="2" s="1"/>
  <c r="AD131" i="2"/>
  <c r="AB131" i="2"/>
  <c r="Z131" i="2"/>
  <c r="V131" i="2"/>
  <c r="BK131" i="2" s="1"/>
  <c r="P131" i="2"/>
  <c r="BE131" i="2"/>
  <c r="BI129" i="2"/>
  <c r="BH129" i="2"/>
  <c r="BG129" i="2"/>
  <c r="BF129" i="2"/>
  <c r="X129" i="2"/>
  <c r="W129" i="2"/>
  <c r="AD129" i="2"/>
  <c r="AB129" i="2"/>
  <c r="Z129" i="2"/>
  <c r="V129" i="2"/>
  <c r="BK129" i="2" s="1"/>
  <c r="P129" i="2"/>
  <c r="BE129" i="2" s="1"/>
  <c r="BI128" i="2"/>
  <c r="BH128" i="2"/>
  <c r="BG128" i="2"/>
  <c r="BF128" i="2"/>
  <c r="X128" i="2"/>
  <c r="W128" i="2"/>
  <c r="W127" i="2" s="1"/>
  <c r="H92" i="2" s="1"/>
  <c r="AD128" i="2"/>
  <c r="AD127" i="2" s="1"/>
  <c r="AB128" i="2"/>
  <c r="AB127" i="2"/>
  <c r="Z128" i="2"/>
  <c r="Z127" i="2" s="1"/>
  <c r="V128" i="2"/>
  <c r="BK128" i="2" s="1"/>
  <c r="BK127" i="2" s="1"/>
  <c r="M127" i="2" s="1"/>
  <c r="M92" i="2" s="1"/>
  <c r="P128" i="2"/>
  <c r="BE128" i="2"/>
  <c r="BI126" i="2"/>
  <c r="BH126" i="2"/>
  <c r="BG126" i="2"/>
  <c r="BF126" i="2"/>
  <c r="X126" i="2"/>
  <c r="W126" i="2"/>
  <c r="AD126" i="2"/>
  <c r="AB126" i="2"/>
  <c r="Z126" i="2"/>
  <c r="V126" i="2"/>
  <c r="BK126" i="2" s="1"/>
  <c r="P126" i="2"/>
  <c r="BE126" i="2" s="1"/>
  <c r="BI125" i="2"/>
  <c r="BH125" i="2"/>
  <c r="BG125" i="2"/>
  <c r="BF125" i="2"/>
  <c r="X125" i="2"/>
  <c r="W125" i="2"/>
  <c r="AD125" i="2"/>
  <c r="AB125" i="2"/>
  <c r="Z125" i="2"/>
  <c r="V125" i="2"/>
  <c r="BK125" i="2"/>
  <c r="P125" i="2"/>
  <c r="BE125" i="2" s="1"/>
  <c r="BI124" i="2"/>
  <c r="BH124" i="2"/>
  <c r="BG124" i="2"/>
  <c r="BF124" i="2"/>
  <c r="X124" i="2"/>
  <c r="W124" i="2"/>
  <c r="AD124" i="2"/>
  <c r="AB124" i="2"/>
  <c r="Z124" i="2"/>
  <c r="V124" i="2"/>
  <c r="P124" i="2" s="1"/>
  <c r="BE124" i="2" s="1"/>
  <c r="BK124" i="2"/>
  <c r="BI123" i="2"/>
  <c r="BH123" i="2"/>
  <c r="BG123" i="2"/>
  <c r="BF123" i="2"/>
  <c r="X123" i="2"/>
  <c r="X122" i="2" s="1"/>
  <c r="W123" i="2"/>
  <c r="W122" i="2"/>
  <c r="H91" i="2" s="1"/>
  <c r="AD123" i="2"/>
  <c r="AD122" i="2" s="1"/>
  <c r="AB123" i="2"/>
  <c r="AB122" i="2"/>
  <c r="Z123" i="2"/>
  <c r="Z122" i="2" s="1"/>
  <c r="V123" i="2"/>
  <c r="K91" i="2"/>
  <c r="M117" i="2"/>
  <c r="M116" i="2"/>
  <c r="F116" i="2"/>
  <c r="F114" i="2"/>
  <c r="F112" i="2"/>
  <c r="M31" i="2"/>
  <c r="AU89" i="1" s="1"/>
  <c r="AU88" i="1" s="1"/>
  <c r="AU87" i="1" s="1"/>
  <c r="M85" i="2"/>
  <c r="M84" i="2"/>
  <c r="F84" i="2"/>
  <c r="F82" i="2"/>
  <c r="F80" i="2"/>
  <c r="O16" i="2"/>
  <c r="E16" i="2"/>
  <c r="F85" i="2" s="1"/>
  <c r="O15" i="2"/>
  <c r="O10" i="2"/>
  <c r="M82" i="2" s="1"/>
  <c r="M114" i="2"/>
  <c r="F6" i="2"/>
  <c r="F110" i="2"/>
  <c r="F78" i="2"/>
  <c r="AK29" i="1"/>
  <c r="AM83" i="1"/>
  <c r="L83" i="1"/>
  <c r="AM82" i="1"/>
  <c r="L82" i="1"/>
  <c r="AM80" i="1"/>
  <c r="L80" i="1"/>
  <c r="L78" i="1"/>
  <c r="L77" i="1"/>
  <c r="X153" i="7" l="1"/>
  <c r="K95" i="7" s="1"/>
  <c r="BK265" i="19"/>
  <c r="X264" i="19"/>
  <c r="P262" i="19"/>
  <c r="BE262" i="19" s="1"/>
  <c r="BK156" i="19"/>
  <c r="X124" i="19"/>
  <c r="K91" i="19" s="1"/>
  <c r="P128" i="19"/>
  <c r="BE128" i="19" s="1"/>
  <c r="BK127" i="19"/>
  <c r="H36" i="19"/>
  <c r="BD107" i="1" s="1"/>
  <c r="P119" i="19"/>
  <c r="BE119" i="19" s="1"/>
  <c r="P166" i="19"/>
  <c r="BE166" i="19" s="1"/>
  <c r="P209" i="19"/>
  <c r="BE209" i="19" s="1"/>
  <c r="P220" i="19"/>
  <c r="BE220" i="19" s="1"/>
  <c r="P261" i="19"/>
  <c r="BE261" i="19" s="1"/>
  <c r="P125" i="19"/>
  <c r="BE125" i="19" s="1"/>
  <c r="P160" i="19"/>
  <c r="BE160" i="19" s="1"/>
  <c r="P167" i="19"/>
  <c r="BE167" i="19" s="1"/>
  <c r="BK208" i="19"/>
  <c r="BK218" i="19"/>
  <c r="BK259" i="19"/>
  <c r="X185" i="18"/>
  <c r="P162" i="18"/>
  <c r="BE162" i="18" s="1"/>
  <c r="P174" i="18"/>
  <c r="BE174" i="18" s="1"/>
  <c r="BK150" i="18"/>
  <c r="X123" i="18"/>
  <c r="K91" i="18" s="1"/>
  <c r="P127" i="18"/>
  <c r="BE127" i="18" s="1"/>
  <c r="BK126" i="18"/>
  <c r="P158" i="18"/>
  <c r="BE158" i="18" s="1"/>
  <c r="P138" i="18"/>
  <c r="BE138" i="18" s="1"/>
  <c r="P180" i="18"/>
  <c r="BE180" i="18" s="1"/>
  <c r="X133" i="17"/>
  <c r="K94" i="17" s="1"/>
  <c r="X130" i="17"/>
  <c r="P132" i="17"/>
  <c r="BE132" i="17" s="1"/>
  <c r="H38" i="17"/>
  <c r="BE105" i="1" s="1"/>
  <c r="X122" i="17"/>
  <c r="H97" i="17"/>
  <c r="W140" i="17"/>
  <c r="H96" i="17" s="1"/>
  <c r="W133" i="17"/>
  <c r="H94" i="17" s="1"/>
  <c r="W121" i="17"/>
  <c r="P142" i="17"/>
  <c r="BE142" i="17" s="1"/>
  <c r="BK128" i="17"/>
  <c r="BK137" i="17"/>
  <c r="BK178" i="16"/>
  <c r="BK177" i="16" s="1"/>
  <c r="M177" i="16" s="1"/>
  <c r="M96" i="16" s="1"/>
  <c r="BK173" i="16"/>
  <c r="X144" i="16"/>
  <c r="BK149" i="16"/>
  <c r="BK139" i="16"/>
  <c r="P133" i="16"/>
  <c r="BE133" i="16" s="1"/>
  <c r="BK125" i="16"/>
  <c r="BK128" i="16"/>
  <c r="P160" i="16"/>
  <c r="BE160" i="16" s="1"/>
  <c r="P171" i="16"/>
  <c r="BE171" i="16" s="1"/>
  <c r="P146" i="16"/>
  <c r="BE146" i="16" s="1"/>
  <c r="P150" i="16"/>
  <c r="BE150" i="16" s="1"/>
  <c r="BK156" i="16"/>
  <c r="P157" i="16"/>
  <c r="BE157" i="16" s="1"/>
  <c r="BK163" i="16"/>
  <c r="W180" i="16"/>
  <c r="W179" i="16" s="1"/>
  <c r="H97" i="16" s="1"/>
  <c r="H37" i="16"/>
  <c r="BD104" i="1" s="1"/>
  <c r="W123" i="16"/>
  <c r="BK166" i="15"/>
  <c r="P179" i="15"/>
  <c r="BE179" i="15" s="1"/>
  <c r="BK165" i="15"/>
  <c r="BK151" i="15"/>
  <c r="BK185" i="15"/>
  <c r="W158" i="15"/>
  <c r="H95" i="15" s="1"/>
  <c r="P134" i="15"/>
  <c r="BE134" i="15" s="1"/>
  <c r="P135" i="15"/>
  <c r="BE135" i="15" s="1"/>
  <c r="P138" i="15"/>
  <c r="BE138" i="15" s="1"/>
  <c r="P139" i="15"/>
  <c r="BE139" i="15" s="1"/>
  <c r="P162" i="15"/>
  <c r="BE162" i="15" s="1"/>
  <c r="P178" i="15"/>
  <c r="BE178" i="15" s="1"/>
  <c r="P187" i="15"/>
  <c r="BE187" i="15" s="1"/>
  <c r="W123" i="15"/>
  <c r="H38" i="15"/>
  <c r="BE103" i="1" s="1"/>
  <c r="BK133" i="15"/>
  <c r="P156" i="15"/>
  <c r="BE156" i="15" s="1"/>
  <c r="BK161" i="15"/>
  <c r="P163" i="15"/>
  <c r="BE163" i="15" s="1"/>
  <c r="BK177" i="15"/>
  <c r="BK181" i="15"/>
  <c r="P183" i="15"/>
  <c r="BE183" i="15" s="1"/>
  <c r="P186" i="15"/>
  <c r="BE186" i="15" s="1"/>
  <c r="W185" i="15"/>
  <c r="H39" i="14"/>
  <c r="BF102" i="1" s="1"/>
  <c r="X160" i="14"/>
  <c r="K95" i="14" s="1"/>
  <c r="X141" i="14"/>
  <c r="K92" i="14" s="1"/>
  <c r="BK145" i="14"/>
  <c r="W123" i="14"/>
  <c r="P135" i="14"/>
  <c r="BE135" i="14" s="1"/>
  <c r="P142" i="14"/>
  <c r="BE142" i="14" s="1"/>
  <c r="P150" i="14"/>
  <c r="BE150" i="14" s="1"/>
  <c r="P151" i="14"/>
  <c r="BE151" i="14" s="1"/>
  <c r="P152" i="14"/>
  <c r="BE152" i="14" s="1"/>
  <c r="W149" i="14"/>
  <c r="H94" i="14" s="1"/>
  <c r="P155" i="14"/>
  <c r="BE155" i="14" s="1"/>
  <c r="P179" i="14"/>
  <c r="BE179" i="14" s="1"/>
  <c r="X185" i="13"/>
  <c r="P168" i="13"/>
  <c r="BE168" i="13" s="1"/>
  <c r="X148" i="13"/>
  <c r="K94" i="13" s="1"/>
  <c r="P124" i="13"/>
  <c r="BE124" i="13" s="1"/>
  <c r="X123" i="13"/>
  <c r="K91" i="13" s="1"/>
  <c r="P183" i="13"/>
  <c r="BE183" i="13" s="1"/>
  <c r="P127" i="13"/>
  <c r="BE127" i="13" s="1"/>
  <c r="P128" i="13"/>
  <c r="BE128" i="13" s="1"/>
  <c r="P135" i="13"/>
  <c r="BE135" i="13" s="1"/>
  <c r="P136" i="13"/>
  <c r="BE136" i="13" s="1"/>
  <c r="P139" i="13"/>
  <c r="BE139" i="13" s="1"/>
  <c r="P171" i="13"/>
  <c r="BE171" i="13" s="1"/>
  <c r="P172" i="13"/>
  <c r="BE172" i="13" s="1"/>
  <c r="P175" i="13"/>
  <c r="BE175" i="13" s="1"/>
  <c r="P176" i="13"/>
  <c r="BE176" i="13" s="1"/>
  <c r="P179" i="13"/>
  <c r="BE179" i="13" s="1"/>
  <c r="P180" i="13"/>
  <c r="BE180" i="13" s="1"/>
  <c r="P186" i="13"/>
  <c r="BE186" i="13" s="1"/>
  <c r="W123" i="13"/>
  <c r="BK126" i="13"/>
  <c r="H37" i="13"/>
  <c r="BD101" i="1" s="1"/>
  <c r="BK170" i="13"/>
  <c r="P169" i="12"/>
  <c r="BE169" i="12" s="1"/>
  <c r="P172" i="12"/>
  <c r="BE172" i="12" s="1"/>
  <c r="P173" i="12"/>
  <c r="BE173" i="12" s="1"/>
  <c r="X159" i="12"/>
  <c r="K95" i="12" s="1"/>
  <c r="BK168" i="12"/>
  <c r="BK171" i="12"/>
  <c r="P176" i="12"/>
  <c r="BE176" i="12" s="1"/>
  <c r="P177" i="12"/>
  <c r="BE177" i="12" s="1"/>
  <c r="P157" i="12"/>
  <c r="BE157" i="12" s="1"/>
  <c r="P154" i="12"/>
  <c r="BE154" i="12" s="1"/>
  <c r="X123" i="12"/>
  <c r="X185" i="12"/>
  <c r="H38" i="12"/>
  <c r="BE100" i="1" s="1"/>
  <c r="BK143" i="12"/>
  <c r="BK146" i="12"/>
  <c r="P125" i="12"/>
  <c r="BE125" i="12" s="1"/>
  <c r="M36" i="12"/>
  <c r="AY100" i="1" s="1"/>
  <c r="P129" i="11"/>
  <c r="BE129" i="11" s="1"/>
  <c r="P132" i="11"/>
  <c r="BE132" i="11" s="1"/>
  <c r="P133" i="11"/>
  <c r="BE133" i="11" s="1"/>
  <c r="P145" i="11"/>
  <c r="BE145" i="11" s="1"/>
  <c r="BK163" i="11"/>
  <c r="BK128" i="11"/>
  <c r="BK131" i="11"/>
  <c r="BK144" i="11"/>
  <c r="BK156" i="11"/>
  <c r="X180" i="11"/>
  <c r="K95" i="11" s="1"/>
  <c r="P181" i="11"/>
  <c r="BE181" i="11" s="1"/>
  <c r="P188" i="11"/>
  <c r="BE188" i="11" s="1"/>
  <c r="P194" i="11"/>
  <c r="BE194" i="11" s="1"/>
  <c r="BK193" i="11"/>
  <c r="X201" i="11"/>
  <c r="K98" i="11" s="1"/>
  <c r="BK204" i="11"/>
  <c r="X214" i="11"/>
  <c r="K102" i="11" s="1"/>
  <c r="X209" i="11"/>
  <c r="M35" i="11"/>
  <c r="AY98" i="1" s="1"/>
  <c r="BK213" i="11"/>
  <c r="H37" i="11"/>
  <c r="BE98" i="1" s="1"/>
  <c r="P152" i="11"/>
  <c r="BE152" i="11" s="1"/>
  <c r="P160" i="11"/>
  <c r="BE160" i="11" s="1"/>
  <c r="P168" i="11"/>
  <c r="BE168" i="11" s="1"/>
  <c r="P177" i="11"/>
  <c r="BE177" i="11" s="1"/>
  <c r="P191" i="11"/>
  <c r="BE191" i="11" s="1"/>
  <c r="W190" i="11"/>
  <c r="H96" i="11" s="1"/>
  <c r="P149" i="11"/>
  <c r="BE149" i="11" s="1"/>
  <c r="P153" i="11"/>
  <c r="BE153" i="11" s="1"/>
  <c r="P157" i="11"/>
  <c r="BE157" i="11" s="1"/>
  <c r="P161" i="11"/>
  <c r="BE161" i="11" s="1"/>
  <c r="P165" i="11"/>
  <c r="BE165" i="11" s="1"/>
  <c r="P169" i="11"/>
  <c r="BE169" i="11" s="1"/>
  <c r="W175" i="11"/>
  <c r="H93" i="11" s="1"/>
  <c r="W180" i="11"/>
  <c r="H95" i="11" s="1"/>
  <c r="P199" i="11"/>
  <c r="BE199" i="11" s="1"/>
  <c r="BK214" i="11"/>
  <c r="M214" i="11" s="1"/>
  <c r="M102" i="11" s="1"/>
  <c r="P281" i="10"/>
  <c r="BE281" i="10" s="1"/>
  <c r="BK280" i="10"/>
  <c r="P284" i="10"/>
  <c r="BE284" i="10" s="1"/>
  <c r="P294" i="10"/>
  <c r="BE294" i="10" s="1"/>
  <c r="BK253" i="10"/>
  <c r="BK261" i="10"/>
  <c r="BK259" i="10"/>
  <c r="BK248" i="10"/>
  <c r="X189" i="10"/>
  <c r="K91" i="10" s="1"/>
  <c r="BK195" i="10"/>
  <c r="P188" i="10"/>
  <c r="BE188" i="10" s="1"/>
  <c r="BK164" i="10"/>
  <c r="BK326" i="10"/>
  <c r="BK325" i="10" s="1"/>
  <c r="M325" i="10" s="1"/>
  <c r="M95" i="10" s="1"/>
  <c r="X224" i="10"/>
  <c r="K94" i="10" s="1"/>
  <c r="H37" i="10"/>
  <c r="BE97" i="1" s="1"/>
  <c r="BK313" i="10"/>
  <c r="X331" i="10"/>
  <c r="K98" i="10" s="1"/>
  <c r="W124" i="10"/>
  <c r="W189" i="10"/>
  <c r="H91" i="10" s="1"/>
  <c r="P221" i="10"/>
  <c r="BE221" i="10" s="1"/>
  <c r="M35" i="10"/>
  <c r="AY97" i="1" s="1"/>
  <c r="P132" i="10"/>
  <c r="BE132" i="10" s="1"/>
  <c r="H38" i="10"/>
  <c r="BF97" i="1" s="1"/>
  <c r="P150" i="10"/>
  <c r="BE150" i="10" s="1"/>
  <c r="P223" i="10"/>
  <c r="BE223" i="10" s="1"/>
  <c r="P230" i="10"/>
  <c r="BE230" i="10" s="1"/>
  <c r="P234" i="10"/>
  <c r="BE234" i="10" s="1"/>
  <c r="W332" i="10"/>
  <c r="W331" i="10" s="1"/>
  <c r="H98" i="10" s="1"/>
  <c r="P334" i="10"/>
  <c r="BE334" i="10" s="1"/>
  <c r="BK130" i="10"/>
  <c r="BK148" i="10"/>
  <c r="P155" i="10"/>
  <c r="BE155" i="10" s="1"/>
  <c r="P176" i="10"/>
  <c r="BE176" i="10" s="1"/>
  <c r="BK190" i="10"/>
  <c r="P191" i="10"/>
  <c r="BE191" i="10" s="1"/>
  <c r="P196" i="10"/>
  <c r="BE196" i="10" s="1"/>
  <c r="BK222" i="10"/>
  <c r="BK220" i="10" s="1"/>
  <c r="M220" i="10" s="1"/>
  <c r="M93" i="10" s="1"/>
  <c r="BK229" i="10"/>
  <c r="BK233" i="10"/>
  <c r="P235" i="10"/>
  <c r="BE235" i="10" s="1"/>
  <c r="P239" i="10"/>
  <c r="BE239" i="10" s="1"/>
  <c r="P242" i="10"/>
  <c r="BE242" i="10" s="1"/>
  <c r="P274" i="10"/>
  <c r="BE274" i="10" s="1"/>
  <c r="P310" i="10"/>
  <c r="BE310" i="10" s="1"/>
  <c r="P336" i="10"/>
  <c r="BE336" i="10" s="1"/>
  <c r="P156" i="9"/>
  <c r="BE156" i="9" s="1"/>
  <c r="BK155" i="9"/>
  <c r="P146" i="9"/>
  <c r="BE146" i="9" s="1"/>
  <c r="X132" i="9"/>
  <c r="K93" i="9" s="1"/>
  <c r="H36" i="9"/>
  <c r="BC96" i="1" s="1"/>
  <c r="P133" i="9"/>
  <c r="BE133" i="9" s="1"/>
  <c r="BK127" i="9"/>
  <c r="X121" i="9"/>
  <c r="K91" i="9" s="1"/>
  <c r="H38" i="9"/>
  <c r="BE96" i="1" s="1"/>
  <c r="H39" i="9"/>
  <c r="BF96" i="1" s="1"/>
  <c r="BK148" i="9"/>
  <c r="P131" i="9"/>
  <c r="BE131" i="9" s="1"/>
  <c r="P134" i="9"/>
  <c r="BE134" i="9" s="1"/>
  <c r="P138" i="9"/>
  <c r="BE138" i="9" s="1"/>
  <c r="P153" i="9"/>
  <c r="BE153" i="9" s="1"/>
  <c r="P160" i="9"/>
  <c r="BE160" i="9" s="1"/>
  <c r="P164" i="9"/>
  <c r="BE164" i="9" s="1"/>
  <c r="P167" i="9"/>
  <c r="BE167" i="9" s="1"/>
  <c r="P175" i="9"/>
  <c r="BE175" i="9" s="1"/>
  <c r="BK130" i="9"/>
  <c r="P135" i="9"/>
  <c r="BE135" i="9" s="1"/>
  <c r="P139" i="9"/>
  <c r="BE139" i="9" s="1"/>
  <c r="BK159" i="9"/>
  <c r="BK163" i="9"/>
  <c r="P168" i="9"/>
  <c r="BE168" i="9" s="1"/>
  <c r="X145" i="8"/>
  <c r="K95" i="8" s="1"/>
  <c r="P138" i="8"/>
  <c r="BE138" i="8" s="1"/>
  <c r="P139" i="8"/>
  <c r="BE139" i="8" s="1"/>
  <c r="P128" i="8"/>
  <c r="BE128" i="8" s="1"/>
  <c r="P132" i="8"/>
  <c r="BE132" i="8" s="1"/>
  <c r="X121" i="8"/>
  <c r="K92" i="8" s="1"/>
  <c r="H39" i="8"/>
  <c r="BF95" i="1" s="1"/>
  <c r="P120" i="8"/>
  <c r="BE120" i="8" s="1"/>
  <c r="P124" i="8"/>
  <c r="BE124" i="8" s="1"/>
  <c r="P142" i="8"/>
  <c r="BE142" i="8" s="1"/>
  <c r="H37" i="8"/>
  <c r="BD95" i="1" s="1"/>
  <c r="P122" i="8"/>
  <c r="BE122" i="8" s="1"/>
  <c r="BK123" i="8"/>
  <c r="M36" i="8"/>
  <c r="AY95" i="1" s="1"/>
  <c r="BK141" i="8"/>
  <c r="P143" i="8"/>
  <c r="BE143" i="8" s="1"/>
  <c r="P143" i="7"/>
  <c r="BE143" i="7" s="1"/>
  <c r="X138" i="7"/>
  <c r="K94" i="7" s="1"/>
  <c r="P164" i="7"/>
  <c r="BE164" i="7" s="1"/>
  <c r="BK163" i="7"/>
  <c r="H38" i="7"/>
  <c r="BE94" i="1" s="1"/>
  <c r="M36" i="7"/>
  <c r="AY94" i="1" s="1"/>
  <c r="X166" i="7"/>
  <c r="K97" i="7" s="1"/>
  <c r="BK166" i="7"/>
  <c r="M166" i="7" s="1"/>
  <c r="M97" i="7" s="1"/>
  <c r="BK124" i="7"/>
  <c r="M124" i="7" s="1"/>
  <c r="M92" i="7" s="1"/>
  <c r="W157" i="7"/>
  <c r="H96" i="7" s="1"/>
  <c r="BK153" i="7"/>
  <c r="M153" i="7" s="1"/>
  <c r="M95" i="7" s="1"/>
  <c r="W153" i="7"/>
  <c r="H95" i="7" s="1"/>
  <c r="H36" i="7"/>
  <c r="BC94" i="1" s="1"/>
  <c r="H37" i="7"/>
  <c r="BD94" i="1" s="1"/>
  <c r="P132" i="7"/>
  <c r="BE132" i="7" s="1"/>
  <c r="P146" i="7"/>
  <c r="BE146" i="7" s="1"/>
  <c r="P160" i="7"/>
  <c r="BE160" i="7" s="1"/>
  <c r="P167" i="7"/>
  <c r="BE167" i="7" s="1"/>
  <c r="P169" i="7"/>
  <c r="BE169" i="7" s="1"/>
  <c r="P171" i="7"/>
  <c r="BE171" i="7" s="1"/>
  <c r="H39" i="7"/>
  <c r="BF94" i="1" s="1"/>
  <c r="W128" i="7"/>
  <c r="H93" i="7" s="1"/>
  <c r="W138" i="7"/>
  <c r="H94" i="7" s="1"/>
  <c r="BK145" i="7"/>
  <c r="BK138" i="7" s="1"/>
  <c r="M138" i="7" s="1"/>
  <c r="M94" i="7" s="1"/>
  <c r="BK156" i="7"/>
  <c r="BK159" i="7"/>
  <c r="BK157" i="7" s="1"/>
  <c r="M157" i="7" s="1"/>
  <c r="M96" i="7" s="1"/>
  <c r="X162" i="6"/>
  <c r="K96" i="6" s="1"/>
  <c r="P150" i="6"/>
  <c r="BE150" i="6" s="1"/>
  <c r="P152" i="6"/>
  <c r="BE152" i="6" s="1"/>
  <c r="BK151" i="6"/>
  <c r="X149" i="6"/>
  <c r="K95" i="6" s="1"/>
  <c r="P142" i="6"/>
  <c r="BE142" i="6" s="1"/>
  <c r="P134" i="6"/>
  <c r="BE134" i="6" s="1"/>
  <c r="P135" i="6"/>
  <c r="BE135" i="6" s="1"/>
  <c r="BK133" i="6"/>
  <c r="BK127" i="6"/>
  <c r="M36" i="6"/>
  <c r="AY93" i="1" s="1"/>
  <c r="BK179" i="6"/>
  <c r="M179" i="6" s="1"/>
  <c r="M98" i="6" s="1"/>
  <c r="BK182" i="6"/>
  <c r="X179" i="6"/>
  <c r="K98" i="6" s="1"/>
  <c r="BK122" i="6"/>
  <c r="M122" i="6" s="1"/>
  <c r="M91" i="6" s="1"/>
  <c r="W141" i="6"/>
  <c r="H94" i="6" s="1"/>
  <c r="P124" i="6"/>
  <c r="BE124" i="6" s="1"/>
  <c r="H39" i="6"/>
  <c r="BF93" i="1" s="1"/>
  <c r="P139" i="6"/>
  <c r="BE139" i="6" s="1"/>
  <c r="P145" i="6"/>
  <c r="BE145" i="6" s="1"/>
  <c r="P153" i="6"/>
  <c r="BE153" i="6" s="1"/>
  <c r="P161" i="6"/>
  <c r="BE161" i="6" s="1"/>
  <c r="P164" i="6"/>
  <c r="BE164" i="6" s="1"/>
  <c r="P171" i="6"/>
  <c r="BE171" i="6" s="1"/>
  <c r="BK130" i="6"/>
  <c r="BK144" i="6"/>
  <c r="W168" i="6"/>
  <c r="H97" i="6" s="1"/>
  <c r="X134" i="5"/>
  <c r="K94" i="5" s="1"/>
  <c r="P137" i="5"/>
  <c r="BE137" i="5" s="1"/>
  <c r="M36" i="5"/>
  <c r="AY92" i="1" s="1"/>
  <c r="H38" i="5"/>
  <c r="BE92" i="1" s="1"/>
  <c r="BK130" i="5"/>
  <c r="BK138" i="5"/>
  <c r="BK145" i="5"/>
  <c r="W144" i="5"/>
  <c r="H95" i="5" s="1"/>
  <c r="W131" i="5"/>
  <c r="H93" i="5" s="1"/>
  <c r="H37" i="5"/>
  <c r="BD92" i="1" s="1"/>
  <c r="P187" i="4"/>
  <c r="BE187" i="4" s="1"/>
  <c r="X178" i="4"/>
  <c r="K97" i="4" s="1"/>
  <c r="BK183" i="4"/>
  <c r="X172" i="4"/>
  <c r="K96" i="4" s="1"/>
  <c r="BK171" i="4"/>
  <c r="BK165" i="4"/>
  <c r="P149" i="4"/>
  <c r="BE149" i="4" s="1"/>
  <c r="X140" i="4"/>
  <c r="K94" i="4" s="1"/>
  <c r="P142" i="4"/>
  <c r="BE142" i="4" s="1"/>
  <c r="P135" i="4"/>
  <c r="BE135" i="4" s="1"/>
  <c r="BK134" i="4"/>
  <c r="W186" i="4"/>
  <c r="H98" i="4" s="1"/>
  <c r="W130" i="4"/>
  <c r="H93" i="4" s="1"/>
  <c r="W178" i="4"/>
  <c r="H97" i="4" s="1"/>
  <c r="BK122" i="4"/>
  <c r="M122" i="4" s="1"/>
  <c r="M91" i="4" s="1"/>
  <c r="P128" i="4"/>
  <c r="BE128" i="4" s="1"/>
  <c r="P150" i="4"/>
  <c r="BE150" i="4" s="1"/>
  <c r="P161" i="4"/>
  <c r="BE161" i="4" s="1"/>
  <c r="P173" i="4"/>
  <c r="BE173" i="4" s="1"/>
  <c r="P175" i="4"/>
  <c r="BE175" i="4" s="1"/>
  <c r="P179" i="4"/>
  <c r="BE179" i="4" s="1"/>
  <c r="P191" i="4"/>
  <c r="BE191" i="4" s="1"/>
  <c r="H36" i="4"/>
  <c r="BC91" i="1" s="1"/>
  <c r="H39" i="4"/>
  <c r="BF91" i="1" s="1"/>
  <c r="W140" i="4"/>
  <c r="H94" i="4" s="1"/>
  <c r="BK174" i="4"/>
  <c r="BK189" i="4"/>
  <c r="BK186" i="4" s="1"/>
  <c r="M186" i="4" s="1"/>
  <c r="M98" i="4" s="1"/>
  <c r="P142" i="3"/>
  <c r="BE142" i="3" s="1"/>
  <c r="BK146" i="3"/>
  <c r="X134" i="3"/>
  <c r="K94" i="3" s="1"/>
  <c r="P137" i="3"/>
  <c r="BE137" i="3" s="1"/>
  <c r="BK136" i="3"/>
  <c r="BK134" i="3" s="1"/>
  <c r="M134" i="3" s="1"/>
  <c r="M94" i="3" s="1"/>
  <c r="X128" i="3"/>
  <c r="K93" i="3" s="1"/>
  <c r="H39" i="3"/>
  <c r="BF90" i="1" s="1"/>
  <c r="M36" i="3"/>
  <c r="AY90" i="1" s="1"/>
  <c r="W134" i="3"/>
  <c r="H94" i="3" s="1"/>
  <c r="P124" i="3"/>
  <c r="BE124" i="3" s="1"/>
  <c r="P126" i="3"/>
  <c r="BE126" i="3" s="1"/>
  <c r="P130" i="3"/>
  <c r="BE130" i="3" s="1"/>
  <c r="P144" i="3"/>
  <c r="BE144" i="3" s="1"/>
  <c r="P155" i="3"/>
  <c r="BE155" i="3" s="1"/>
  <c r="P158" i="3"/>
  <c r="BE158" i="3" s="1"/>
  <c r="P162" i="3"/>
  <c r="BE162" i="3" s="1"/>
  <c r="BK121" i="3"/>
  <c r="M121" i="3" s="1"/>
  <c r="M91" i="3" s="1"/>
  <c r="P135" i="3"/>
  <c r="BE135" i="3" s="1"/>
  <c r="X166" i="2"/>
  <c r="K98" i="2" s="1"/>
  <c r="BK159" i="2"/>
  <c r="P160" i="2"/>
  <c r="BE160" i="2" s="1"/>
  <c r="X155" i="2"/>
  <c r="K96" i="2" s="1"/>
  <c r="BK156" i="2"/>
  <c r="BK155" i="2" s="1"/>
  <c r="P157" i="2"/>
  <c r="BE157" i="2" s="1"/>
  <c r="X143" i="2"/>
  <c r="K95" i="2" s="1"/>
  <c r="P154" i="2"/>
  <c r="BE154" i="2" s="1"/>
  <c r="H38" i="2"/>
  <c r="BE89" i="1" s="1"/>
  <c r="X135" i="2"/>
  <c r="K94" i="2" s="1"/>
  <c r="P138" i="2"/>
  <c r="BE138" i="2" s="1"/>
  <c r="P136" i="2"/>
  <c r="BE136" i="2" s="1"/>
  <c r="BK137" i="2"/>
  <c r="X130" i="2"/>
  <c r="K93" i="2" s="1"/>
  <c r="X127" i="2"/>
  <c r="K92" i="2" s="1"/>
  <c r="M36" i="2"/>
  <c r="AY89" i="1" s="1"/>
  <c r="H39" i="2"/>
  <c r="BF89" i="1" s="1"/>
  <c r="P132" i="2"/>
  <c r="BE132" i="2" s="1"/>
  <c r="W155" i="2"/>
  <c r="H96" i="2" s="1"/>
  <c r="W158" i="2"/>
  <c r="H97" i="2" s="1"/>
  <c r="AB121" i="4"/>
  <c r="AB120" i="4" s="1"/>
  <c r="BK172" i="4"/>
  <c r="M172" i="4" s="1"/>
  <c r="M96" i="4" s="1"/>
  <c r="AD121" i="4"/>
  <c r="AD120" i="4" s="1"/>
  <c r="BK123" i="2"/>
  <c r="BK122" i="2" s="1"/>
  <c r="P123" i="2"/>
  <c r="BE123" i="2" s="1"/>
  <c r="AB121" i="2"/>
  <c r="AB120" i="2" s="1"/>
  <c r="BK140" i="2"/>
  <c r="P140" i="2"/>
  <c r="BE140" i="2" s="1"/>
  <c r="BK164" i="3"/>
  <c r="BK161" i="3" s="1"/>
  <c r="M161" i="3" s="1"/>
  <c r="M97" i="3" s="1"/>
  <c r="P164" i="3"/>
  <c r="BE164" i="3" s="1"/>
  <c r="BK129" i="5"/>
  <c r="BK127" i="5" s="1"/>
  <c r="M127" i="5" s="1"/>
  <c r="M92" i="5" s="1"/>
  <c r="P129" i="5"/>
  <c r="BE129" i="5" s="1"/>
  <c r="M113" i="7"/>
  <c r="M82" i="7"/>
  <c r="BK133" i="2"/>
  <c r="P133" i="2"/>
  <c r="BE133" i="2" s="1"/>
  <c r="W135" i="2"/>
  <c r="X158" i="2"/>
  <c r="K97" i="2" s="1"/>
  <c r="AD166" i="2"/>
  <c r="W141" i="3"/>
  <c r="H95" i="3" s="1"/>
  <c r="BK149" i="3"/>
  <c r="P149" i="3"/>
  <c r="BE149" i="3" s="1"/>
  <c r="H37" i="4"/>
  <c r="BD91" i="1" s="1"/>
  <c r="X126" i="4"/>
  <c r="K92" i="4" s="1"/>
  <c r="X130" i="4"/>
  <c r="K93" i="4" s="1"/>
  <c r="BK166" i="4"/>
  <c r="P166" i="4"/>
  <c r="BE166" i="4" s="1"/>
  <c r="BK184" i="4"/>
  <c r="P184" i="4"/>
  <c r="BE184" i="4" s="1"/>
  <c r="X118" i="5"/>
  <c r="K91" i="5"/>
  <c r="BK147" i="5"/>
  <c r="P147" i="5"/>
  <c r="BE147" i="5" s="1"/>
  <c r="H36" i="6"/>
  <c r="BC93" i="1" s="1"/>
  <c r="X126" i="6"/>
  <c r="K92" i="6" s="1"/>
  <c r="W131" i="6"/>
  <c r="BK136" i="6"/>
  <c r="P136" i="6"/>
  <c r="BE136" i="6" s="1"/>
  <c r="AD141" i="6"/>
  <c r="AD121" i="6" s="1"/>
  <c r="AD120" i="6" s="1"/>
  <c r="BK165" i="6"/>
  <c r="P165" i="6"/>
  <c r="BE165" i="6" s="1"/>
  <c r="BK176" i="6"/>
  <c r="P176" i="6"/>
  <c r="BE176" i="6" s="1"/>
  <c r="AD120" i="7"/>
  <c r="AD119" i="7" s="1"/>
  <c r="AD120" i="9"/>
  <c r="AD119" i="9" s="1"/>
  <c r="H90" i="10"/>
  <c r="Z219" i="10"/>
  <c r="AD124" i="11"/>
  <c r="H91" i="14"/>
  <c r="Z122" i="14"/>
  <c r="Z121" i="14" s="1"/>
  <c r="AW102" i="1" s="1"/>
  <c r="H37" i="2"/>
  <c r="BD89" i="1" s="1"/>
  <c r="AB135" i="2"/>
  <c r="BK141" i="2"/>
  <c r="BK135" i="2" s="1"/>
  <c r="M135" i="2" s="1"/>
  <c r="M94" i="2" s="1"/>
  <c r="AD158" i="2"/>
  <c r="AD121" i="2" s="1"/>
  <c r="AD120" i="2" s="1"/>
  <c r="BK165" i="2"/>
  <c r="P165" i="2"/>
  <c r="BE165" i="2" s="1"/>
  <c r="Z166" i="2"/>
  <c r="BK169" i="2"/>
  <c r="BK166" i="2" s="1"/>
  <c r="M166" i="2" s="1"/>
  <c r="M98" i="2" s="1"/>
  <c r="P169" i="2"/>
  <c r="BE169" i="2" s="1"/>
  <c r="P122" i="3"/>
  <c r="BE122" i="3" s="1"/>
  <c r="H36" i="3"/>
  <c r="BC90" i="1" s="1"/>
  <c r="P129" i="3"/>
  <c r="BE129" i="3" s="1"/>
  <c r="BK131" i="3"/>
  <c r="BK128" i="3" s="1"/>
  <c r="P131" i="3"/>
  <c r="BE131" i="3" s="1"/>
  <c r="H38" i="3"/>
  <c r="BE90" i="1" s="1"/>
  <c r="AB134" i="3"/>
  <c r="AB120" i="3" s="1"/>
  <c r="AB119" i="3" s="1"/>
  <c r="BK138" i="3"/>
  <c r="P138" i="3"/>
  <c r="BE138" i="3" s="1"/>
  <c r="AB141" i="3"/>
  <c r="BK145" i="3"/>
  <c r="P145" i="3"/>
  <c r="BE145" i="3" s="1"/>
  <c r="X161" i="3"/>
  <c r="K97" i="3" s="1"/>
  <c r="P127" i="4"/>
  <c r="BE127" i="4" s="1"/>
  <c r="AD130" i="4"/>
  <c r="BK136" i="4"/>
  <c r="P136" i="4"/>
  <c r="BE136" i="4" s="1"/>
  <c r="P141" i="4"/>
  <c r="BE141" i="4" s="1"/>
  <c r="BK143" i="4"/>
  <c r="P143" i="4"/>
  <c r="BE143" i="4" s="1"/>
  <c r="X152" i="4"/>
  <c r="K95" i="4" s="1"/>
  <c r="BK162" i="4"/>
  <c r="P162" i="4"/>
  <c r="BE162" i="4" s="1"/>
  <c r="BK177" i="4"/>
  <c r="P177" i="4"/>
  <c r="BE177" i="4" s="1"/>
  <c r="BK180" i="4"/>
  <c r="P180" i="4"/>
  <c r="BE180" i="4" s="1"/>
  <c r="X127" i="5"/>
  <c r="K92" i="5" s="1"/>
  <c r="W134" i="5"/>
  <c r="H94" i="5" s="1"/>
  <c r="BK139" i="5"/>
  <c r="P139" i="5"/>
  <c r="BE139" i="5" s="1"/>
  <c r="X122" i="6"/>
  <c r="H37" i="6"/>
  <c r="BD93" i="1" s="1"/>
  <c r="BK147" i="6"/>
  <c r="P147" i="6"/>
  <c r="BE147" i="6" s="1"/>
  <c r="W149" i="6"/>
  <c r="H95" i="6" s="1"/>
  <c r="AB168" i="6"/>
  <c r="Z168" i="6"/>
  <c r="X168" i="6"/>
  <c r="K97" i="6" s="1"/>
  <c r="F116" i="7"/>
  <c r="F85" i="7"/>
  <c r="BK128" i="7"/>
  <c r="M128" i="7" s="1"/>
  <c r="M93" i="7" s="1"/>
  <c r="Z120" i="9"/>
  <c r="Z119" i="9" s="1"/>
  <c r="AW96" i="1" s="1"/>
  <c r="Z123" i="10"/>
  <c r="Z122" i="10" s="1"/>
  <c r="AW97" i="1" s="1"/>
  <c r="X219" i="10"/>
  <c r="K92" i="10" s="1"/>
  <c r="K93" i="10"/>
  <c r="AB147" i="12"/>
  <c r="AB121" i="12" s="1"/>
  <c r="K92" i="13"/>
  <c r="X122" i="13"/>
  <c r="Z148" i="14"/>
  <c r="BK160" i="3"/>
  <c r="P160" i="3"/>
  <c r="BE160" i="3" s="1"/>
  <c r="BK151" i="4"/>
  <c r="P151" i="4"/>
  <c r="BE151" i="4" s="1"/>
  <c r="BK154" i="4"/>
  <c r="P154" i="4"/>
  <c r="BE154" i="4" s="1"/>
  <c r="BK170" i="4"/>
  <c r="P170" i="4"/>
  <c r="BE170" i="4" s="1"/>
  <c r="BK126" i="5"/>
  <c r="P126" i="5"/>
  <c r="BE126" i="5" s="1"/>
  <c r="BK143" i="6"/>
  <c r="P143" i="6"/>
  <c r="BE143" i="6" s="1"/>
  <c r="M121" i="7"/>
  <c r="M91" i="7" s="1"/>
  <c r="X122" i="12"/>
  <c r="K91" i="12"/>
  <c r="BK151" i="2"/>
  <c r="P151" i="2"/>
  <c r="BE151" i="2" s="1"/>
  <c r="BK156" i="3"/>
  <c r="P156" i="3"/>
  <c r="BE156" i="3" s="1"/>
  <c r="Z126" i="4"/>
  <c r="Z121" i="4" s="1"/>
  <c r="Z120" i="4" s="1"/>
  <c r="AW91" i="1" s="1"/>
  <c r="BK147" i="4"/>
  <c r="P147" i="4"/>
  <c r="BE147" i="4" s="1"/>
  <c r="AD178" i="4"/>
  <c r="H36" i="5"/>
  <c r="BC92" i="1" s="1"/>
  <c r="BK122" i="5"/>
  <c r="P122" i="5"/>
  <c r="BE122" i="5" s="1"/>
  <c r="BK143" i="5"/>
  <c r="P143" i="5"/>
  <c r="BE143" i="5" s="1"/>
  <c r="Z126" i="6"/>
  <c r="Z121" i="6" s="1"/>
  <c r="Z120" i="6" s="1"/>
  <c r="AW93" i="1" s="1"/>
  <c r="BK154" i="6"/>
  <c r="P154" i="6"/>
  <c r="BE154" i="6" s="1"/>
  <c r="F117" i="2"/>
  <c r="H36" i="2"/>
  <c r="BC89" i="1" s="1"/>
  <c r="BK134" i="2"/>
  <c r="P144" i="2"/>
  <c r="BE144" i="2" s="1"/>
  <c r="W143" i="2"/>
  <c r="H95" i="2" s="1"/>
  <c r="BK147" i="2"/>
  <c r="BK143" i="2" s="1"/>
  <c r="M143" i="2" s="1"/>
  <c r="M95" i="2" s="1"/>
  <c r="P147" i="2"/>
  <c r="BE147" i="2" s="1"/>
  <c r="BK152" i="2"/>
  <c r="Z155" i="2"/>
  <c r="Z121" i="2" s="1"/>
  <c r="Z120" i="2" s="1"/>
  <c r="AW89" i="1" s="1"/>
  <c r="AW88" i="1" s="1"/>
  <c r="Z158" i="2"/>
  <c r="BK161" i="2"/>
  <c r="P161" i="2"/>
  <c r="BE161" i="2" s="1"/>
  <c r="X121" i="3"/>
  <c r="H37" i="3"/>
  <c r="BD90" i="1" s="1"/>
  <c r="BK150" i="3"/>
  <c r="Z153" i="3"/>
  <c r="Z120" i="3" s="1"/>
  <c r="Z119" i="3" s="1"/>
  <c r="AW90" i="1" s="1"/>
  <c r="X153" i="3"/>
  <c r="K96" i="3" s="1"/>
  <c r="BK157" i="3"/>
  <c r="AD161" i="3"/>
  <c r="AD119" i="3" s="1"/>
  <c r="M36" i="4"/>
  <c r="AY91" i="1" s="1"/>
  <c r="BK129" i="4"/>
  <c r="BK126" i="4" s="1"/>
  <c r="M126" i="4" s="1"/>
  <c r="M92" i="4" s="1"/>
  <c r="P129" i="4"/>
  <c r="BE129" i="4" s="1"/>
  <c r="H38" i="4"/>
  <c r="BE91" i="1" s="1"/>
  <c r="Z130" i="4"/>
  <c r="BK132" i="4"/>
  <c r="P132" i="4"/>
  <c r="BE132" i="4" s="1"/>
  <c r="BK148" i="4"/>
  <c r="AD152" i="4"/>
  <c r="BK158" i="4"/>
  <c r="P158" i="4"/>
  <c r="BE158" i="4" s="1"/>
  <c r="BK167" i="4"/>
  <c r="BK185" i="4"/>
  <c r="F107" i="5"/>
  <c r="F78" i="5"/>
  <c r="W119" i="5"/>
  <c r="Z119" i="5"/>
  <c r="Z118" i="5" s="1"/>
  <c r="Z117" i="5" s="1"/>
  <c r="AW92" i="1" s="1"/>
  <c r="H39" i="5"/>
  <c r="BF92" i="1" s="1"/>
  <c r="BK123" i="5"/>
  <c r="AD127" i="5"/>
  <c r="AD118" i="5" s="1"/>
  <c r="AD117" i="5" s="1"/>
  <c r="X144" i="5"/>
  <c r="K95" i="5" s="1"/>
  <c r="BK149" i="5"/>
  <c r="BK129" i="6"/>
  <c r="BK126" i="6" s="1"/>
  <c r="P129" i="6"/>
  <c r="BE129" i="6" s="1"/>
  <c r="H38" i="6"/>
  <c r="BE93" i="1" s="1"/>
  <c r="AB131" i="6"/>
  <c r="AB121" i="6" s="1"/>
  <c r="AB120" i="6" s="1"/>
  <c r="BK137" i="6"/>
  <c r="BK140" i="6"/>
  <c r="P140" i="6"/>
  <c r="BE140" i="6" s="1"/>
  <c r="Z141" i="6"/>
  <c r="X141" i="6"/>
  <c r="K94" i="6" s="1"/>
  <c r="BK158" i="6"/>
  <c r="BK149" i="6" s="1"/>
  <c r="M149" i="6" s="1"/>
  <c r="M95" i="6" s="1"/>
  <c r="P158" i="6"/>
  <c r="BE158" i="6" s="1"/>
  <c r="BK162" i="6"/>
  <c r="M162" i="6" s="1"/>
  <c r="M96" i="6" s="1"/>
  <c r="P169" i="6"/>
  <c r="BE169" i="6" s="1"/>
  <c r="BK172" i="6"/>
  <c r="P172" i="6"/>
  <c r="BE172" i="6" s="1"/>
  <c r="P180" i="6"/>
  <c r="BE180" i="6" s="1"/>
  <c r="Z120" i="7"/>
  <c r="Z119" i="7" s="1"/>
  <c r="AW94" i="1" s="1"/>
  <c r="K92" i="7"/>
  <c r="X120" i="7"/>
  <c r="BK126" i="8"/>
  <c r="BK121" i="8" s="1"/>
  <c r="P126" i="8"/>
  <c r="BE126" i="8" s="1"/>
  <c r="BK129" i="8"/>
  <c r="P129" i="8"/>
  <c r="BE129" i="8" s="1"/>
  <c r="BK140" i="8"/>
  <c r="P140" i="8"/>
  <c r="BE140" i="8" s="1"/>
  <c r="BK151" i="9"/>
  <c r="P151" i="9"/>
  <c r="BE151" i="9" s="1"/>
  <c r="BK154" i="9"/>
  <c r="P154" i="9"/>
  <c r="BE154" i="9" s="1"/>
  <c r="BK162" i="9"/>
  <c r="P162" i="9"/>
  <c r="BE162" i="9" s="1"/>
  <c r="BK125" i="10"/>
  <c r="P125" i="10"/>
  <c r="BE125" i="10" s="1"/>
  <c r="AB123" i="10"/>
  <c r="BK144" i="10"/>
  <c r="P144" i="10"/>
  <c r="BE144" i="10" s="1"/>
  <c r="BK179" i="10"/>
  <c r="P179" i="10"/>
  <c r="BE179" i="10" s="1"/>
  <c r="BK198" i="10"/>
  <c r="P198" i="10"/>
  <c r="BE198" i="10" s="1"/>
  <c r="BK210" i="10"/>
  <c r="P210" i="10"/>
  <c r="BE210" i="10" s="1"/>
  <c r="BK232" i="10"/>
  <c r="P232" i="10"/>
  <c r="BE232" i="10" s="1"/>
  <c r="BK240" i="10"/>
  <c r="P240" i="10"/>
  <c r="BE240" i="10" s="1"/>
  <c r="BK323" i="10"/>
  <c r="P323" i="10"/>
  <c r="BE323" i="10" s="1"/>
  <c r="BK339" i="10"/>
  <c r="BK338" i="10" s="1"/>
  <c r="M338" i="10" s="1"/>
  <c r="M101" i="10" s="1"/>
  <c r="P339" i="10"/>
  <c r="BE339" i="10" s="1"/>
  <c r="BK127" i="11"/>
  <c r="P127" i="11"/>
  <c r="BE127" i="11" s="1"/>
  <c r="W125" i="11"/>
  <c r="H90" i="11"/>
  <c r="BK142" i="11"/>
  <c r="P142" i="11"/>
  <c r="BE142" i="11" s="1"/>
  <c r="BK176" i="11"/>
  <c r="BK175" i="11" s="1"/>
  <c r="M175" i="11" s="1"/>
  <c r="M93" i="11" s="1"/>
  <c r="P176" i="11"/>
  <c r="BE176" i="11" s="1"/>
  <c r="AB179" i="11"/>
  <c r="AB124" i="11" s="1"/>
  <c r="BK185" i="11"/>
  <c r="P185" i="11"/>
  <c r="BE185" i="11" s="1"/>
  <c r="BK220" i="11"/>
  <c r="BK219" i="11" s="1"/>
  <c r="M219" i="11" s="1"/>
  <c r="M103" i="11" s="1"/>
  <c r="P220" i="11"/>
  <c r="BE220" i="11" s="1"/>
  <c r="P179" i="12"/>
  <c r="BE179" i="12" s="1"/>
  <c r="BK179" i="12"/>
  <c r="F78" i="13"/>
  <c r="F111" i="13"/>
  <c r="H91" i="13"/>
  <c r="P155" i="13"/>
  <c r="BE155" i="13" s="1"/>
  <c r="BK155" i="13"/>
  <c r="BK128" i="14"/>
  <c r="P128" i="14"/>
  <c r="BE128" i="14" s="1"/>
  <c r="BK147" i="14"/>
  <c r="P147" i="14"/>
  <c r="BE147" i="14" s="1"/>
  <c r="BK161" i="14"/>
  <c r="P161" i="14"/>
  <c r="BE161" i="14" s="1"/>
  <c r="BK189" i="14"/>
  <c r="P189" i="14"/>
  <c r="BE189" i="14" s="1"/>
  <c r="F118" i="15"/>
  <c r="F85" i="15"/>
  <c r="P125" i="15"/>
  <c r="BE125" i="15" s="1"/>
  <c r="BK125" i="15"/>
  <c r="H91" i="15"/>
  <c r="W122" i="15"/>
  <c r="BK160" i="15"/>
  <c r="P160" i="15"/>
  <c r="BE160" i="15" s="1"/>
  <c r="BK172" i="15"/>
  <c r="P172" i="15"/>
  <c r="BE172" i="15" s="1"/>
  <c r="M185" i="15"/>
  <c r="M98" i="15" s="1"/>
  <c r="K94" i="16"/>
  <c r="BK266" i="19"/>
  <c r="P266" i="19"/>
  <c r="BE266" i="19" s="1"/>
  <c r="K91" i="8"/>
  <c r="W121" i="8"/>
  <c r="BK122" i="9"/>
  <c r="BK121" i="9" s="1"/>
  <c r="P122" i="9"/>
  <c r="BE122" i="9" s="1"/>
  <c r="M36" i="9"/>
  <c r="AY96" i="1" s="1"/>
  <c r="W132" i="9"/>
  <c r="H93" i="9" s="1"/>
  <c r="BK136" i="9"/>
  <c r="P136" i="9"/>
  <c r="BE136" i="9" s="1"/>
  <c r="BK173" i="9"/>
  <c r="P173" i="9"/>
  <c r="BE173" i="9" s="1"/>
  <c r="BK177" i="9"/>
  <c r="BK174" i="9" s="1"/>
  <c r="M174" i="9" s="1"/>
  <c r="M97" i="9" s="1"/>
  <c r="P177" i="9"/>
  <c r="BE177" i="9" s="1"/>
  <c r="X124" i="10"/>
  <c r="AD189" i="10"/>
  <c r="AD123" i="10" s="1"/>
  <c r="AD122" i="10" s="1"/>
  <c r="AB220" i="10"/>
  <c r="AB219" i="10" s="1"/>
  <c r="BK254" i="10"/>
  <c r="P254" i="10"/>
  <c r="BE254" i="10" s="1"/>
  <c r="BK256" i="10"/>
  <c r="P256" i="10"/>
  <c r="BE256" i="10" s="1"/>
  <c r="P271" i="10"/>
  <c r="BE271" i="10" s="1"/>
  <c r="BK271" i="10"/>
  <c r="BK286" i="10"/>
  <c r="P286" i="10"/>
  <c r="BE286" i="10" s="1"/>
  <c r="BK288" i="10"/>
  <c r="P288" i="10"/>
  <c r="BE288" i="10" s="1"/>
  <c r="P305" i="10"/>
  <c r="BE305" i="10" s="1"/>
  <c r="BK305" i="10"/>
  <c r="M328" i="10"/>
  <c r="M97" i="10" s="1"/>
  <c r="BK327" i="10"/>
  <c r="M327" i="10" s="1"/>
  <c r="M96" i="10" s="1"/>
  <c r="Z126" i="11"/>
  <c r="Z125" i="11" s="1"/>
  <c r="H38" i="11"/>
  <c r="BF98" i="1" s="1"/>
  <c r="BK150" i="11"/>
  <c r="P150" i="11"/>
  <c r="BE150" i="11" s="1"/>
  <c r="X190" i="11"/>
  <c r="K96" i="11" s="1"/>
  <c r="Z148" i="12"/>
  <c r="BK155" i="12"/>
  <c r="P155" i="12"/>
  <c r="BE155" i="12" s="1"/>
  <c r="AB159" i="12"/>
  <c r="BK187" i="12"/>
  <c r="BK185" i="12" s="1"/>
  <c r="P187" i="12"/>
  <c r="BE187" i="12" s="1"/>
  <c r="Z122" i="13"/>
  <c r="H36" i="13"/>
  <c r="BC101" i="1" s="1"/>
  <c r="H36" i="14"/>
  <c r="BC102" i="1" s="1"/>
  <c r="P173" i="14"/>
  <c r="BE173" i="14" s="1"/>
  <c r="BK173" i="14"/>
  <c r="H37" i="15"/>
  <c r="BD103" i="1" s="1"/>
  <c r="H39" i="15"/>
  <c r="BF103" i="1" s="1"/>
  <c r="X179" i="16"/>
  <c r="K97" i="16" s="1"/>
  <c r="K98" i="16"/>
  <c r="AD122" i="17"/>
  <c r="AD121" i="17" s="1"/>
  <c r="AD120" i="17" s="1"/>
  <c r="F85" i="18"/>
  <c r="F118" i="18"/>
  <c r="BK139" i="18"/>
  <c r="P139" i="18"/>
  <c r="BE139" i="18" s="1"/>
  <c r="H35" i="19"/>
  <c r="BC107" i="1" s="1"/>
  <c r="M35" i="19"/>
  <c r="AY107" i="1" s="1"/>
  <c r="W263" i="19"/>
  <c r="H94" i="19" s="1"/>
  <c r="H95" i="19"/>
  <c r="H91" i="7"/>
  <c r="P123" i="7"/>
  <c r="BE123" i="7" s="1"/>
  <c r="P126" i="7"/>
  <c r="BE126" i="7" s="1"/>
  <c r="P133" i="7"/>
  <c r="BE133" i="7" s="1"/>
  <c r="P137" i="7"/>
  <c r="BE137" i="7" s="1"/>
  <c r="P140" i="7"/>
  <c r="BE140" i="7" s="1"/>
  <c r="P144" i="7"/>
  <c r="BE144" i="7" s="1"/>
  <c r="P148" i="7"/>
  <c r="BE148" i="7" s="1"/>
  <c r="P152" i="7"/>
  <c r="BE152" i="7" s="1"/>
  <c r="P155" i="7"/>
  <c r="BE155" i="7" s="1"/>
  <c r="P162" i="7"/>
  <c r="BE162" i="7" s="1"/>
  <c r="H38" i="8"/>
  <c r="BE95" i="1" s="1"/>
  <c r="X127" i="8"/>
  <c r="K93" i="8" s="1"/>
  <c r="BK133" i="8"/>
  <c r="P133" i="8"/>
  <c r="BE133" i="8" s="1"/>
  <c r="X137" i="8"/>
  <c r="K94" i="8" s="1"/>
  <c r="BK144" i="8"/>
  <c r="P144" i="8"/>
  <c r="BE144" i="8" s="1"/>
  <c r="BK148" i="8"/>
  <c r="BK145" i="8" s="1"/>
  <c r="M145" i="8" s="1"/>
  <c r="M95" i="8" s="1"/>
  <c r="P148" i="8"/>
  <c r="BE148" i="8" s="1"/>
  <c r="BK129" i="9"/>
  <c r="P129" i="9"/>
  <c r="BE129" i="9" s="1"/>
  <c r="AB132" i="9"/>
  <c r="AB120" i="9" s="1"/>
  <c r="AB119" i="9" s="1"/>
  <c r="BK147" i="9"/>
  <c r="P147" i="9"/>
  <c r="BE147" i="9" s="1"/>
  <c r="X152" i="9"/>
  <c r="K95" i="9" s="1"/>
  <c r="BK158" i="9"/>
  <c r="P158" i="9"/>
  <c r="BE158" i="9" s="1"/>
  <c r="H36" i="10"/>
  <c r="BD97" i="1" s="1"/>
  <c r="BK161" i="10"/>
  <c r="P161" i="10"/>
  <c r="BE161" i="10" s="1"/>
  <c r="Z189" i="10"/>
  <c r="BK192" i="10"/>
  <c r="P192" i="10"/>
  <c r="BE192" i="10" s="1"/>
  <c r="BK202" i="10"/>
  <c r="P202" i="10"/>
  <c r="BE202" i="10" s="1"/>
  <c r="BK215" i="10"/>
  <c r="P215" i="10"/>
  <c r="BE215" i="10" s="1"/>
  <c r="P225" i="10"/>
  <c r="BE225" i="10" s="1"/>
  <c r="W224" i="10"/>
  <c r="BK228" i="10"/>
  <c r="P228" i="10"/>
  <c r="BE228" i="10" s="1"/>
  <c r="BK236" i="10"/>
  <c r="P236" i="10"/>
  <c r="BE236" i="10" s="1"/>
  <c r="H97" i="10"/>
  <c r="BK332" i="10"/>
  <c r="BK158" i="11"/>
  <c r="P158" i="11"/>
  <c r="BE158" i="11" s="1"/>
  <c r="P200" i="11"/>
  <c r="BE200" i="11" s="1"/>
  <c r="BK200" i="11"/>
  <c r="BK198" i="11" s="1"/>
  <c r="M198" i="11" s="1"/>
  <c r="M97" i="11" s="1"/>
  <c r="BK201" i="11"/>
  <c r="M201" i="11" s="1"/>
  <c r="M98" i="11" s="1"/>
  <c r="AD201" i="11"/>
  <c r="K101" i="11"/>
  <c r="X208" i="11"/>
  <c r="K100" i="11" s="1"/>
  <c r="BK126" i="12"/>
  <c r="P126" i="12"/>
  <c r="BE126" i="12" s="1"/>
  <c r="AD140" i="12"/>
  <c r="P142" i="12"/>
  <c r="BE142" i="12" s="1"/>
  <c r="BK142" i="12"/>
  <c r="AD159" i="12"/>
  <c r="AD147" i="12" s="1"/>
  <c r="BK166" i="12"/>
  <c r="P166" i="12"/>
  <c r="BE166" i="12" s="1"/>
  <c r="W185" i="12"/>
  <c r="H38" i="13"/>
  <c r="BE101" i="1" s="1"/>
  <c r="BK133" i="13"/>
  <c r="P133" i="13"/>
  <c r="BE133" i="13" s="1"/>
  <c r="BK137" i="13"/>
  <c r="P137" i="13"/>
  <c r="BE137" i="13" s="1"/>
  <c r="W148" i="13"/>
  <c r="BK161" i="13"/>
  <c r="P161" i="13"/>
  <c r="BE161" i="13" s="1"/>
  <c r="AB159" i="13"/>
  <c r="BK165" i="13"/>
  <c r="P165" i="13"/>
  <c r="BE165" i="13" s="1"/>
  <c r="M185" i="13"/>
  <c r="M98" i="13" s="1"/>
  <c r="BK184" i="13"/>
  <c r="M184" i="13" s="1"/>
  <c r="M97" i="13" s="1"/>
  <c r="W141" i="14"/>
  <c r="H92" i="14" s="1"/>
  <c r="BK153" i="14"/>
  <c r="P153" i="14"/>
  <c r="BE153" i="14" s="1"/>
  <c r="W187" i="14"/>
  <c r="W122" i="16"/>
  <c r="H91" i="16"/>
  <c r="F78" i="8"/>
  <c r="H36" i="8"/>
  <c r="BC95" i="1" s="1"/>
  <c r="AD127" i="8"/>
  <c r="AD118" i="8" s="1"/>
  <c r="AD117" i="8" s="1"/>
  <c r="AD137" i="8"/>
  <c r="H37" i="9"/>
  <c r="BD96" i="1" s="1"/>
  <c r="W124" i="9"/>
  <c r="BK137" i="9"/>
  <c r="BK140" i="9"/>
  <c r="P140" i="9"/>
  <c r="BE140" i="9" s="1"/>
  <c r="W142" i="9"/>
  <c r="H94" i="9" s="1"/>
  <c r="AD152" i="9"/>
  <c r="P166" i="9"/>
  <c r="BE166" i="9" s="1"/>
  <c r="W165" i="9"/>
  <c r="H96" i="9" s="1"/>
  <c r="BK169" i="9"/>
  <c r="BK165" i="9" s="1"/>
  <c r="M165" i="9" s="1"/>
  <c r="M96" i="9" s="1"/>
  <c r="P169" i="9"/>
  <c r="BE169" i="9" s="1"/>
  <c r="X174" i="9"/>
  <c r="K97" i="9" s="1"/>
  <c r="F119" i="10"/>
  <c r="H35" i="10"/>
  <c r="BC97" i="1" s="1"/>
  <c r="AD220" i="10"/>
  <c r="AD219" i="10" s="1"/>
  <c r="AB224" i="10"/>
  <c r="BK244" i="10"/>
  <c r="P255" i="10"/>
  <c r="BE255" i="10" s="1"/>
  <c r="BK255" i="10"/>
  <c r="P258" i="10"/>
  <c r="BE258" i="10" s="1"/>
  <c r="BK270" i="10"/>
  <c r="P270" i="10"/>
  <c r="BE270" i="10" s="1"/>
  <c r="BK272" i="10"/>
  <c r="P272" i="10"/>
  <c r="BE272" i="10" s="1"/>
  <c r="BK276" i="10"/>
  <c r="P287" i="10"/>
  <c r="BE287" i="10" s="1"/>
  <c r="BK287" i="10"/>
  <c r="P290" i="10"/>
  <c r="BE290" i="10" s="1"/>
  <c r="BK304" i="10"/>
  <c r="P304" i="10"/>
  <c r="BE304" i="10" s="1"/>
  <c r="BK306" i="10"/>
  <c r="P306" i="10"/>
  <c r="BE306" i="10" s="1"/>
  <c r="BK312" i="10"/>
  <c r="K97" i="10"/>
  <c r="AD332" i="10"/>
  <c r="AD331" i="10" s="1"/>
  <c r="BK134" i="11"/>
  <c r="P134" i="11"/>
  <c r="BE134" i="11" s="1"/>
  <c r="BK147" i="11"/>
  <c r="BK166" i="11"/>
  <c r="P166" i="11"/>
  <c r="BE166" i="11" s="1"/>
  <c r="BK174" i="11"/>
  <c r="BK173" i="11" s="1"/>
  <c r="M173" i="11" s="1"/>
  <c r="M92" i="11" s="1"/>
  <c r="Z180" i="11"/>
  <c r="AD190" i="11"/>
  <c r="BK196" i="11"/>
  <c r="P196" i="11"/>
  <c r="BE196" i="11" s="1"/>
  <c r="W198" i="11"/>
  <c r="H97" i="11" s="1"/>
  <c r="W201" i="11"/>
  <c r="H98" i="11" s="1"/>
  <c r="AD123" i="12"/>
  <c r="H37" i="12"/>
  <c r="BD100" i="1" s="1"/>
  <c r="BK138" i="12"/>
  <c r="P138" i="12"/>
  <c r="BE138" i="12" s="1"/>
  <c r="W140" i="12"/>
  <c r="H92" i="12" s="1"/>
  <c r="X148" i="12"/>
  <c r="BK152" i="12"/>
  <c r="W159" i="12"/>
  <c r="H95" i="12" s="1"/>
  <c r="BK189" i="12"/>
  <c r="BK188" i="12" s="1"/>
  <c r="M188" i="12" s="1"/>
  <c r="M99" i="12" s="1"/>
  <c r="H39" i="13"/>
  <c r="BF101" i="1" s="1"/>
  <c r="P178" i="13"/>
  <c r="BE178" i="13" s="1"/>
  <c r="BK178" i="13"/>
  <c r="AD184" i="13"/>
  <c r="AD122" i="14"/>
  <c r="AD121" i="14" s="1"/>
  <c r="X149" i="14"/>
  <c r="BK189" i="15"/>
  <c r="BK188" i="15" s="1"/>
  <c r="M188" i="15" s="1"/>
  <c r="M99" i="15" s="1"/>
  <c r="P189" i="15"/>
  <c r="BE189" i="15" s="1"/>
  <c r="P250" i="10"/>
  <c r="BE250" i="10" s="1"/>
  <c r="BK251" i="10"/>
  <c r="P266" i="10"/>
  <c r="BE266" i="10" s="1"/>
  <c r="BK267" i="10"/>
  <c r="P282" i="10"/>
  <c r="BE282" i="10" s="1"/>
  <c r="BK283" i="10"/>
  <c r="P298" i="10"/>
  <c r="BE298" i="10" s="1"/>
  <c r="BK299" i="10"/>
  <c r="BK319" i="10"/>
  <c r="P319" i="10"/>
  <c r="BE319" i="10" s="1"/>
  <c r="AB335" i="10"/>
  <c r="AB331" i="10" s="1"/>
  <c r="H35" i="11"/>
  <c r="BC98" i="1" s="1"/>
  <c r="BK130" i="11"/>
  <c r="P130" i="11"/>
  <c r="BE130" i="11" s="1"/>
  <c r="BK135" i="11"/>
  <c r="BK138" i="11"/>
  <c r="P138" i="11"/>
  <c r="BE138" i="11" s="1"/>
  <c r="BK143" i="11"/>
  <c r="BK146" i="11"/>
  <c r="P146" i="11"/>
  <c r="BE146" i="11" s="1"/>
  <c r="BK151" i="11"/>
  <c r="BK154" i="11"/>
  <c r="P154" i="11"/>
  <c r="BE154" i="11" s="1"/>
  <c r="BK159" i="11"/>
  <c r="BK162" i="11"/>
  <c r="P162" i="11"/>
  <c r="BE162" i="11" s="1"/>
  <c r="BK167" i="11"/>
  <c r="BK170" i="11"/>
  <c r="P170" i="11"/>
  <c r="BE170" i="11" s="1"/>
  <c r="AD180" i="11"/>
  <c r="AD179" i="11" s="1"/>
  <c r="BK186" i="11"/>
  <c r="BK189" i="11"/>
  <c r="P189" i="11"/>
  <c r="BE189" i="11" s="1"/>
  <c r="Z190" i="11"/>
  <c r="BK192" i="11"/>
  <c r="P192" i="11"/>
  <c r="BE192" i="11" s="1"/>
  <c r="BK197" i="11"/>
  <c r="AB201" i="11"/>
  <c r="BK210" i="11"/>
  <c r="P210" i="11"/>
  <c r="BE210" i="11" s="1"/>
  <c r="W209" i="11"/>
  <c r="BK212" i="11"/>
  <c r="P212" i="11"/>
  <c r="BE212" i="11" s="1"/>
  <c r="F111" i="12"/>
  <c r="F78" i="12"/>
  <c r="Z123" i="12"/>
  <c r="Z122" i="12" s="1"/>
  <c r="H39" i="12"/>
  <c r="BF100" i="1" s="1"/>
  <c r="BK127" i="12"/>
  <c r="BK134" i="12"/>
  <c r="P134" i="12"/>
  <c r="BE134" i="12" s="1"/>
  <c r="BK139" i="12"/>
  <c r="BK149" i="12"/>
  <c r="P149" i="12"/>
  <c r="BE149" i="12" s="1"/>
  <c r="W148" i="12"/>
  <c r="BK151" i="12"/>
  <c r="P151" i="12"/>
  <c r="BE151" i="12" s="1"/>
  <c r="BK156" i="12"/>
  <c r="Z159" i="12"/>
  <c r="BK162" i="12"/>
  <c r="P162" i="12"/>
  <c r="BE162" i="12" s="1"/>
  <c r="BK167" i="12"/>
  <c r="BK170" i="12"/>
  <c r="P170" i="12"/>
  <c r="BE170" i="12" s="1"/>
  <c r="BK178" i="12"/>
  <c r="P178" i="12"/>
  <c r="BE178" i="12" s="1"/>
  <c r="BK180" i="12"/>
  <c r="P180" i="12"/>
  <c r="BE180" i="12" s="1"/>
  <c r="BK183" i="12"/>
  <c r="BK182" i="12" s="1"/>
  <c r="M182" i="12" s="1"/>
  <c r="M96" i="12" s="1"/>
  <c r="P149" i="13"/>
  <c r="BE149" i="13" s="1"/>
  <c r="BK149" i="13"/>
  <c r="P162" i="13"/>
  <c r="BE162" i="13" s="1"/>
  <c r="BK162" i="13"/>
  <c r="BK174" i="13"/>
  <c r="BK177" i="13"/>
  <c r="P177" i="13"/>
  <c r="BE177" i="13" s="1"/>
  <c r="BK181" i="13"/>
  <c r="P181" i="13"/>
  <c r="BE181" i="13" s="1"/>
  <c r="Z184" i="13"/>
  <c r="AB123" i="14"/>
  <c r="AB122" i="14" s="1"/>
  <c r="AD141" i="14"/>
  <c r="AB149" i="14"/>
  <c r="BK169" i="14"/>
  <c r="BK172" i="14"/>
  <c r="P172" i="14"/>
  <c r="BE172" i="14" s="1"/>
  <c r="BK176" i="14"/>
  <c r="P176" i="14"/>
  <c r="BE176" i="14" s="1"/>
  <c r="X123" i="15"/>
  <c r="P137" i="15"/>
  <c r="BE137" i="15" s="1"/>
  <c r="BK137" i="15"/>
  <c r="BK143" i="15"/>
  <c r="P143" i="15"/>
  <c r="BE143" i="15" s="1"/>
  <c r="BK149" i="15"/>
  <c r="P149" i="15"/>
  <c r="BE149" i="15" s="1"/>
  <c r="BK154" i="15"/>
  <c r="Z158" i="15"/>
  <c r="P124" i="16"/>
  <c r="BE124" i="16" s="1"/>
  <c r="X123" i="16"/>
  <c r="P135" i="16"/>
  <c r="BE135" i="16" s="1"/>
  <c r="BK135" i="16"/>
  <c r="BK162" i="16"/>
  <c r="P162" i="16"/>
  <c r="BE162" i="16" s="1"/>
  <c r="BK165" i="16"/>
  <c r="H39" i="18"/>
  <c r="BF106" i="1" s="1"/>
  <c r="AB122" i="18"/>
  <c r="H38" i="18"/>
  <c r="BE106" i="1" s="1"/>
  <c r="BK335" i="10"/>
  <c r="M335" i="10" s="1"/>
  <c r="M100" i="10" s="1"/>
  <c r="X126" i="11"/>
  <c r="H36" i="11"/>
  <c r="BD98" i="1" s="1"/>
  <c r="AB214" i="11"/>
  <c r="AB208" i="11" s="1"/>
  <c r="W123" i="12"/>
  <c r="H36" i="12"/>
  <c r="BC100" i="1" s="1"/>
  <c r="BK145" i="12"/>
  <c r="P145" i="12"/>
  <c r="BE145" i="12" s="1"/>
  <c r="AD123" i="13"/>
  <c r="AD122" i="13" s="1"/>
  <c r="P134" i="13"/>
  <c r="BE134" i="13" s="1"/>
  <c r="BK134" i="13"/>
  <c r="BK141" i="13"/>
  <c r="P141" i="13"/>
  <c r="BE141" i="13" s="1"/>
  <c r="BK144" i="13"/>
  <c r="P144" i="13"/>
  <c r="BE144" i="13" s="1"/>
  <c r="Z147" i="13"/>
  <c r="AB148" i="13"/>
  <c r="AB147" i="13" s="1"/>
  <c r="BK158" i="13"/>
  <c r="P158" i="13"/>
  <c r="BE158" i="13" s="1"/>
  <c r="M82" i="14"/>
  <c r="M115" i="14"/>
  <c r="P125" i="14"/>
  <c r="BE125" i="14" s="1"/>
  <c r="BK125" i="14"/>
  <c r="H38" i="14"/>
  <c r="BE102" i="1" s="1"/>
  <c r="AD148" i="14"/>
  <c r="P188" i="14"/>
  <c r="BE188" i="14" s="1"/>
  <c r="BK188" i="14"/>
  <c r="P148" i="15"/>
  <c r="BE148" i="15" s="1"/>
  <c r="BK148" i="15"/>
  <c r="W146" i="15"/>
  <c r="H93" i="15" s="1"/>
  <c r="H94" i="15"/>
  <c r="AB146" i="15"/>
  <c r="BK168" i="15"/>
  <c r="P168" i="15"/>
  <c r="BE168" i="15" s="1"/>
  <c r="K99" i="15"/>
  <c r="X184" i="15"/>
  <c r="K97" i="15" s="1"/>
  <c r="H39" i="16"/>
  <c r="BF104" i="1" s="1"/>
  <c r="AD123" i="18"/>
  <c r="P174" i="12"/>
  <c r="BE174" i="12" s="1"/>
  <c r="BK175" i="12"/>
  <c r="BK125" i="13"/>
  <c r="P125" i="13"/>
  <c r="BE125" i="13" s="1"/>
  <c r="BK138" i="13"/>
  <c r="BK145" i="13"/>
  <c r="BK154" i="13"/>
  <c r="P154" i="13"/>
  <c r="BE154" i="13" s="1"/>
  <c r="BK166" i="13"/>
  <c r="BK173" i="13"/>
  <c r="P173" i="13"/>
  <c r="BE173" i="13" s="1"/>
  <c r="F118" i="14"/>
  <c r="X123" i="14"/>
  <c r="BK133" i="14"/>
  <c r="BK140" i="14"/>
  <c r="P140" i="14"/>
  <c r="BE140" i="14" s="1"/>
  <c r="Z141" i="14"/>
  <c r="BK143" i="14"/>
  <c r="BK141" i="14" s="1"/>
  <c r="M141" i="14" s="1"/>
  <c r="M92" i="14" s="1"/>
  <c r="P143" i="14"/>
  <c r="BE143" i="14" s="1"/>
  <c r="BK154" i="14"/>
  <c r="W160" i="14"/>
  <c r="H95" i="14" s="1"/>
  <c r="BK168" i="14"/>
  <c r="P168" i="14"/>
  <c r="BE168" i="14" s="1"/>
  <c r="BK177" i="14"/>
  <c r="X187" i="14"/>
  <c r="BK157" i="15"/>
  <c r="P157" i="15"/>
  <c r="BE157" i="15" s="1"/>
  <c r="P169" i="15"/>
  <c r="BE169" i="15" s="1"/>
  <c r="BK169" i="15"/>
  <c r="M36" i="16"/>
  <c r="AY104" i="1" s="1"/>
  <c r="Z144" i="16"/>
  <c r="BK151" i="16"/>
  <c r="P151" i="16"/>
  <c r="BE151" i="16" s="1"/>
  <c r="X155" i="16"/>
  <c r="K95" i="16" s="1"/>
  <c r="BK159" i="16"/>
  <c r="BK123" i="17"/>
  <c r="P123" i="17"/>
  <c r="BE123" i="17" s="1"/>
  <c r="H39" i="17"/>
  <c r="BF105" i="1" s="1"/>
  <c r="AB120" i="17"/>
  <c r="BK124" i="18"/>
  <c r="P124" i="18"/>
  <c r="BE124" i="18" s="1"/>
  <c r="M36" i="18"/>
  <c r="AY106" i="1" s="1"/>
  <c r="H36" i="18"/>
  <c r="BC106" i="1" s="1"/>
  <c r="AB123" i="13"/>
  <c r="AB122" i="13" s="1"/>
  <c r="AB121" i="13" s="1"/>
  <c r="M36" i="13"/>
  <c r="AY101" i="1" s="1"/>
  <c r="W140" i="13"/>
  <c r="H92" i="13" s="1"/>
  <c r="BK150" i="13"/>
  <c r="P150" i="13"/>
  <c r="BE150" i="13" s="1"/>
  <c r="X159" i="13"/>
  <c r="K95" i="13" s="1"/>
  <c r="BK169" i="13"/>
  <c r="P169" i="13"/>
  <c r="BE169" i="13" s="1"/>
  <c r="BK124" i="14"/>
  <c r="P124" i="14"/>
  <c r="BE124" i="14" s="1"/>
  <c r="M36" i="14"/>
  <c r="AY102" i="1" s="1"/>
  <c r="H37" i="14"/>
  <c r="BD102" i="1" s="1"/>
  <c r="BK136" i="14"/>
  <c r="P136" i="14"/>
  <c r="BE136" i="14" s="1"/>
  <c r="BK157" i="14"/>
  <c r="P157" i="14"/>
  <c r="BE157" i="14" s="1"/>
  <c r="AB160" i="14"/>
  <c r="BK164" i="14"/>
  <c r="P164" i="14"/>
  <c r="BE164" i="14" s="1"/>
  <c r="BK180" i="14"/>
  <c r="P180" i="14"/>
  <c r="BE180" i="14" s="1"/>
  <c r="M115" i="15"/>
  <c r="M82" i="15"/>
  <c r="AB123" i="15"/>
  <c r="AB122" i="15" s="1"/>
  <c r="AB121" i="15" s="1"/>
  <c r="H36" i="15"/>
  <c r="BC103" i="1" s="1"/>
  <c r="BK140" i="15"/>
  <c r="P140" i="15"/>
  <c r="BE140" i="15" s="1"/>
  <c r="P144" i="15"/>
  <c r="BE144" i="15" s="1"/>
  <c r="BK144" i="15"/>
  <c r="BK180" i="15"/>
  <c r="P180" i="15"/>
  <c r="BE180" i="15" s="1"/>
  <c r="BK134" i="16"/>
  <c r="P134" i="16"/>
  <c r="BE134" i="16" s="1"/>
  <c r="X138" i="16"/>
  <c r="K92" i="16" s="1"/>
  <c r="W155" i="16"/>
  <c r="H95" i="16" s="1"/>
  <c r="P166" i="16"/>
  <c r="BE166" i="16" s="1"/>
  <c r="BK166" i="16"/>
  <c r="M36" i="17"/>
  <c r="AY105" i="1" s="1"/>
  <c r="H36" i="17"/>
  <c r="BC105" i="1" s="1"/>
  <c r="H93" i="17"/>
  <c r="P136" i="18"/>
  <c r="BE136" i="18" s="1"/>
  <c r="BK136" i="18"/>
  <c r="P172" i="18"/>
  <c r="BE172" i="18" s="1"/>
  <c r="BK172" i="18"/>
  <c r="BK189" i="18"/>
  <c r="BK188" i="18" s="1"/>
  <c r="M188" i="18" s="1"/>
  <c r="M99" i="18" s="1"/>
  <c r="P189" i="18"/>
  <c r="BE189" i="18" s="1"/>
  <c r="BK136" i="15"/>
  <c r="P136" i="15"/>
  <c r="BE136" i="15" s="1"/>
  <c r="Z147" i="15"/>
  <c r="Z146" i="15" s="1"/>
  <c r="Z121" i="15" s="1"/>
  <c r="AW103" i="1" s="1"/>
  <c r="X147" i="15"/>
  <c r="BK153" i="15"/>
  <c r="P153" i="15"/>
  <c r="BE153" i="15" s="1"/>
  <c r="X158" i="15"/>
  <c r="K95" i="15" s="1"/>
  <c r="BK164" i="15"/>
  <c r="P164" i="15"/>
  <c r="BE164" i="15" s="1"/>
  <c r="BK176" i="15"/>
  <c r="P176" i="15"/>
  <c r="BE176" i="15" s="1"/>
  <c r="H38" i="16"/>
  <c r="BE104" i="1" s="1"/>
  <c r="AD138" i="16"/>
  <c r="AD122" i="16" s="1"/>
  <c r="AD121" i="16" s="1"/>
  <c r="BK145" i="16"/>
  <c r="BK144" i="16" s="1"/>
  <c r="P145" i="16"/>
  <c r="BE145" i="16" s="1"/>
  <c r="W144" i="16"/>
  <c r="BK147" i="16"/>
  <c r="P147" i="16"/>
  <c r="BE147" i="16" s="1"/>
  <c r="Z155" i="16"/>
  <c r="BK158" i="16"/>
  <c r="P158" i="16"/>
  <c r="BE158" i="16" s="1"/>
  <c r="Z179" i="16"/>
  <c r="P182" i="16"/>
  <c r="BE182" i="16" s="1"/>
  <c r="BK182" i="16"/>
  <c r="BK180" i="16" s="1"/>
  <c r="Z122" i="17"/>
  <c r="Z121" i="17" s="1"/>
  <c r="H90" i="17"/>
  <c r="H37" i="17"/>
  <c r="BD105" i="1" s="1"/>
  <c r="Z140" i="17"/>
  <c r="K97" i="17"/>
  <c r="X140" i="17"/>
  <c r="K96" i="17" s="1"/>
  <c r="Z123" i="18"/>
  <c r="Z122" i="18" s="1"/>
  <c r="H37" i="18"/>
  <c r="BD106" i="1" s="1"/>
  <c r="W123" i="18"/>
  <c r="H94" i="18"/>
  <c r="AD145" i="18"/>
  <c r="BK152" i="18"/>
  <c r="P152" i="18"/>
  <c r="BE152" i="18" s="1"/>
  <c r="AB157" i="18"/>
  <c r="K98" i="18"/>
  <c r="X184" i="18"/>
  <c r="K97" i="18" s="1"/>
  <c r="H90" i="19"/>
  <c r="BK122" i="19"/>
  <c r="P122" i="19"/>
  <c r="BE122" i="19" s="1"/>
  <c r="BK124" i="15"/>
  <c r="P124" i="15"/>
  <c r="BE124" i="15" s="1"/>
  <c r="M36" i="15"/>
  <c r="AY103" i="1" s="1"/>
  <c r="BK128" i="15"/>
  <c r="P128" i="15"/>
  <c r="BE128" i="15" s="1"/>
  <c r="X141" i="15"/>
  <c r="K92" i="15" s="1"/>
  <c r="AD158" i="15"/>
  <c r="AD146" i="15" s="1"/>
  <c r="AD121" i="15" s="1"/>
  <c r="AD185" i="15"/>
  <c r="AD184" i="15" s="1"/>
  <c r="H36" i="16"/>
  <c r="BC104" i="1" s="1"/>
  <c r="BK127" i="16"/>
  <c r="P127" i="16"/>
  <c r="BE127" i="16" s="1"/>
  <c r="Z138" i="16"/>
  <c r="Z122" i="16" s="1"/>
  <c r="BK141" i="16"/>
  <c r="BK138" i="16" s="1"/>
  <c r="M138" i="16" s="1"/>
  <c r="M92" i="16" s="1"/>
  <c r="P141" i="16"/>
  <c r="BE141" i="16" s="1"/>
  <c r="BK131" i="17"/>
  <c r="BK130" i="17" s="1"/>
  <c r="P131" i="17"/>
  <c r="BE131" i="17" s="1"/>
  <c r="Z129" i="17"/>
  <c r="K93" i="17"/>
  <c r="X129" i="17"/>
  <c r="K92" i="17" s="1"/>
  <c r="Z146" i="18"/>
  <c r="Z145" i="18" s="1"/>
  <c r="BK163" i="18"/>
  <c r="P163" i="18"/>
  <c r="BE163" i="18" s="1"/>
  <c r="BK183" i="18"/>
  <c r="BK182" i="18" s="1"/>
  <c r="M182" i="18" s="1"/>
  <c r="M96" i="18" s="1"/>
  <c r="P183" i="18"/>
  <c r="BE183" i="18" s="1"/>
  <c r="BK187" i="18"/>
  <c r="BK185" i="18" s="1"/>
  <c r="P187" i="18"/>
  <c r="BE187" i="18" s="1"/>
  <c r="Z117" i="19"/>
  <c r="Z116" i="19" s="1"/>
  <c r="AW107" i="1" s="1"/>
  <c r="P172" i="16"/>
  <c r="BE172" i="16" s="1"/>
  <c r="BK176" i="16"/>
  <c r="P176" i="16"/>
  <c r="BE176" i="16" s="1"/>
  <c r="BK127" i="17"/>
  <c r="P127" i="17"/>
  <c r="BE127" i="17" s="1"/>
  <c r="M141" i="17"/>
  <c r="M97" i="17" s="1"/>
  <c r="BK128" i="18"/>
  <c r="P128" i="18"/>
  <c r="BE128" i="18" s="1"/>
  <c r="X146" i="18"/>
  <c r="X157" i="18"/>
  <c r="K95" i="18" s="1"/>
  <c r="W157" i="18"/>
  <c r="H95" i="18" s="1"/>
  <c r="M110" i="19"/>
  <c r="M81" i="19"/>
  <c r="K90" i="19"/>
  <c r="P152" i="19"/>
  <c r="BE152" i="19" s="1"/>
  <c r="BK152" i="19"/>
  <c r="X168" i="19"/>
  <c r="K93" i="19" s="1"/>
  <c r="BK136" i="17"/>
  <c r="P136" i="17"/>
  <c r="BE136" i="17" s="1"/>
  <c r="AD140" i="17"/>
  <c r="BK142" i="18"/>
  <c r="BK140" i="18" s="1"/>
  <c r="M140" i="18" s="1"/>
  <c r="M92" i="18" s="1"/>
  <c r="P142" i="18"/>
  <c r="BE142" i="18" s="1"/>
  <c r="P147" i="18"/>
  <c r="BE147" i="18" s="1"/>
  <c r="BK147" i="18"/>
  <c r="P153" i="18"/>
  <c r="BE153" i="18" s="1"/>
  <c r="BK153" i="18"/>
  <c r="P164" i="18"/>
  <c r="BE164" i="18" s="1"/>
  <c r="BK164" i="18"/>
  <c r="BK171" i="18"/>
  <c r="P171" i="18"/>
  <c r="BE171" i="18" s="1"/>
  <c r="BK130" i="19"/>
  <c r="P130" i="19"/>
  <c r="BE130" i="19" s="1"/>
  <c r="BK162" i="19"/>
  <c r="P162" i="19"/>
  <c r="BE162" i="19" s="1"/>
  <c r="X140" i="18"/>
  <c r="AD157" i="18"/>
  <c r="W185" i="18"/>
  <c r="F113" i="19"/>
  <c r="F84" i="19"/>
  <c r="H37" i="19"/>
  <c r="BE107" i="1" s="1"/>
  <c r="W135" i="19"/>
  <c r="H92" i="19" s="1"/>
  <c r="AD168" i="19"/>
  <c r="BK211" i="19"/>
  <c r="P211" i="19"/>
  <c r="BE211" i="19" s="1"/>
  <c r="AD140" i="18"/>
  <c r="AB146" i="18"/>
  <c r="BK148" i="18"/>
  <c r="P148" i="18"/>
  <c r="BE148" i="18" s="1"/>
  <c r="BK156" i="18"/>
  <c r="P156" i="18"/>
  <c r="BE156" i="18" s="1"/>
  <c r="Z157" i="18"/>
  <c r="BK159" i="18"/>
  <c r="P159" i="18"/>
  <c r="BE159" i="18" s="1"/>
  <c r="BK167" i="18"/>
  <c r="P167" i="18"/>
  <c r="BE167" i="18" s="1"/>
  <c r="BK175" i="18"/>
  <c r="P175" i="18"/>
  <c r="BE175" i="18" s="1"/>
  <c r="P123" i="19"/>
  <c r="BE123" i="19" s="1"/>
  <c r="BK123" i="19"/>
  <c r="AD124" i="19"/>
  <c r="AD117" i="19" s="1"/>
  <c r="AD116" i="19" s="1"/>
  <c r="X135" i="19"/>
  <c r="K92" i="19" s="1"/>
  <c r="W168" i="19"/>
  <c r="H93" i="19" s="1"/>
  <c r="BK249" i="19"/>
  <c r="P249" i="19"/>
  <c r="BE249" i="19" s="1"/>
  <c r="BK179" i="18"/>
  <c r="F107" i="19"/>
  <c r="AB118" i="19"/>
  <c r="AB124" i="19"/>
  <c r="BK131" i="19"/>
  <c r="Z135" i="19"/>
  <c r="BK148" i="19"/>
  <c r="P148" i="19"/>
  <c r="BE148" i="19" s="1"/>
  <c r="BK164" i="19"/>
  <c r="Z168" i="19"/>
  <c r="BK202" i="19"/>
  <c r="P202" i="19"/>
  <c r="BE202" i="19" s="1"/>
  <c r="BK212" i="19"/>
  <c r="BK216" i="19"/>
  <c r="P216" i="19"/>
  <c r="BE216" i="19" s="1"/>
  <c r="BK253" i="19"/>
  <c r="BK258" i="19"/>
  <c r="P258" i="19"/>
  <c r="BE258" i="19" s="1"/>
  <c r="BK264" i="19"/>
  <c r="Z185" i="18"/>
  <c r="Z184" i="18" s="1"/>
  <c r="H38" i="19"/>
  <c r="BF107" i="1" s="1"/>
  <c r="X263" i="19" l="1"/>
  <c r="K94" i="19" s="1"/>
  <c r="K95" i="19"/>
  <c r="X117" i="19"/>
  <c r="K89" i="19" s="1"/>
  <c r="BK135" i="19"/>
  <c r="M135" i="19" s="1"/>
  <c r="M92" i="19" s="1"/>
  <c r="BK168" i="19"/>
  <c r="M168" i="19" s="1"/>
  <c r="M93" i="19" s="1"/>
  <c r="BK124" i="19"/>
  <c r="M124" i="19" s="1"/>
  <c r="M91" i="19" s="1"/>
  <c r="H34" i="19"/>
  <c r="BB107" i="1" s="1"/>
  <c r="BK118" i="19"/>
  <c r="BK157" i="18"/>
  <c r="M157" i="18" s="1"/>
  <c r="M95" i="18" s="1"/>
  <c r="X121" i="17"/>
  <c r="K90" i="17" s="1"/>
  <c r="K91" i="17"/>
  <c r="W129" i="17"/>
  <c r="BK133" i="17"/>
  <c r="M133" i="17" s="1"/>
  <c r="M94" i="17" s="1"/>
  <c r="H98" i="16"/>
  <c r="BK155" i="16"/>
  <c r="M155" i="16" s="1"/>
  <c r="M95" i="16" s="1"/>
  <c r="BK123" i="16"/>
  <c r="M123" i="16" s="1"/>
  <c r="M91" i="16" s="1"/>
  <c r="W184" i="15"/>
  <c r="H97" i="15" s="1"/>
  <c r="H98" i="15"/>
  <c r="BK141" i="15"/>
  <c r="M141" i="15" s="1"/>
  <c r="M92" i="15" s="1"/>
  <c r="BK187" i="14"/>
  <c r="M187" i="14" s="1"/>
  <c r="M98" i="14" s="1"/>
  <c r="BK149" i="14"/>
  <c r="X184" i="13"/>
  <c r="K97" i="13" s="1"/>
  <c r="K98" i="13"/>
  <c r="BK159" i="13"/>
  <c r="M159" i="13" s="1"/>
  <c r="M95" i="13" s="1"/>
  <c r="BK140" i="13"/>
  <c r="M140" i="13" s="1"/>
  <c r="M92" i="13" s="1"/>
  <c r="H35" i="13"/>
  <c r="BB101" i="1" s="1"/>
  <c r="BK123" i="13"/>
  <c r="W122" i="13"/>
  <c r="M35" i="13"/>
  <c r="AX101" i="1" s="1"/>
  <c r="AV101" i="1" s="1"/>
  <c r="BK159" i="12"/>
  <c r="M159" i="12" s="1"/>
  <c r="M95" i="12" s="1"/>
  <c r="X184" i="12"/>
  <c r="K97" i="12" s="1"/>
  <c r="K98" i="12"/>
  <c r="M35" i="12"/>
  <c r="AX100" i="1" s="1"/>
  <c r="AV100" i="1" s="1"/>
  <c r="H35" i="12"/>
  <c r="BB100" i="1" s="1"/>
  <c r="BK123" i="12"/>
  <c r="X179" i="11"/>
  <c r="K94" i="11" s="1"/>
  <c r="W179" i="11"/>
  <c r="H94" i="11" s="1"/>
  <c r="BK209" i="11"/>
  <c r="BK208" i="11" s="1"/>
  <c r="M208" i="11" s="1"/>
  <c r="M100" i="11" s="1"/>
  <c r="BK190" i="11"/>
  <c r="M190" i="11" s="1"/>
  <c r="M96" i="11" s="1"/>
  <c r="BK180" i="11"/>
  <c r="BK189" i="10"/>
  <c r="M189" i="10" s="1"/>
  <c r="M91" i="10" s="1"/>
  <c r="H99" i="10"/>
  <c r="BK224" i="10"/>
  <c r="BK219" i="10" s="1"/>
  <c r="M219" i="10" s="1"/>
  <c r="M92" i="10" s="1"/>
  <c r="W123" i="10"/>
  <c r="W122" i="10" s="1"/>
  <c r="H88" i="10" s="1"/>
  <c r="M28" i="10" s="1"/>
  <c r="AS97" i="1" s="1"/>
  <c r="BK132" i="9"/>
  <c r="M132" i="9" s="1"/>
  <c r="M93" i="9" s="1"/>
  <c r="BK124" i="9"/>
  <c r="M124" i="9" s="1"/>
  <c r="M92" i="9" s="1"/>
  <c r="BK137" i="8"/>
  <c r="M137" i="8" s="1"/>
  <c r="M94" i="8" s="1"/>
  <c r="BK127" i="8"/>
  <c r="M127" i="8" s="1"/>
  <c r="M93" i="8" s="1"/>
  <c r="X118" i="8"/>
  <c r="K90" i="8" s="1"/>
  <c r="M35" i="8"/>
  <c r="AX95" i="1" s="1"/>
  <c r="AV95" i="1" s="1"/>
  <c r="W120" i="7"/>
  <c r="BK120" i="7"/>
  <c r="BK168" i="6"/>
  <c r="M168" i="6" s="1"/>
  <c r="M97" i="6" s="1"/>
  <c r="M35" i="6"/>
  <c r="AX93" i="1" s="1"/>
  <c r="AV93" i="1" s="1"/>
  <c r="BK131" i="6"/>
  <c r="M131" i="6" s="1"/>
  <c r="M93" i="6" s="1"/>
  <c r="H35" i="6"/>
  <c r="BB93" i="1" s="1"/>
  <c r="H35" i="5"/>
  <c r="BB92" i="1" s="1"/>
  <c r="BK134" i="5"/>
  <c r="M134" i="5" s="1"/>
  <c r="M94" i="5" s="1"/>
  <c r="BK178" i="4"/>
  <c r="M178" i="4" s="1"/>
  <c r="M97" i="4" s="1"/>
  <c r="BK130" i="4"/>
  <c r="M130" i="4" s="1"/>
  <c r="M93" i="4" s="1"/>
  <c r="H35" i="4"/>
  <c r="BB91" i="1" s="1"/>
  <c r="BK140" i="4"/>
  <c r="M140" i="4" s="1"/>
  <c r="M94" i="4" s="1"/>
  <c r="BK152" i="4"/>
  <c r="M152" i="4" s="1"/>
  <c r="M95" i="4" s="1"/>
  <c r="W121" i="4"/>
  <c r="W120" i="4" s="1"/>
  <c r="H89" i="4" s="1"/>
  <c r="M29" i="4" s="1"/>
  <c r="AS91" i="1" s="1"/>
  <c r="BK141" i="3"/>
  <c r="M141" i="3" s="1"/>
  <c r="M95" i="3" s="1"/>
  <c r="BK153" i="3"/>
  <c r="M153" i="3" s="1"/>
  <c r="M96" i="3" s="1"/>
  <c r="BD88" i="1"/>
  <c r="AZ88" i="1" s="1"/>
  <c r="M96" i="2"/>
  <c r="M155" i="2"/>
  <c r="BE88" i="1"/>
  <c r="BK130" i="2"/>
  <c r="M130" i="2" s="1"/>
  <c r="M93" i="2" s="1"/>
  <c r="BF88" i="1"/>
  <c r="X121" i="2"/>
  <c r="X120" i="2" s="1"/>
  <c r="K89" i="2" s="1"/>
  <c r="M30" i="2" s="1"/>
  <c r="AT89" i="1" s="1"/>
  <c r="BK158" i="2"/>
  <c r="M158" i="2" s="1"/>
  <c r="M97" i="2" s="1"/>
  <c r="M123" i="12"/>
  <c r="M91" i="12" s="1"/>
  <c r="M180" i="11"/>
  <c r="M95" i="11" s="1"/>
  <c r="M128" i="3"/>
  <c r="M93" i="3" s="1"/>
  <c r="BK120" i="3"/>
  <c r="M185" i="18"/>
  <c r="M98" i="18" s="1"/>
  <c r="BK184" i="18"/>
  <c r="M184" i="18" s="1"/>
  <c r="M97" i="18" s="1"/>
  <c r="M224" i="10"/>
  <c r="M94" i="10" s="1"/>
  <c r="M121" i="8"/>
  <c r="M92" i="8" s="1"/>
  <c r="K92" i="18"/>
  <c r="X122" i="18"/>
  <c r="Z120" i="17"/>
  <c r="AW105" i="1" s="1"/>
  <c r="H35" i="14"/>
  <c r="BB102" i="1" s="1"/>
  <c r="M35" i="14"/>
  <c r="AX102" i="1" s="1"/>
  <c r="AV102" i="1" s="1"/>
  <c r="BF99" i="1"/>
  <c r="W184" i="12"/>
  <c r="H97" i="12" s="1"/>
  <c r="H98" i="12"/>
  <c r="M180" i="16"/>
  <c r="M98" i="16" s="1"/>
  <c r="BK179" i="16"/>
  <c r="M179" i="16" s="1"/>
  <c r="M97" i="16" s="1"/>
  <c r="BK160" i="14"/>
  <c r="M160" i="14" s="1"/>
  <c r="M95" i="14" s="1"/>
  <c r="X120" i="3"/>
  <c r="K91" i="3"/>
  <c r="BK119" i="5"/>
  <c r="H90" i="7"/>
  <c r="W119" i="7"/>
  <c r="H89" i="7" s="1"/>
  <c r="M29" i="7" s="1"/>
  <c r="AS94" i="1" s="1"/>
  <c r="W184" i="18"/>
  <c r="H97" i="18" s="1"/>
  <c r="H98" i="18"/>
  <c r="M130" i="17"/>
  <c r="M93" i="17" s="1"/>
  <c r="M34" i="19"/>
  <c r="AX107" i="1" s="1"/>
  <c r="AV107" i="1" s="1"/>
  <c r="M144" i="16"/>
  <c r="M94" i="16" s="1"/>
  <c r="BK123" i="14"/>
  <c r="M35" i="16"/>
  <c r="AX104" i="1" s="1"/>
  <c r="AV104" i="1" s="1"/>
  <c r="H35" i="16"/>
  <c r="BB104" i="1" s="1"/>
  <c r="AB148" i="14"/>
  <c r="BK148" i="14"/>
  <c r="M148" i="14" s="1"/>
  <c r="M93" i="14" s="1"/>
  <c r="M149" i="14"/>
  <c r="M94" i="14" s="1"/>
  <c r="BK184" i="12"/>
  <c r="M184" i="12" s="1"/>
  <c r="M97" i="12" s="1"/>
  <c r="M185" i="12"/>
  <c r="M98" i="12" s="1"/>
  <c r="H35" i="8"/>
  <c r="BB95" i="1" s="1"/>
  <c r="Z147" i="12"/>
  <c r="Z121" i="12" s="1"/>
  <c r="AW100" i="1" s="1"/>
  <c r="X143" i="16"/>
  <c r="K93" i="16" s="1"/>
  <c r="BK184" i="15"/>
  <c r="M184" i="15" s="1"/>
  <c r="M97" i="15" s="1"/>
  <c r="AB122" i="10"/>
  <c r="K90" i="12"/>
  <c r="K90" i="5"/>
  <c r="X117" i="5"/>
  <c r="K89" i="5" s="1"/>
  <c r="M30" i="5" s="1"/>
  <c r="AT92" i="1" s="1"/>
  <c r="H94" i="2"/>
  <c r="W121" i="2"/>
  <c r="X120" i="9"/>
  <c r="M126" i="6"/>
  <c r="M92" i="6" s="1"/>
  <c r="H35" i="2"/>
  <c r="BB89" i="1" s="1"/>
  <c r="M35" i="2"/>
  <c r="AX89" i="1" s="1"/>
  <c r="AV89" i="1" s="1"/>
  <c r="H35" i="15"/>
  <c r="BB103" i="1" s="1"/>
  <c r="M35" i="15"/>
  <c r="AX103" i="1" s="1"/>
  <c r="AV103" i="1" s="1"/>
  <c r="W145" i="18"/>
  <c r="H93" i="18" s="1"/>
  <c r="BK123" i="18"/>
  <c r="H35" i="17"/>
  <c r="BB105" i="1" s="1"/>
  <c r="M35" i="17"/>
  <c r="AX105" i="1" s="1"/>
  <c r="AV105" i="1" s="1"/>
  <c r="X186" i="14"/>
  <c r="K97" i="14" s="1"/>
  <c r="K98" i="14"/>
  <c r="X122" i="14"/>
  <c r="K91" i="14"/>
  <c r="BK147" i="15"/>
  <c r="BC99" i="1"/>
  <c r="AY99" i="1" s="1"/>
  <c r="X125" i="11"/>
  <c r="K90" i="11"/>
  <c r="W208" i="11"/>
  <c r="H100" i="11" s="1"/>
  <c r="H101" i="11"/>
  <c r="K94" i="14"/>
  <c r="X148" i="14"/>
  <c r="K93" i="14" s="1"/>
  <c r="K94" i="12"/>
  <c r="X147" i="12"/>
  <c r="K93" i="12" s="1"/>
  <c r="BD99" i="1"/>
  <c r="AZ99" i="1" s="1"/>
  <c r="Z179" i="11"/>
  <c r="Z124" i="11" s="1"/>
  <c r="AW98" i="1" s="1"/>
  <c r="H90" i="16"/>
  <c r="W147" i="13"/>
  <c r="H93" i="13" s="1"/>
  <c r="H94" i="13"/>
  <c r="BK140" i="12"/>
  <c r="M140" i="12" s="1"/>
  <c r="M92" i="12" s="1"/>
  <c r="X123" i="10"/>
  <c r="K90" i="10"/>
  <c r="M121" i="9"/>
  <c r="M91" i="9" s="1"/>
  <c r="H89" i="11"/>
  <c r="H34" i="10"/>
  <c r="BB97" i="1" s="1"/>
  <c r="M34" i="10"/>
  <c r="AX97" i="1" s="1"/>
  <c r="AV97" i="1" s="1"/>
  <c r="X121" i="4"/>
  <c r="BK141" i="6"/>
  <c r="M141" i="6" s="1"/>
  <c r="M94" i="6" s="1"/>
  <c r="X121" i="6"/>
  <c r="K91" i="6"/>
  <c r="W120" i="3"/>
  <c r="W122" i="14"/>
  <c r="H93" i="6"/>
  <c r="W121" i="6"/>
  <c r="M35" i="5"/>
  <c r="AX92" i="1" s="1"/>
  <c r="AV92" i="1" s="1"/>
  <c r="M122" i="2"/>
  <c r="M91" i="2" s="1"/>
  <c r="Z143" i="16"/>
  <c r="Z121" i="16" s="1"/>
  <c r="AW104" i="1" s="1"/>
  <c r="BK122" i="13"/>
  <c r="M123" i="13"/>
  <c r="M91" i="13" s="1"/>
  <c r="X122" i="16"/>
  <c r="K91" i="16"/>
  <c r="AB121" i="14"/>
  <c r="H92" i="9"/>
  <c r="W120" i="9"/>
  <c r="H90" i="13"/>
  <c r="BK126" i="11"/>
  <c r="X119" i="7"/>
  <c r="K89" i="7" s="1"/>
  <c r="M30" i="7" s="1"/>
  <c r="AT94" i="1" s="1"/>
  <c r="K90" i="7"/>
  <c r="M120" i="7"/>
  <c r="M90" i="7" s="1"/>
  <c r="BK119" i="7"/>
  <c r="M119" i="7" s="1"/>
  <c r="M89" i="7" s="1"/>
  <c r="M264" i="19"/>
  <c r="M95" i="19" s="1"/>
  <c r="BK263" i="19"/>
  <c r="M263" i="19" s="1"/>
  <c r="M94" i="19" s="1"/>
  <c r="AB117" i="19"/>
  <c r="AB116" i="19" s="1"/>
  <c r="Z121" i="18"/>
  <c r="AW106" i="1" s="1"/>
  <c r="H35" i="18"/>
  <c r="BB106" i="1" s="1"/>
  <c r="M35" i="18"/>
  <c r="AX106" i="1" s="1"/>
  <c r="AV106" i="1" s="1"/>
  <c r="BK148" i="13"/>
  <c r="W147" i="12"/>
  <c r="H93" i="12" s="1"/>
  <c r="H94" i="12"/>
  <c r="X147" i="13"/>
  <c r="K93" i="13" s="1"/>
  <c r="BK331" i="10"/>
  <c r="M331" i="10" s="1"/>
  <c r="M98" i="10" s="1"/>
  <c r="M332" i="10"/>
  <c r="M99" i="10" s="1"/>
  <c r="H35" i="9"/>
  <c r="BB96" i="1" s="1"/>
  <c r="M35" i="9"/>
  <c r="AX96" i="1" s="1"/>
  <c r="AV96" i="1" s="1"/>
  <c r="BK158" i="15"/>
  <c r="M158" i="15" s="1"/>
  <c r="M95" i="15" s="1"/>
  <c r="AB145" i="18"/>
  <c r="AB121" i="18" s="1"/>
  <c r="BK146" i="18"/>
  <c r="X145" i="18"/>
  <c r="K93" i="18" s="1"/>
  <c r="K94" i="18"/>
  <c r="BK123" i="15"/>
  <c r="W117" i="19"/>
  <c r="H91" i="18"/>
  <c r="W122" i="18"/>
  <c r="W143" i="16"/>
  <c r="H93" i="16" s="1"/>
  <c r="H94" i="16"/>
  <c r="X146" i="15"/>
  <c r="K93" i="15" s="1"/>
  <c r="K94" i="15"/>
  <c r="BK122" i="17"/>
  <c r="AD122" i="18"/>
  <c r="AD121" i="18" s="1"/>
  <c r="AD121" i="13"/>
  <c r="W122" i="12"/>
  <c r="H91" i="12"/>
  <c r="X122" i="15"/>
  <c r="K91" i="15"/>
  <c r="BK148" i="12"/>
  <c r="W148" i="14"/>
  <c r="H93" i="14" s="1"/>
  <c r="AD122" i="12"/>
  <c r="AD121" i="12" s="1"/>
  <c r="W186" i="14"/>
  <c r="H97" i="14" s="1"/>
  <c r="H98" i="14"/>
  <c r="BE99" i="1"/>
  <c r="BA99" i="1" s="1"/>
  <c r="H94" i="10"/>
  <c r="W219" i="10"/>
  <c r="H92" i="10" s="1"/>
  <c r="BK142" i="9"/>
  <c r="M142" i="9" s="1"/>
  <c r="M94" i="9" s="1"/>
  <c r="M35" i="7"/>
  <c r="AX94" i="1" s="1"/>
  <c r="AV94" i="1" s="1"/>
  <c r="Z121" i="13"/>
  <c r="AW101" i="1" s="1"/>
  <c r="H92" i="8"/>
  <c r="W118" i="8"/>
  <c r="X120" i="17"/>
  <c r="K89" i="17" s="1"/>
  <c r="M30" i="17" s="1"/>
  <c r="AT105" i="1" s="1"/>
  <c r="W121" i="15"/>
  <c r="H89" i="15" s="1"/>
  <c r="M29" i="15" s="1"/>
  <c r="AS103" i="1" s="1"/>
  <c r="H90" i="15"/>
  <c r="M34" i="11"/>
  <c r="AX98" i="1" s="1"/>
  <c r="AV98" i="1" s="1"/>
  <c r="H34" i="11"/>
  <c r="BB98" i="1" s="1"/>
  <c r="BK124" i="10"/>
  <c r="BK152" i="9"/>
  <c r="M152" i="9" s="1"/>
  <c r="M95" i="9" s="1"/>
  <c r="H35" i="7"/>
  <c r="BB94" i="1" s="1"/>
  <c r="W118" i="5"/>
  <c r="H91" i="5"/>
  <c r="BC88" i="1"/>
  <c r="M35" i="4"/>
  <c r="AX91" i="1" s="1"/>
  <c r="AV91" i="1" s="1"/>
  <c r="K90" i="13"/>
  <c r="M35" i="3"/>
  <c r="AX90" i="1" s="1"/>
  <c r="AV90" i="1" s="1"/>
  <c r="H35" i="3"/>
  <c r="BB90" i="1" s="1"/>
  <c r="H89" i="10"/>
  <c r="BK144" i="5"/>
  <c r="M144" i="5" s="1"/>
  <c r="M95" i="5" s="1"/>
  <c r="X116" i="19" l="1"/>
  <c r="K88" i="19" s="1"/>
  <c r="M29" i="19" s="1"/>
  <c r="AT107" i="1" s="1"/>
  <c r="BK117" i="19"/>
  <c r="BK116" i="19" s="1"/>
  <c r="M116" i="19" s="1"/>
  <c r="M88" i="19" s="1"/>
  <c r="M118" i="19"/>
  <c r="M90" i="19" s="1"/>
  <c r="BK129" i="17"/>
  <c r="M129" i="17" s="1"/>
  <c r="M92" i="17" s="1"/>
  <c r="H92" i="17"/>
  <c r="W120" i="17"/>
  <c r="H89" i="17" s="1"/>
  <c r="M29" i="17" s="1"/>
  <c r="AS105" i="1" s="1"/>
  <c r="BK143" i="16"/>
  <c r="M143" i="16" s="1"/>
  <c r="M93" i="16" s="1"/>
  <c r="BK122" i="16"/>
  <c r="M122" i="16" s="1"/>
  <c r="M90" i="16" s="1"/>
  <c r="BK186" i="14"/>
  <c r="M186" i="14" s="1"/>
  <c r="M97" i="14" s="1"/>
  <c r="X121" i="13"/>
  <c r="K89" i="13" s="1"/>
  <c r="M30" i="13" s="1"/>
  <c r="AT101" i="1" s="1"/>
  <c r="BE87" i="1"/>
  <c r="BA87" i="1" s="1"/>
  <c r="BB99" i="1"/>
  <c r="AX99" i="1" s="1"/>
  <c r="AV99" i="1" s="1"/>
  <c r="BK179" i="11"/>
  <c r="M179" i="11" s="1"/>
  <c r="M94" i="11" s="1"/>
  <c r="M209" i="11"/>
  <c r="M101" i="11" s="1"/>
  <c r="BK120" i="9"/>
  <c r="BK119" i="9" s="1"/>
  <c r="M119" i="9" s="1"/>
  <c r="M89" i="9" s="1"/>
  <c r="X117" i="8"/>
  <c r="K89" i="8" s="1"/>
  <c r="M30" i="8" s="1"/>
  <c r="AT95" i="1" s="1"/>
  <c r="BK118" i="8"/>
  <c r="BK121" i="6"/>
  <c r="BK120" i="6" s="1"/>
  <c r="M120" i="6" s="1"/>
  <c r="M89" i="6" s="1"/>
  <c r="BK121" i="4"/>
  <c r="BK120" i="4" s="1"/>
  <c r="M120" i="4" s="1"/>
  <c r="M89" i="4" s="1"/>
  <c r="H90" i="4"/>
  <c r="BD87" i="1"/>
  <c r="W35" i="1" s="1"/>
  <c r="BA88" i="1"/>
  <c r="K90" i="2"/>
  <c r="BK121" i="2"/>
  <c r="BK120" i="2" s="1"/>
  <c r="M120" i="2" s="1"/>
  <c r="M89" i="2" s="1"/>
  <c r="BF87" i="1"/>
  <c r="W37" i="1" s="1"/>
  <c r="AW99" i="1"/>
  <c r="AW87" i="1"/>
  <c r="M124" i="10"/>
  <c r="M90" i="10" s="1"/>
  <c r="BK123" i="10"/>
  <c r="X121" i="15"/>
  <c r="K89" i="15" s="1"/>
  <c r="M30" i="15" s="1"/>
  <c r="AT103" i="1" s="1"/>
  <c r="K90" i="15"/>
  <c r="H89" i="19"/>
  <c r="W116" i="19"/>
  <c r="H88" i="19" s="1"/>
  <c r="M28" i="19" s="1"/>
  <c r="AS107" i="1" s="1"/>
  <c r="M146" i="18"/>
  <c r="M94" i="18" s="1"/>
  <c r="BK145" i="18"/>
  <c r="M145" i="18" s="1"/>
  <c r="M93" i="18" s="1"/>
  <c r="W119" i="9"/>
  <c r="H89" i="9" s="1"/>
  <c r="M29" i="9" s="1"/>
  <c r="AS96" i="1" s="1"/>
  <c r="H90" i="9"/>
  <c r="K90" i="16"/>
  <c r="X121" i="16"/>
  <c r="K89" i="16" s="1"/>
  <c r="M30" i="16" s="1"/>
  <c r="AT104" i="1" s="1"/>
  <c r="M121" i="2"/>
  <c r="M90" i="2" s="1"/>
  <c r="K90" i="6"/>
  <c r="X120" i="6"/>
  <c r="K89" i="6" s="1"/>
  <c r="M30" i="6" s="1"/>
  <c r="AT93" i="1" s="1"/>
  <c r="M120" i="9"/>
  <c r="M90" i="9" s="1"/>
  <c r="H90" i="5"/>
  <c r="W117" i="5"/>
  <c r="H89" i="5" s="1"/>
  <c r="M29" i="5" s="1"/>
  <c r="AS92" i="1" s="1"/>
  <c r="BK121" i="17"/>
  <c r="M122" i="17"/>
  <c r="M91" i="17" s="1"/>
  <c r="M123" i="15"/>
  <c r="M91" i="15" s="1"/>
  <c r="BK122" i="15"/>
  <c r="M117" i="19"/>
  <c r="M89" i="19" s="1"/>
  <c r="M28" i="7"/>
  <c r="M33" i="7" s="1"/>
  <c r="L101" i="7"/>
  <c r="X121" i="14"/>
  <c r="K89" i="14" s="1"/>
  <c r="M30" i="14" s="1"/>
  <c r="AT102" i="1" s="1"/>
  <c r="K90" i="14"/>
  <c r="BC87" i="1"/>
  <c r="AY88" i="1"/>
  <c r="W117" i="8"/>
  <c r="H89" i="8" s="1"/>
  <c r="M29" i="8" s="1"/>
  <c r="AS95" i="1" s="1"/>
  <c r="H90" i="8"/>
  <c r="M148" i="12"/>
  <c r="M94" i="12" s="1"/>
  <c r="BK147" i="12"/>
  <c r="M147" i="12" s="1"/>
  <c r="M93" i="12" s="1"/>
  <c r="H90" i="12"/>
  <c r="W121" i="12"/>
  <c r="H89" i="12" s="1"/>
  <c r="M29" i="12" s="1"/>
  <c r="AS100" i="1" s="1"/>
  <c r="W121" i="18"/>
  <c r="H89" i="18" s="1"/>
  <c r="M29" i="18" s="1"/>
  <c r="AS106" i="1" s="1"/>
  <c r="H90" i="18"/>
  <c r="W121" i="13"/>
  <c r="H89" i="13" s="1"/>
  <c r="M29" i="13" s="1"/>
  <c r="AS101" i="1" s="1"/>
  <c r="M122" i="13"/>
  <c r="M90" i="13" s="1"/>
  <c r="W119" i="3"/>
  <c r="H89" i="3" s="1"/>
  <c r="M29" i="3" s="1"/>
  <c r="AS90" i="1" s="1"/>
  <c r="H90" i="3"/>
  <c r="K90" i="4"/>
  <c r="X120" i="4"/>
  <c r="K89" i="4" s="1"/>
  <c r="M30" i="4" s="1"/>
  <c r="AT91" i="1" s="1"/>
  <c r="W124" i="11"/>
  <c r="H88" i="11" s="1"/>
  <c r="M28" i="11" s="1"/>
  <c r="AS98" i="1" s="1"/>
  <c r="X122" i="10"/>
  <c r="K88" i="10" s="1"/>
  <c r="M29" i="10" s="1"/>
  <c r="AT97" i="1" s="1"/>
  <c r="K89" i="10"/>
  <c r="BK122" i="18"/>
  <c r="M123" i="18"/>
  <c r="M91" i="18" s="1"/>
  <c r="X119" i="9"/>
  <c r="K89" i="9" s="1"/>
  <c r="M30" i="9" s="1"/>
  <c r="AT96" i="1" s="1"/>
  <c r="K90" i="9"/>
  <c r="M123" i="14"/>
  <c r="M91" i="14" s="1"/>
  <c r="BK122" i="14"/>
  <c r="K90" i="3"/>
  <c r="X119" i="3"/>
  <c r="K89" i="3" s="1"/>
  <c r="M30" i="3" s="1"/>
  <c r="AT90" i="1" s="1"/>
  <c r="X121" i="18"/>
  <c r="K89" i="18" s="1"/>
  <c r="M30" i="18" s="1"/>
  <c r="AT106" i="1" s="1"/>
  <c r="K90" i="18"/>
  <c r="BK119" i="3"/>
  <c r="M119" i="3" s="1"/>
  <c r="M89" i="3" s="1"/>
  <c r="M120" i="3"/>
  <c r="M90" i="3" s="1"/>
  <c r="BK122" i="12"/>
  <c r="M148" i="13"/>
  <c r="M94" i="13" s="1"/>
  <c r="BK147" i="13"/>
  <c r="M147" i="13" s="1"/>
  <c r="M93" i="13" s="1"/>
  <c r="M119" i="5"/>
  <c r="M91" i="5" s="1"/>
  <c r="BK118" i="5"/>
  <c r="M126" i="11"/>
  <c r="M90" i="11" s="1"/>
  <c r="BK125" i="11"/>
  <c r="W121" i="14"/>
  <c r="H89" i="14" s="1"/>
  <c r="M29" i="14" s="1"/>
  <c r="AS102" i="1" s="1"/>
  <c r="H90" i="14"/>
  <c r="K89" i="11"/>
  <c r="X124" i="11"/>
  <c r="K88" i="11" s="1"/>
  <c r="M29" i="11" s="1"/>
  <c r="AT98" i="1" s="1"/>
  <c r="W120" i="6"/>
  <c r="H89" i="6" s="1"/>
  <c r="M29" i="6" s="1"/>
  <c r="AS93" i="1" s="1"/>
  <c r="H90" i="6"/>
  <c r="W121" i="16"/>
  <c r="H89" i="16" s="1"/>
  <c r="M29" i="16" s="1"/>
  <c r="AS104" i="1" s="1"/>
  <c r="M147" i="15"/>
  <c r="M94" i="15" s="1"/>
  <c r="BK146" i="15"/>
  <c r="M146" i="15" s="1"/>
  <c r="M93" i="15" s="1"/>
  <c r="BB88" i="1"/>
  <c r="W120" i="2"/>
  <c r="H89" i="2" s="1"/>
  <c r="M29" i="2" s="1"/>
  <c r="AS89" i="1" s="1"/>
  <c r="H90" i="2"/>
  <c r="X121" i="12"/>
  <c r="K89" i="12" s="1"/>
  <c r="M30" i="12" s="1"/>
  <c r="AT100" i="1" s="1"/>
  <c r="BK117" i="8"/>
  <c r="M117" i="8" s="1"/>
  <c r="M89" i="8" s="1"/>
  <c r="M118" i="8"/>
  <c r="M90" i="8" s="1"/>
  <c r="BK121" i="16" l="1"/>
  <c r="M121" i="16" s="1"/>
  <c r="M89" i="16" s="1"/>
  <c r="L103" i="16" s="1"/>
  <c r="AT99" i="1"/>
  <c r="BK121" i="13"/>
  <c r="M121" i="13" s="1"/>
  <c r="M89" i="13" s="1"/>
  <c r="L103" i="13" s="1"/>
  <c r="W36" i="1"/>
  <c r="M121" i="6"/>
  <c r="M90" i="6" s="1"/>
  <c r="M121" i="4"/>
  <c r="M90" i="4" s="1"/>
  <c r="AT88" i="1"/>
  <c r="AZ87" i="1"/>
  <c r="AX88" i="1"/>
  <c r="AV88" i="1" s="1"/>
  <c r="BB87" i="1"/>
  <c r="L102" i="4"/>
  <c r="M28" i="4"/>
  <c r="M33" i="4" s="1"/>
  <c r="L99" i="8"/>
  <c r="M28" i="8"/>
  <c r="M33" i="8" s="1"/>
  <c r="M122" i="14"/>
  <c r="M90" i="14" s="1"/>
  <c r="BK121" i="14"/>
  <c r="M121" i="14" s="1"/>
  <c r="M89" i="14" s="1"/>
  <c r="M122" i="15"/>
  <c r="M90" i="15" s="1"/>
  <c r="BK121" i="15"/>
  <c r="M121" i="15" s="1"/>
  <c r="M89" i="15" s="1"/>
  <c r="M28" i="9"/>
  <c r="M33" i="9" s="1"/>
  <c r="L101" i="9"/>
  <c r="M28" i="2"/>
  <c r="M33" i="2" s="1"/>
  <c r="L102" i="2"/>
  <c r="M123" i="10"/>
  <c r="M89" i="10" s="1"/>
  <c r="BK122" i="10"/>
  <c r="M122" i="10" s="1"/>
  <c r="M88" i="10" s="1"/>
  <c r="BK124" i="11"/>
  <c r="M124" i="11" s="1"/>
  <c r="M88" i="11" s="1"/>
  <c r="M125" i="11"/>
  <c r="M89" i="11" s="1"/>
  <c r="BK121" i="12"/>
  <c r="M121" i="12" s="1"/>
  <c r="M89" i="12" s="1"/>
  <c r="M122" i="12"/>
  <c r="M90" i="12" s="1"/>
  <c r="M122" i="18"/>
  <c r="M90" i="18" s="1"/>
  <c r="BK121" i="18"/>
  <c r="M121" i="18" s="1"/>
  <c r="M89" i="18" s="1"/>
  <c r="W34" i="1"/>
  <c r="AY87" i="1"/>
  <c r="AK34" i="1" s="1"/>
  <c r="AG94" i="1"/>
  <c r="AN94" i="1" s="1"/>
  <c r="L41" i="7"/>
  <c r="AS99" i="1"/>
  <c r="L99" i="19"/>
  <c r="M27" i="19"/>
  <c r="M32" i="19" s="1"/>
  <c r="AS88" i="1"/>
  <c r="BK117" i="5"/>
  <c r="M117" i="5" s="1"/>
  <c r="M89" i="5" s="1"/>
  <c r="M118" i="5"/>
  <c r="M90" i="5" s="1"/>
  <c r="L101" i="3"/>
  <c r="M28" i="3"/>
  <c r="M33" i="3" s="1"/>
  <c r="M121" i="17"/>
  <c r="M90" i="17" s="1"/>
  <c r="BK120" i="17"/>
  <c r="M120" i="17" s="1"/>
  <c r="M89" i="17" s="1"/>
  <c r="L102" i="6"/>
  <c r="M28" i="6"/>
  <c r="M33" i="6" s="1"/>
  <c r="M28" i="16" l="1"/>
  <c r="M33" i="16" s="1"/>
  <c r="L41" i="16" s="1"/>
  <c r="AT87" i="1"/>
  <c r="AK28" i="1" s="1"/>
  <c r="M28" i="13"/>
  <c r="M33" i="13" s="1"/>
  <c r="AG101" i="1" s="1"/>
  <c r="AN101" i="1" s="1"/>
  <c r="L99" i="5"/>
  <c r="M28" i="5"/>
  <c r="M33" i="5" s="1"/>
  <c r="L107" i="11"/>
  <c r="M27" i="11"/>
  <c r="M32" i="11" s="1"/>
  <c r="L103" i="15"/>
  <c r="M28" i="15"/>
  <c r="M33" i="15" s="1"/>
  <c r="AG91" i="1"/>
  <c r="AN91" i="1" s="1"/>
  <c r="L41" i="4"/>
  <c r="AS87" i="1"/>
  <c r="AK27" i="1" s="1"/>
  <c r="AG107" i="1"/>
  <c r="AN107" i="1" s="1"/>
  <c r="L40" i="19"/>
  <c r="L103" i="12"/>
  <c r="M28" i="12"/>
  <c r="M33" i="12" s="1"/>
  <c r="M27" i="10"/>
  <c r="M32" i="10" s="1"/>
  <c r="L105" i="10"/>
  <c r="M28" i="14"/>
  <c r="M33" i="14" s="1"/>
  <c r="L103" i="14"/>
  <c r="AG95" i="1"/>
  <c r="AN95" i="1" s="1"/>
  <c r="L41" i="8"/>
  <c r="W33" i="1"/>
  <c r="AX87" i="1"/>
  <c r="L41" i="6"/>
  <c r="AG93" i="1"/>
  <c r="AN93" i="1" s="1"/>
  <c r="AG90" i="1"/>
  <c r="AN90" i="1" s="1"/>
  <c r="L41" i="3"/>
  <c r="L41" i="2"/>
  <c r="AG89" i="1"/>
  <c r="M28" i="17"/>
  <c r="M33" i="17" s="1"/>
  <c r="L102" i="17"/>
  <c r="M28" i="18"/>
  <c r="M33" i="18" s="1"/>
  <c r="L103" i="18"/>
  <c r="L41" i="9"/>
  <c r="AG96" i="1"/>
  <c r="AN96" i="1" s="1"/>
  <c r="AG104" i="1" l="1"/>
  <c r="AN104" i="1" s="1"/>
  <c r="L41" i="13"/>
  <c r="L41" i="17"/>
  <c r="AG105" i="1"/>
  <c r="AN105" i="1" s="1"/>
  <c r="L40" i="10"/>
  <c r="AG97" i="1"/>
  <c r="AN97" i="1" s="1"/>
  <c r="AN89" i="1"/>
  <c r="AV87" i="1"/>
  <c r="AK33" i="1"/>
  <c r="AG100" i="1"/>
  <c r="L41" i="12"/>
  <c r="L41" i="14"/>
  <c r="AG102" i="1"/>
  <c r="AN102" i="1" s="1"/>
  <c r="AG103" i="1"/>
  <c r="AN103" i="1" s="1"/>
  <c r="L41" i="15"/>
  <c r="AG92" i="1"/>
  <c r="AN92" i="1" s="1"/>
  <c r="L41" i="5"/>
  <c r="AG98" i="1"/>
  <c r="AN98" i="1" s="1"/>
  <c r="L40" i="11"/>
  <c r="L41" i="18"/>
  <c r="AG106" i="1"/>
  <c r="AN106" i="1" s="1"/>
  <c r="AG88" i="1" l="1"/>
  <c r="AG99" i="1"/>
  <c r="AN99" i="1" s="1"/>
  <c r="AN100" i="1"/>
  <c r="AG87" i="1" l="1"/>
  <c r="AN88" i="1"/>
  <c r="AG111" i="1" l="1"/>
  <c r="AN87" i="1"/>
  <c r="AN111" i="1" s="1"/>
  <c r="AK26" i="1"/>
  <c r="AK31" i="1" s="1"/>
  <c r="AK39" i="1" s="1"/>
</calcChain>
</file>

<file path=xl/sharedStrings.xml><?xml version="1.0" encoding="utf-8"?>
<sst xmlns="http://schemas.openxmlformats.org/spreadsheetml/2006/main" count="18537" uniqueCount="2340">
  <si>
    <t>2012</t>
  </si>
  <si>
    <t>List obsahuje:</t>
  </si>
  <si>
    <t>1) Souhrnný list stavby</t>
  </si>
  <si>
    <t>2) Rekapitulace objektů</t>
  </si>
  <si>
    <t>2.0</t>
  </si>
  <si>
    <t/>
  </si>
  <si>
    <t>False</t>
  </si>
  <si>
    <t>True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</si>
  <si>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</si>
  <si>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</si>
  <si>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</si>
  <si>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</si>
  <si>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</si>
  <si>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</si>
  <si>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</si>
  <si>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</si>
  <si>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</si>
  <si>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361016016_2016</t>
  </si>
  <si>
    <t>Stavba:</t>
  </si>
  <si>
    <t>St. č. 2368 Decentralizace vytápění CA PZP Lobodice</t>
  </si>
  <si>
    <t>JKSO:</t>
  </si>
  <si>
    <t>CC-CZ:</t>
  </si>
  <si>
    <t>Místo:</t>
  </si>
  <si>
    <t>PZP Lobodice</t>
  </si>
  <si>
    <t>Datum:</t>
  </si>
  <si>
    <t>06.04.2018</t>
  </si>
  <si>
    <t>Objednatel:</t>
  </si>
  <si>
    <t>IČ:</t>
  </si>
  <si>
    <t>27892077</t>
  </si>
  <si>
    <t xml:space="preserve">innogy Gas Storage, s.r.o. </t>
  </si>
  <si>
    <t>DIČ:</t>
  </si>
  <si>
    <t>CZ27892077</t>
  </si>
  <si>
    <t>Zhotovitel:</t>
  </si>
  <si>
    <t xml:space="preserve"> </t>
  </si>
  <si>
    <t>Projektant:</t>
  </si>
  <si>
    <t>28016718</t>
  </si>
  <si>
    <t>FORGAS a. s.</t>
  </si>
  <si>
    <t>CZ28016718</t>
  </si>
  <si>
    <t>Zpracovatel:</t>
  </si>
  <si>
    <t>Petr Teplý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</si>
  <si>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</si>
  <si>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</si>
  <si>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</si>
  <si>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</si>
  <si>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</si>
  <si>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</si>
  <si>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</si>
  <si>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</si>
  <si>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</si>
  <si>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</si>
  <si>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</si>
  <si>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</si>
  <si>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</si>
  <si>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</si>
  <si>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</si>
  <si>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</si>
  <si>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</si>
  <si>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</si>
  <si>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</si>
  <si>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</si>
  <si>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</si>
  <si>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</si>
  <si>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</si>
  <si>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</si>
  <si>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</si>
  <si>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</si>
  <si>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</si>
  <si>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</si>
  <si>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</si>
  <si>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</si>
  <si>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</si>
  <si>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</si>
  <si>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</si>
  <si>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</si>
  <si>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</si>
  <si>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</si>
  <si>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</si>
  <si>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</si>
  <si>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</si>
  <si>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</si>
  <si>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</si>
  <si>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</si>
  <si>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</si>
  <si>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</si>
  <si>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</si>
  <si>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</si>
  <si>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</si>
  <si>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{4c931c18-e707-46d7-a912-9e14853bcbba}</t>
  </si>
  <si>
    <t>{00000000-0000-0000-0000-000000000000}</t>
  </si>
  <si>
    <t>SO01</t>
  </si>
  <si>
    <t>Vytápění</t>
  </si>
  <si>
    <t>1</t>
  </si>
  <si>
    <t>{453579bf-dab4-42da-be34-a3a2f750fcb3}</t>
  </si>
  <si>
    <t>/</t>
  </si>
  <si>
    <t>SO01.1</t>
  </si>
  <si>
    <t>Vytápění objektu A – Administrativní budova a vrátnice</t>
  </si>
  <si>
    <t>2</t>
  </si>
  <si>
    <t>{a2703d3d-b453-4d21-bf3d-6c33d05b3516}</t>
  </si>
  <si>
    <t>SO01.2</t>
  </si>
  <si>
    <t>Vytápění objektu B - Elektro</t>
  </si>
  <si>
    <t>{8b707533-17d8-4382-b72f-0d6ff010b5b2}</t>
  </si>
  <si>
    <t>SO01.3</t>
  </si>
  <si>
    <t>Vytápění objektu C - Sklad</t>
  </si>
  <si>
    <t>{bb40fdb3-3e77-4a6d-bb32-955179078905}</t>
  </si>
  <si>
    <t>SO01.4</t>
  </si>
  <si>
    <t>Vytápění objektu J - Garáže</t>
  </si>
  <si>
    <t>{0ab6a7c4-8516-4f90-a0cf-1b67e9ea5cf2}</t>
  </si>
  <si>
    <t>SO01.5</t>
  </si>
  <si>
    <t>Vytápění objektu D - Kompresorovna, velín</t>
  </si>
  <si>
    <t>{e6a5ae15-7df8-4113-bfa9-7fa2085e6c7f}</t>
  </si>
  <si>
    <t>SO01.6</t>
  </si>
  <si>
    <t>Vytápění objektu E - Kotelna a ČOV</t>
  </si>
  <si>
    <t>{27e564cf-50f4-4084-a244-b511e671f7e3}</t>
  </si>
  <si>
    <t>SO01.7</t>
  </si>
  <si>
    <t>Vytápění objektu F - Sklad a myčka aut</t>
  </si>
  <si>
    <t>{f05f8728-9924-44f1-998b-89a328791d24}</t>
  </si>
  <si>
    <t>SO01.8</t>
  </si>
  <si>
    <t>Vytápění objektu H - ZBZS</t>
  </si>
  <si>
    <t>{00fab487-600d-4842-9c87-07d3d5c456f2}</t>
  </si>
  <si>
    <t>SO02</t>
  </si>
  <si>
    <t>Rozvody plynu</t>
  </si>
  <si>
    <t>{eb8a885f-c997-4b80-8b51-aba2d5ca4b70}</t>
  </si>
  <si>
    <t>SO03</t>
  </si>
  <si>
    <t>Elektroinstalace</t>
  </si>
  <si>
    <t>{a9d18362-16ff-4ee9-b00e-c9b99cee1551}</t>
  </si>
  <si>
    <t>SO04</t>
  </si>
  <si>
    <t>Měření a regulace</t>
  </si>
  <si>
    <t>{9a335d29-f208-45e7-9ccc-c3f10e30301b}</t>
  </si>
  <si>
    <t>SO04.1</t>
  </si>
  <si>
    <t>Měření a regulace objektu A – Administrativní budova a vrátnice</t>
  </si>
  <si>
    <t>{8fdb9c3b-fb19-47c1-8db8-2c25fe1e3bc4}</t>
  </si>
  <si>
    <t>SO04.2</t>
  </si>
  <si>
    <t>Měření a regulace objektu B - Elektro</t>
  </si>
  <si>
    <t>{8f4649e6-3c65-47db-a4f6-37fe0b5ccd68}</t>
  </si>
  <si>
    <t>SO04.3</t>
  </si>
  <si>
    <t xml:space="preserve">Měření a regulace objektu C – Sklad </t>
  </si>
  <si>
    <t>{e07aa9ac-9988-4db0-9d64-8ee79eb124cb}</t>
  </si>
  <si>
    <t>SO04.5</t>
  </si>
  <si>
    <t xml:space="preserve">Měření a regulace objektu D – Kompresorovna, velín </t>
  </si>
  <si>
    <t>{4ad6b261-3d62-40c2-b30e-fad8d3c36eb0}</t>
  </si>
  <si>
    <t>SO04.6</t>
  </si>
  <si>
    <t>Měření a regulace objektu E – Kotelna a ČOV</t>
  </si>
  <si>
    <t>{c2867873-92b1-4653-b3ac-9fbca661f3bb}</t>
  </si>
  <si>
    <t>SO04.7</t>
  </si>
  <si>
    <t>Měření a regulace objektu F – Sklad a myčka aut</t>
  </si>
  <si>
    <t>{b465c490-d148-4664-9200-932ee3f2fb37}</t>
  </si>
  <si>
    <t>SO04.8</t>
  </si>
  <si>
    <t>Měření a regulace objektu H – ZBZS</t>
  </si>
  <si>
    <t>{d3786a05-b8d3-4486-8a0e-913ccfb14d4b}</t>
  </si>
  <si>
    <t>SO06</t>
  </si>
  <si>
    <t>Odstranění kotelny</t>
  </si>
  <si>
    <t>{77bb87c4-7358-475e-ba98-979ba7ed4ce4}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</si>
  <si>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</si>
  <si>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</si>
  <si>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</si>
  <si>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</si>
  <si>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</si>
  <si>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</si>
  <si>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</si>
  <si>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</si>
  <si>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</si>
  <si>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</si>
  <si>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</si>
  <si>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SO01 - Vytápění</t>
  </si>
  <si>
    <t>Část:</t>
  </si>
  <si>
    <t>SO01.1 - Vytápění objektu A – Administrativní budova a vrátnice</t>
  </si>
  <si>
    <t>Ing. Karel Puhaný</t>
  </si>
  <si>
    <t>Náklady z rozpočtu</t>
  </si>
  <si>
    <t>Ostatní náklady</t>
  </si>
  <si>
    <t>REKAPITULACE ROZPOČTU</t>
  </si>
  <si>
    <t>Kód - Popis</t>
  </si>
  <si>
    <t>Materiál [CZK]</t>
  </si>
  <si>
    <t>Montáž [CZK]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</si>
  <si>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</si>
  <si>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</si>
  <si>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</si>
  <si>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</si>
  <si>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</si>
  <si>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</si>
  <si>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</si>
  <si>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</si>
  <si>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</si>
  <si>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</si>
  <si>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</si>
  <si>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HZS - Hodinové zúčtovací sazby</t>
  </si>
  <si>
    <t>2) Ostatní náklady</t>
  </si>
  <si>
    <t>ROZPOČET</t>
  </si>
  <si>
    <t>PČ</t>
  </si>
  <si>
    <t>Typ</t>
  </si>
  <si>
    <t>Popis</t>
  </si>
  <si>
    <t>MJ</t>
  </si>
  <si>
    <t>Množství</t>
  </si>
  <si>
    <t>J. materiál [CZK]</t>
  </si>
  <si>
    <t>J. montáž [CZK]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</si>
  <si>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</si>
  <si>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</si>
  <si>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</si>
  <si>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</si>
  <si>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</si>
  <si>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</si>
  <si>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</si>
  <si>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</si>
  <si>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</si>
  <si>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</si>
  <si>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</si>
  <si>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</si>
  <si>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713463411</t>
  </si>
  <si>
    <t>Montáž izolace tepelné potrubí a ohybů návlekovými izolačními pouzdry</t>
  </si>
  <si>
    <t>m</t>
  </si>
  <si>
    <t>16</t>
  </si>
  <si>
    <t>-481711162</t>
  </si>
  <si>
    <t>M</t>
  </si>
  <si>
    <t>63143200r01</t>
  </si>
  <si>
    <t>pouzdro izolační potrubní s jednostrannou Al fólií max. 600/100 °C 109/100 mm</t>
  </si>
  <si>
    <t>32</t>
  </si>
  <si>
    <t>-1433445759</t>
  </si>
  <si>
    <t>3</t>
  </si>
  <si>
    <t>63143114</t>
  </si>
  <si>
    <t>pouzdro izolační potrubní s jednostrannou Al fólií max. 600/100 °C 49/40 mm</t>
  </si>
  <si>
    <t>-264588627</t>
  </si>
  <si>
    <t>4</t>
  </si>
  <si>
    <t>63143155</t>
  </si>
  <si>
    <t>pouzdro izolační potrubní s jednostrannou Al fólií max. 600/100 °C 61/50 mm</t>
  </si>
  <si>
    <t>962969263</t>
  </si>
  <si>
    <t>5</t>
  </si>
  <si>
    <t>106078228407400025</t>
  </si>
  <si>
    <t>Plynový kondenzační kotel jednookruhový s modulačním hořákem, rozsah výkonu 9,5-33,0kW. Nerezový výměník, kaskádový regulátor, kaskádní čidlo, včetně montáže</t>
  </si>
  <si>
    <t>KS</t>
  </si>
  <si>
    <t>234429227</t>
  </si>
  <si>
    <t>6</t>
  </si>
  <si>
    <t>731810222r01</t>
  </si>
  <si>
    <t>Odkouření systémové plastové vyvedené po fasádě nad střecho objekt, přívod spalovacího vzduchu přes fasádu, včetně držáků, zakončení, montáže, vodorovná část 4m, svislá cca 6m</t>
  </si>
  <si>
    <t>soubor</t>
  </si>
  <si>
    <t>-264226210</t>
  </si>
  <si>
    <t>7</t>
  </si>
  <si>
    <t>732113118</t>
  </si>
  <si>
    <t>Vyrovnávač dynamických tlaků G 2" PN 6 hydraulický závitový</t>
  </si>
  <si>
    <t>kus</t>
  </si>
  <si>
    <t>1707583506</t>
  </si>
  <si>
    <t>8</t>
  </si>
  <si>
    <t>732421133r01</t>
  </si>
  <si>
    <t>Čerpadlová skupina (2200l/h, 15,5kPa) včetně trojcestného ventilu, čerpadla, uzávěrů, teploměrů, izolačního pouzdra, držáků, montáže. Pohon trojcestného ventilu 24V, spojitý signál 0 až 10V</t>
  </si>
  <si>
    <t>852826854</t>
  </si>
  <si>
    <t>9</t>
  </si>
  <si>
    <t>732111125r01</t>
  </si>
  <si>
    <t>Rozdělovač/sběrač pro 2 topné okruhy 4 400l/h, včetně tepelné izolace, držáků a montáže</t>
  </si>
  <si>
    <t>-310791734</t>
  </si>
  <si>
    <t>10</t>
  </si>
  <si>
    <t>732331617</t>
  </si>
  <si>
    <t>Nádoba tlaková expanzní s membránou závitové připojení PN 0,6 o objemu 80 litrů</t>
  </si>
  <si>
    <t>673853223</t>
  </si>
  <si>
    <t>11</t>
  </si>
  <si>
    <t>733111115</t>
  </si>
  <si>
    <t>Potrubí ocelové závitové bezešvé běžné v kotelnách nebo strojovnách DN 25</t>
  </si>
  <si>
    <t>-1660437441</t>
  </si>
  <si>
    <t>12</t>
  </si>
  <si>
    <t>733111117</t>
  </si>
  <si>
    <t>Potrubí ocelové závitové bezešvé běžné v kotelnách nebo strojovnách DN 40</t>
  </si>
  <si>
    <t>6308088</t>
  </si>
  <si>
    <t>13</t>
  </si>
  <si>
    <t>733111118</t>
  </si>
  <si>
    <t>Potrubí ocelové závitové bezešvé běžné v kotelnách nebo strojovnách DN 50</t>
  </si>
  <si>
    <t>1021878449</t>
  </si>
  <si>
    <t>14</t>
  </si>
  <si>
    <t>733321215r01</t>
  </si>
  <si>
    <t>Potrubí plastové PVC 40x1,8mm vč. napojení potrubí na odpad</t>
  </si>
  <si>
    <t>642170120</t>
  </si>
  <si>
    <t>733190108</t>
  </si>
  <si>
    <t>Zkouška těsnosti potrubí ocelové závitové do DN 50</t>
  </si>
  <si>
    <t>1720272940</t>
  </si>
  <si>
    <t>230050031</t>
  </si>
  <si>
    <t>Montáž a zhotovení doplňkové konstrukce z profilového materiálu</t>
  </si>
  <si>
    <t>kg</t>
  </si>
  <si>
    <t>1860337703</t>
  </si>
  <si>
    <t>17</t>
  </si>
  <si>
    <t>13010950r01</t>
  </si>
  <si>
    <t>Doplňkové konstrukce, profilový materiál</t>
  </si>
  <si>
    <t>256</t>
  </si>
  <si>
    <t>64</t>
  </si>
  <si>
    <t>-331810199</t>
  </si>
  <si>
    <t>18</t>
  </si>
  <si>
    <t>734221551</t>
  </si>
  <si>
    <t>Ventil závitový termostatický přímý dvouregulační G 3/8 PN 16 do 110°C bez hlavice ovládání</t>
  </si>
  <si>
    <t>-1999810738</t>
  </si>
  <si>
    <t>19</t>
  </si>
  <si>
    <t>734221682</t>
  </si>
  <si>
    <t>Termostatická hlavice kapalinová PN 10 do 110°C otopných těles VK</t>
  </si>
  <si>
    <t>1382405271</t>
  </si>
  <si>
    <t>20</t>
  </si>
  <si>
    <t>734200821</t>
  </si>
  <si>
    <t>Demontáž armatury závitové se dvěma závity do G 1/2</t>
  </si>
  <si>
    <t>1803227613</t>
  </si>
  <si>
    <t>734209115</t>
  </si>
  <si>
    <t>Montáž armatury závitové s dvěma závity G 1</t>
  </si>
  <si>
    <t>-1083921617</t>
  </si>
  <si>
    <t>22</t>
  </si>
  <si>
    <t>55114228</t>
  </si>
  <si>
    <t>kohout kulový se šroubením, mosaz, vnitřní x vnější, vrtulka 1" x 1"</t>
  </si>
  <si>
    <t>-1811154848</t>
  </si>
  <si>
    <t>23</t>
  </si>
  <si>
    <t>55129494</t>
  </si>
  <si>
    <t>filtr 2x vnitřní závit PN 16 do 130°C 1"</t>
  </si>
  <si>
    <t>651383461</t>
  </si>
  <si>
    <t>24</t>
  </si>
  <si>
    <t>734209103</t>
  </si>
  <si>
    <t>Montáž armatury závitové s jedním závitem G 1/2</t>
  </si>
  <si>
    <t>-784351487</t>
  </si>
  <si>
    <t>25</t>
  </si>
  <si>
    <t>55121284</t>
  </si>
  <si>
    <t>ventil automatický odvzdušňovací svislý do 120°C mosaz 1/2"</t>
  </si>
  <si>
    <t>-1452027500</t>
  </si>
  <si>
    <t>26</t>
  </si>
  <si>
    <t>55124389</t>
  </si>
  <si>
    <t>kohout vypouštěcí kulový, s hadicovou vývodkou a zátkou, PN 10, T 110°C 1/2"</t>
  </si>
  <si>
    <t>1827274280</t>
  </si>
  <si>
    <t>27</t>
  </si>
  <si>
    <t>212055000106350004</t>
  </si>
  <si>
    <t>Sifon speciální - plastový pro kondenzát 40 DN bílá</t>
  </si>
  <si>
    <t>-1853293198</t>
  </si>
  <si>
    <t>28</t>
  </si>
  <si>
    <t>734494213</t>
  </si>
  <si>
    <t>Návarek s trubkovým závitem G 1/2</t>
  </si>
  <si>
    <t>1724117652</t>
  </si>
  <si>
    <t>29</t>
  </si>
  <si>
    <t>735164221r01</t>
  </si>
  <si>
    <t>Elektrický přímotop 1,5kW, 230V</t>
  </si>
  <si>
    <t>-1337704639</t>
  </si>
  <si>
    <t>30</t>
  </si>
  <si>
    <t>735164221r02</t>
  </si>
  <si>
    <t>Elektrický přímotop 0,75kW, 230V</t>
  </si>
  <si>
    <t>641539689</t>
  </si>
  <si>
    <t>31</t>
  </si>
  <si>
    <t>783301313</t>
  </si>
  <si>
    <t>Odmaštění zámečnických konstrukcí ředidlovým odmašťovačem</t>
  </si>
  <si>
    <t>m2</t>
  </si>
  <si>
    <t>-917800320</t>
  </si>
  <si>
    <t>783334201</t>
  </si>
  <si>
    <t>Základní antikorozní jednonásobný epoxidový nátěr zámečnických konstrukcí</t>
  </si>
  <si>
    <t>-270893629</t>
  </si>
  <si>
    <t>33</t>
  </si>
  <si>
    <t>783335101</t>
  </si>
  <si>
    <t>Jednonásobný epoxidový mezinátěr zámečnických konstrukcí</t>
  </si>
  <si>
    <t>-1092361677</t>
  </si>
  <si>
    <t>34</t>
  </si>
  <si>
    <t>783347101</t>
  </si>
  <si>
    <t>Krycí jednonásobný polyuretanový nátěr zámečnických konstrukcí</t>
  </si>
  <si>
    <t>-1044952962</t>
  </si>
  <si>
    <t>35</t>
  </si>
  <si>
    <t>783601715</t>
  </si>
  <si>
    <t>Odmaštění ředidlovým odmašťovačem potrubí do DN 50 mm</t>
  </si>
  <si>
    <t>629066330</t>
  </si>
  <si>
    <t>36</t>
  </si>
  <si>
    <t>783634651</t>
  </si>
  <si>
    <t>Základní antikorozní jednonásobný epoxidový nátěr potrubí do DN 50 mm</t>
  </si>
  <si>
    <t>1710860232</t>
  </si>
  <si>
    <t>37</t>
  </si>
  <si>
    <t>783647601</t>
  </si>
  <si>
    <t>Krycí jednonásobný polyuretanový nátěr potrubí do DN 50 mm</t>
  </si>
  <si>
    <t>259575849</t>
  </si>
  <si>
    <t>38</t>
  </si>
  <si>
    <t>HZS1292</t>
  </si>
  <si>
    <t>Hodinová zúčtovací sazba stavební dělník</t>
  </si>
  <si>
    <t>hod</t>
  </si>
  <si>
    <t>512</t>
  </si>
  <si>
    <t>-1309679678</t>
  </si>
  <si>
    <t>"demontáž zařízení servisní dílny" 32</t>
  </si>
  <si>
    <t>VV</t>
  </si>
  <si>
    <t>39</t>
  </si>
  <si>
    <t>HZS1301</t>
  </si>
  <si>
    <t>Hodinová zúčtovací sazba zedník</t>
  </si>
  <si>
    <t>907474603</t>
  </si>
  <si>
    <t>"stavební přípomoce" 48</t>
  </si>
  <si>
    <t>40</t>
  </si>
  <si>
    <t>HZS2212</t>
  </si>
  <si>
    <t>Hodinová zúčtovací sazba instalatér odborný</t>
  </si>
  <si>
    <t>-2065961587</t>
  </si>
  <si>
    <t>"topná zkouška" 24</t>
  </si>
  <si>
    <t>"hydraulické vyvážení soustavy" 24</t>
  </si>
  <si>
    <t>"uvedení do provozu, zaškolení" 16</t>
  </si>
  <si>
    <t>Součet</t>
  </si>
  <si>
    <t>SO01.2 - Vytápění objektu B - Elektro</t>
  </si>
  <si>
    <t>1273813810</t>
  </si>
  <si>
    <t>63143083</t>
  </si>
  <si>
    <t>pouzdro izolační potrubní s jednostrannou Al fólií max. 600/100 °C 43/30 mm</t>
  </si>
  <si>
    <t>-1152671726</t>
  </si>
  <si>
    <t>63143082</t>
  </si>
  <si>
    <t>pouzdro izolační potrubní s jednostrannou Al fólií max. 600/100 °C 34/30 mm</t>
  </si>
  <si>
    <t>1623376522</t>
  </si>
  <si>
    <t>-1431780174</t>
  </si>
  <si>
    <t>731810222r02</t>
  </si>
  <si>
    <t>Odkouření systémové plastové vyvedené přes fasádu, 2m</t>
  </si>
  <si>
    <t>1030773815</t>
  </si>
  <si>
    <t>732113116r01</t>
  </si>
  <si>
    <t>Vyrovnávač dynamických tlaků 2000l/h</t>
  </si>
  <si>
    <t>-1758076000</t>
  </si>
  <si>
    <t>732421133r02</t>
  </si>
  <si>
    <t>Čerpadlová skupina (1120l/h, 10,0kPa) včetně trojcestného ventilu, čerpadla, uzávěrů, teploměrů, izolačního pouzdra, držáků, montáže. Pohon trojcestného ventilu 24V, spojitý signál 0 až 10V</t>
  </si>
  <si>
    <t>901034301</t>
  </si>
  <si>
    <t>732421133r03</t>
  </si>
  <si>
    <t>Čerpadlová skupina (830l/h, 5,0kPa) včetně trojcestného ventilu, čerpadla, uzávěrů, teploměrů, izolačního pouzdra, držáků, montáže. Pohon trojcestného ventilu 24V, spojitý signál 0 až 10V</t>
  </si>
  <si>
    <t>740982499</t>
  </si>
  <si>
    <t>732111125r02</t>
  </si>
  <si>
    <t>Rozdělovač/sběrač pro 2 topné okruhy 2000l/h, včetně tepelné izolace, držáků a montáže</t>
  </si>
  <si>
    <t>-360391999</t>
  </si>
  <si>
    <t>732331616</t>
  </si>
  <si>
    <t>Nádoba tlaková expanzní s membránou závitové připojení PN 0,6 o objemu 50 litrů</t>
  </si>
  <si>
    <t>237754830</t>
  </si>
  <si>
    <t>-1566692333</t>
  </si>
  <si>
    <t>733111116</t>
  </si>
  <si>
    <t>Potrubí ocelové závitové bezešvé běžné v kotelnách nebo strojovnách DN 32</t>
  </si>
  <si>
    <t>1721516981</t>
  </si>
  <si>
    <t>-2025723901</t>
  </si>
  <si>
    <t>1371536944</t>
  </si>
  <si>
    <t>-761358018</t>
  </si>
  <si>
    <t>-1033939078</t>
  </si>
  <si>
    <t>-1932767475</t>
  </si>
  <si>
    <t>1890952558</t>
  </si>
  <si>
    <t>75203564</t>
  </si>
  <si>
    <t>1282677964</t>
  </si>
  <si>
    <t>-189299952</t>
  </si>
  <si>
    <t>-1639320005</t>
  </si>
  <si>
    <t>-1526825971</t>
  </si>
  <si>
    <t>2011694757</t>
  </si>
  <si>
    <t>-35818777</t>
  </si>
  <si>
    <t>-1418827915</t>
  </si>
  <si>
    <t>-1210813807</t>
  </si>
  <si>
    <t>1558412334</t>
  </si>
  <si>
    <t>-833506082</t>
  </si>
  <si>
    <t>1567582637</t>
  </si>
  <si>
    <t>-2087350193</t>
  </si>
  <si>
    <t>-794581533</t>
  </si>
  <si>
    <t>-1264444954</t>
  </si>
  <si>
    <t>-1080781040</t>
  </si>
  <si>
    <t>64751551</t>
  </si>
  <si>
    <t>"demontáž zařízení boční dílny" 32</t>
  </si>
  <si>
    <t>-630768150</t>
  </si>
  <si>
    <t>"stavební přípomoce" 20</t>
  </si>
  <si>
    <t>-356333315</t>
  </si>
  <si>
    <t>SO01.3 - Vytápění objektu C - Sklad</t>
  </si>
  <si>
    <t>-323615738</t>
  </si>
  <si>
    <t>1072678885</t>
  </si>
  <si>
    <t>1087925540</t>
  </si>
  <si>
    <t>Plynový kondenzační kotel jednookruhový s modulačním hořákem, rozsah výkonu 10,0-35,0kW. Nerezový výměník, kaskádový regulátor, kaskádní čidlo, včetně montáže</t>
  </si>
  <si>
    <t>688308389</t>
  </si>
  <si>
    <t>106078228407400026</t>
  </si>
  <si>
    <t>Plynový kondenzační kotel jednookruhový s modulačním hořákem, rozsah výkonu 9,7-48,7kW. Nerezový výměník, včetně montáže</t>
  </si>
  <si>
    <t>212483828</t>
  </si>
  <si>
    <t>-475378860</t>
  </si>
  <si>
    <t>-273218581</t>
  </si>
  <si>
    <t>732113116r02</t>
  </si>
  <si>
    <t>Vyrovnávač dynamických tlaků 2200l/h</t>
  </si>
  <si>
    <t>2086764574</t>
  </si>
  <si>
    <t>732421133r04</t>
  </si>
  <si>
    <t>Čerpadlová skupina (400l/h, 11,0kPa) včetně trojcestného ventilu, čerpadla, uzávěrů, teploměrů, izolačního pouzdra, držáků, montáže. Pohon trojcestného ventilu 24V, spojitý signál 0 až 10V</t>
  </si>
  <si>
    <t>1625804951</t>
  </si>
  <si>
    <t>732421133r05</t>
  </si>
  <si>
    <t>Čerpadlová skupina (1800l/h, 20,0kPa) včetně trojcestného ventilu, čerpadla, uzávěrů, teploměrů, izolačního pouzdra, držáků, montáže. Pohon trojcestného ventilu 24V, spojitý signál 0 až 10V</t>
  </si>
  <si>
    <t>-43048447</t>
  </si>
  <si>
    <t>732421133r06</t>
  </si>
  <si>
    <t>Čerpadlo s elektronickou regulací (4 610l/h, 20,0kPa)dodávka, montáž</t>
  </si>
  <si>
    <t>916424206</t>
  </si>
  <si>
    <t>732111125r03</t>
  </si>
  <si>
    <t>Rozdělovač/sběrač pro 2 topné okruhy 2200l/h, včetně tepelné izolace, držáků a montáže</t>
  </si>
  <si>
    <t>-1151369387</t>
  </si>
  <si>
    <t>-2106069084</t>
  </si>
  <si>
    <t>732331619</t>
  </si>
  <si>
    <t>Nádoba tlaková expanzní s membránou závitové připojení PN 0,6 o objemu 140 litrů</t>
  </si>
  <si>
    <t>-1736134434</t>
  </si>
  <si>
    <t>7324r01</t>
  </si>
  <si>
    <t>Kompaktní přečerpávací zařízení, dodávka, montáž</t>
  </si>
  <si>
    <t>-277851526</t>
  </si>
  <si>
    <t>733111113</t>
  </si>
  <si>
    <t>Potrubí ocelové závitové bezešvé běžné v kotelnách nebo strojovnách DN 15</t>
  </si>
  <si>
    <t>1688326748</t>
  </si>
  <si>
    <t>733111114</t>
  </si>
  <si>
    <t>Potrubí ocelové závitové bezešvé běžné v kotelnách nebo strojovnách DN 20</t>
  </si>
  <si>
    <t>-1766264945</t>
  </si>
  <si>
    <t>-1114794241</t>
  </si>
  <si>
    <t>805119986</t>
  </si>
  <si>
    <t>1047952589</t>
  </si>
  <si>
    <t>-550770513</t>
  </si>
  <si>
    <t>733221204</t>
  </si>
  <si>
    <t>Potrubí měděné měkké spojované tvrdým pájením D 22x1</t>
  </si>
  <si>
    <t>-1136894310</t>
  </si>
  <si>
    <t>361938663</t>
  </si>
  <si>
    <t>1010869973</t>
  </si>
  <si>
    <t>1710301854</t>
  </si>
  <si>
    <t>707096830</t>
  </si>
  <si>
    <t>-1223828770</t>
  </si>
  <si>
    <t>440959691</t>
  </si>
  <si>
    <t>-1876363566</t>
  </si>
  <si>
    <t>734220101r01</t>
  </si>
  <si>
    <t>Ventil závitový regulační přímý G 1/2 PN 20 do 100°C vyvažovací</t>
  </si>
  <si>
    <t>-1807282354</t>
  </si>
  <si>
    <t>734209118</t>
  </si>
  <si>
    <t>Montáž armatury závitové s dvěma závity G 2</t>
  </si>
  <si>
    <t>-1359151901</t>
  </si>
  <si>
    <t>55114228r01</t>
  </si>
  <si>
    <t>kohout kulový mosaz DN50 PN6</t>
  </si>
  <si>
    <t>1390786578</t>
  </si>
  <si>
    <t>900101534700020018r0</t>
  </si>
  <si>
    <t>Hadice pancéřové DN20 L=0,3m</t>
  </si>
  <si>
    <t>508702014</t>
  </si>
  <si>
    <t>734209117</t>
  </si>
  <si>
    <t>Montáž armatury závitové s dvěma závity G 6/4</t>
  </si>
  <si>
    <t>712479332</t>
  </si>
  <si>
    <t>55114228r02</t>
  </si>
  <si>
    <t>kohout kulový mosaz DN40 PN6</t>
  </si>
  <si>
    <t>1968438764</t>
  </si>
  <si>
    <t>427333600</t>
  </si>
  <si>
    <t>-634311833</t>
  </si>
  <si>
    <t>-2065024959</t>
  </si>
  <si>
    <t>734209114</t>
  </si>
  <si>
    <t>Montáž armatury závitové s dvěma závity G 3/4</t>
  </si>
  <si>
    <t>1692313833</t>
  </si>
  <si>
    <t>55114224</t>
  </si>
  <si>
    <t>kohout kulový se šroubením, mosaz, vnitřní x vnější, vrtulka 3/4" x 3/4"</t>
  </si>
  <si>
    <t>1494308438</t>
  </si>
  <si>
    <t>41</t>
  </si>
  <si>
    <t>-1617735341</t>
  </si>
  <si>
    <t>42</t>
  </si>
  <si>
    <t>2025526412</t>
  </si>
  <si>
    <t>43</t>
  </si>
  <si>
    <t>-152175831</t>
  </si>
  <si>
    <t>44</t>
  </si>
  <si>
    <t>755292427</t>
  </si>
  <si>
    <t>45</t>
  </si>
  <si>
    <t>933142905</t>
  </si>
  <si>
    <t>46</t>
  </si>
  <si>
    <t>735221741r01</t>
  </si>
  <si>
    <t>Registr trubkový DN 80 6x1500 mm</t>
  </si>
  <si>
    <t>731107207</t>
  </si>
  <si>
    <t>47</t>
  </si>
  <si>
    <t>735221742r01</t>
  </si>
  <si>
    <t>Registr trubkový DN 80 6x2000 mm</t>
  </si>
  <si>
    <t>1750256940</t>
  </si>
  <si>
    <t>48</t>
  </si>
  <si>
    <t>735221743r01</t>
  </si>
  <si>
    <t>Registr trubkový DN 80 6x2500 mm</t>
  </si>
  <si>
    <t>1150659577</t>
  </si>
  <si>
    <t>49</t>
  </si>
  <si>
    <t>735221743r02</t>
  </si>
  <si>
    <t>Registr trubkový DN 80 6x3000 mm</t>
  </si>
  <si>
    <t>-731968821</t>
  </si>
  <si>
    <t>50</t>
  </si>
  <si>
    <t>795942201r01</t>
  </si>
  <si>
    <t>Zapojení teplovzdušné jednotky</t>
  </si>
  <si>
    <t>-235567874</t>
  </si>
  <si>
    <t>51</t>
  </si>
  <si>
    <t>-774851497</t>
  </si>
  <si>
    <t>52</t>
  </si>
  <si>
    <t>1423270603</t>
  </si>
  <si>
    <t>53</t>
  </si>
  <si>
    <t>-530879336</t>
  </si>
  <si>
    <t>54</t>
  </si>
  <si>
    <t>1892698014</t>
  </si>
  <si>
    <t>55</t>
  </si>
  <si>
    <t>-534267030</t>
  </si>
  <si>
    <t>56</t>
  </si>
  <si>
    <t>285475988</t>
  </si>
  <si>
    <t>57</t>
  </si>
  <si>
    <t>-377290799</t>
  </si>
  <si>
    <t>58</t>
  </si>
  <si>
    <t>1907349671</t>
  </si>
  <si>
    <t>"demontáž stávajícího zařízení" 64</t>
  </si>
  <si>
    <t>59</t>
  </si>
  <si>
    <t>210995653</t>
  </si>
  <si>
    <t>60</t>
  </si>
  <si>
    <t>-17344196</t>
  </si>
  <si>
    <t>"uvedení do provozu, zaškolení" 20</t>
  </si>
  <si>
    <t>SO01.4 - Vytápění objektu J - Garáže</t>
  </si>
  <si>
    <t>1623141781</t>
  </si>
  <si>
    <t>848875957</t>
  </si>
  <si>
    <t>-1255422360</t>
  </si>
  <si>
    <t>2124968408</t>
  </si>
  <si>
    <t>-461333987</t>
  </si>
  <si>
    <t>-243548402</t>
  </si>
  <si>
    <t>-1920879796</t>
  </si>
  <si>
    <t>466743977</t>
  </si>
  <si>
    <t>1802226566</t>
  </si>
  <si>
    <t>734261717</t>
  </si>
  <si>
    <t>Šroubení regulační radiátorové přímé G 1/2 s vypouštěním</t>
  </si>
  <si>
    <t>-139972234</t>
  </si>
  <si>
    <t>735221742r02</t>
  </si>
  <si>
    <t>Registr trubkový DN 80 8x2000 mm</t>
  </si>
  <si>
    <t>2116273951</t>
  </si>
  <si>
    <t>Registr trubkový DN 80 8x2500 mm</t>
  </si>
  <si>
    <t>-1337162790</t>
  </si>
  <si>
    <t>1556522297</t>
  </si>
  <si>
    <t>-839877181</t>
  </si>
  <si>
    <t>607414997</t>
  </si>
  <si>
    <t>-516876824</t>
  </si>
  <si>
    <t>-1529798971</t>
  </si>
  <si>
    <t>971254691</t>
  </si>
  <si>
    <t>668282240</t>
  </si>
  <si>
    <t>783r01</t>
  </si>
  <si>
    <t>Nátěr registru DN80x2m</t>
  </si>
  <si>
    <t>-871210142</t>
  </si>
  <si>
    <t>783r02</t>
  </si>
  <si>
    <t>Nátěr registru DN80x2,5m</t>
  </si>
  <si>
    <t>594817364</t>
  </si>
  <si>
    <t>546436923</t>
  </si>
  <si>
    <t>1314373476</t>
  </si>
  <si>
    <t>601905755</t>
  </si>
  <si>
    <t>SO01.5 - Vytápění objektu D - Kompresorovna, velín</t>
  </si>
  <si>
    <t>1470027228</t>
  </si>
  <si>
    <t>1768689638</t>
  </si>
  <si>
    <t>1950198020</t>
  </si>
  <si>
    <t>Plynový kondenzační kotel jednookruhový s modulačním hořákem, rozsah výkonu 9,7-48,7kW. Nerezový výměník, kaskádový regulátor, kaskádní čidlo, včetně montáže</t>
  </si>
  <si>
    <t>1416347515</t>
  </si>
  <si>
    <t>Plynový kondenzační kotel jednookruhový s modulačním hořákem, rozsah výkonu 9,5-33,0kW. Nerezový výměník, včetně montáže</t>
  </si>
  <si>
    <t>40661561</t>
  </si>
  <si>
    <t>731810222r03</t>
  </si>
  <si>
    <t>Odkouření systémové plastové vyvedené po fasádě nad střecho objekt, přívod spalovacího vzduchu přes fasádu, včetně držáků, zakončení, montáže, vodorovná část 1m, svislá cca 8m</t>
  </si>
  <si>
    <t>331219995</t>
  </si>
  <si>
    <t>731810222r04</t>
  </si>
  <si>
    <t>Odkouření systémové plastové vyvedené po fasádě nad střecho objekt, přívod spalovacího vzduchu přes fasádu, včetně držáků, zakončení, montáže, vodorovná část 6m, svislá cca 6m</t>
  </si>
  <si>
    <t>-2100615994</t>
  </si>
  <si>
    <t>1881789006</t>
  </si>
  <si>
    <t>732113116r03</t>
  </si>
  <si>
    <t>Vyrovnávač dynamických tlaků 1500l/h</t>
  </si>
  <si>
    <t>-2093235101</t>
  </si>
  <si>
    <t>732421133r09</t>
  </si>
  <si>
    <t>Čerpadlová skupina (950l/h, 6,5kPa) včetně trojcestného ventilu, čerpadla, uzávěrů, teploměrů, izolačního pouzdra, držáků, montáže. Pohon trojcestného ventilu 24V, spojitý signál 0 až 10V</t>
  </si>
  <si>
    <t>-536497549</t>
  </si>
  <si>
    <t>732421133r07</t>
  </si>
  <si>
    <t>Čerpadlová skupina (1910l/h, 11,0kPa) včetně trojcestného ventilu, čerpadla, uzávěrů, teploměrů, izolačního pouzdra, držáků, montáže. Pohon trojcestného ventilu 24V, spojitý signál 0 až 10V</t>
  </si>
  <si>
    <t>-1170125440</t>
  </si>
  <si>
    <t>732421133r08</t>
  </si>
  <si>
    <t>Čerpadlová skupina (950l/h, 6,5kPa) včetně čerpadla, uzávěrů, teploměrů, izolačního pouzdra, držáků, montáže</t>
  </si>
  <si>
    <t>1489354329</t>
  </si>
  <si>
    <t>732111125r04</t>
  </si>
  <si>
    <t>Rozdělovač/sběrač pro 2 topné okruhy 2850l/h, včetně tepelné izolace, držáků a montáže</t>
  </si>
  <si>
    <t>-305276941</t>
  </si>
  <si>
    <t>732331614</t>
  </si>
  <si>
    <t>Nádoba tlaková expanzní s membránou závitové připojení PN 0,6 o objemu 25 litrů</t>
  </si>
  <si>
    <t>152816893</t>
  </si>
  <si>
    <t>-2076280999</t>
  </si>
  <si>
    <t>-1891820919</t>
  </si>
  <si>
    <t>1537705772</t>
  </si>
  <si>
    <t>-1194600703</t>
  </si>
  <si>
    <t>-1898888327</t>
  </si>
  <si>
    <t>820584583</t>
  </si>
  <si>
    <t>-178347486</t>
  </si>
  <si>
    <t>1316599780</t>
  </si>
  <si>
    <t>1791110515</t>
  </si>
  <si>
    <t>1753681231</t>
  </si>
  <si>
    <t>1359812376</t>
  </si>
  <si>
    <t>1935208246</t>
  </si>
  <si>
    <t>1098109013</t>
  </si>
  <si>
    <t>319668281</t>
  </si>
  <si>
    <t>171508985</t>
  </si>
  <si>
    <t>1191234348</t>
  </si>
  <si>
    <t>21426329</t>
  </si>
  <si>
    <t>1169893891</t>
  </si>
  <si>
    <t>568054002</t>
  </si>
  <si>
    <t>551104442</t>
  </si>
  <si>
    <t>-1257790748</t>
  </si>
  <si>
    <t>735221741r02</t>
  </si>
  <si>
    <t>Registr trubkový DN 80 8x1500 mm</t>
  </si>
  <si>
    <t>-1886882504</t>
  </si>
  <si>
    <t>425593262</t>
  </si>
  <si>
    <t>-375451420</t>
  </si>
  <si>
    <t>37799326</t>
  </si>
  <si>
    <t>735164221r03</t>
  </si>
  <si>
    <t>Elektrický přímotop 2,0kW, 230V</t>
  </si>
  <si>
    <t>545638211</t>
  </si>
  <si>
    <t>-1091850760</t>
  </si>
  <si>
    <t>-851616520</t>
  </si>
  <si>
    <t>1967241253</t>
  </si>
  <si>
    <t>797260736</t>
  </si>
  <si>
    <t>-55735397</t>
  </si>
  <si>
    <t>-488898349</t>
  </si>
  <si>
    <t>-847179096</t>
  </si>
  <si>
    <t>868014054</t>
  </si>
  <si>
    <t>-1138921227</t>
  </si>
  <si>
    <t>783r03</t>
  </si>
  <si>
    <t>Nátěr registru DN80x1,5m</t>
  </si>
  <si>
    <t>-1954176340</t>
  </si>
  <si>
    <t>-1251123477</t>
  </si>
  <si>
    <t>"demontáž zařízení boční dílny" 24</t>
  </si>
  <si>
    <t>-946716851</t>
  </si>
  <si>
    <t>"stavební přípomoce" 40</t>
  </si>
  <si>
    <t>-318726484</t>
  </si>
  <si>
    <t>"uvedení do provozu, zaškolení" 24</t>
  </si>
  <si>
    <t>SO01.6 - Vytápění objektu E - Kotelna a ČOV</t>
  </si>
  <si>
    <t>1413446050</t>
  </si>
  <si>
    <t>731810222r05</t>
  </si>
  <si>
    <t>-244087849</t>
  </si>
  <si>
    <t>169856820</t>
  </si>
  <si>
    <t>732421133r10</t>
  </si>
  <si>
    <t>Čerpadlo s elektronickou regulací (3320l/h, 17,0kPa)dodávka, montáž</t>
  </si>
  <si>
    <t>329685098</t>
  </si>
  <si>
    <t>97417926</t>
  </si>
  <si>
    <t>-413390931</t>
  </si>
  <si>
    <t>-332732829</t>
  </si>
  <si>
    <t>-1005679932</t>
  </si>
  <si>
    <t>-647330583</t>
  </si>
  <si>
    <t>-776025887</t>
  </si>
  <si>
    <t>737507214</t>
  </si>
  <si>
    <t>-1138438623</t>
  </si>
  <si>
    <t>2084409931</t>
  </si>
  <si>
    <t>-1985064044</t>
  </si>
  <si>
    <t>-488866282</t>
  </si>
  <si>
    <t>607693609</t>
  </si>
  <si>
    <t>1429324815</t>
  </si>
  <si>
    <t>-1469980527</t>
  </si>
  <si>
    <t>325311233</t>
  </si>
  <si>
    <t>-873381414</t>
  </si>
  <si>
    <t>-647775104</t>
  </si>
  <si>
    <t>-1151083683</t>
  </si>
  <si>
    <t>-701827014</t>
  </si>
  <si>
    <t>1903384569</t>
  </si>
  <si>
    <t>-1448700028</t>
  </si>
  <si>
    <t>2101394884</t>
  </si>
  <si>
    <t>872238211</t>
  </si>
  <si>
    <t>812614151</t>
  </si>
  <si>
    <t>735111380.1</t>
  </si>
  <si>
    <t>Otopné těleso litinové 900/160 se základním nátěrem</t>
  </si>
  <si>
    <t>155687760</t>
  </si>
  <si>
    <t>735117110</t>
  </si>
  <si>
    <t>Odpojení a připojení otopného tělesa litinového po nátěru</t>
  </si>
  <si>
    <t>688431976</t>
  </si>
  <si>
    <t>735119140</t>
  </si>
  <si>
    <t>Montáž otopného tělesa litinového článkového</t>
  </si>
  <si>
    <t>966536937</t>
  </si>
  <si>
    <t>-2097184504</t>
  </si>
  <si>
    <t>-1187512830</t>
  </si>
  <si>
    <t>-186745044</t>
  </si>
  <si>
    <t>1584485920</t>
  </si>
  <si>
    <t>1407480876</t>
  </si>
  <si>
    <t>-1697394834</t>
  </si>
  <si>
    <t>-59134731</t>
  </si>
  <si>
    <t>783617117r01</t>
  </si>
  <si>
    <t>Nátěr litininových radiátorů</t>
  </si>
  <si>
    <t>984032190</t>
  </si>
  <si>
    <t>-1231422625</t>
  </si>
  <si>
    <t>"demontáž stávajícího zařízení" 24</t>
  </si>
  <si>
    <t>1516970895</t>
  </si>
  <si>
    <t>-990187944</t>
  </si>
  <si>
    <t>SO01.7 - Vytápění objektu F - Sklad a myčka aut</t>
  </si>
  <si>
    <t>732111125r05</t>
  </si>
  <si>
    <t>Rozdělovač/sběrač pro 2 topné okruhy 1 200l/h, včetně tepelné izolace, držáků a montáže</t>
  </si>
  <si>
    <t>662132879</t>
  </si>
  <si>
    <t>279634003</t>
  </si>
  <si>
    <t>-1609521905</t>
  </si>
  <si>
    <t>-1751877299</t>
  </si>
  <si>
    <t>999740959</t>
  </si>
  <si>
    <t>135251780</t>
  </si>
  <si>
    <t>-747813072</t>
  </si>
  <si>
    <t>-1364317817</t>
  </si>
  <si>
    <t>55124421r01</t>
  </si>
  <si>
    <t>El. ovládaná uzavírací armatura DN25. Pohon trojcestného ventilu 24V, spojitý signál 0 až 10V, dodávka, montáž</t>
  </si>
  <si>
    <t>867876666</t>
  </si>
  <si>
    <t>-1220793300</t>
  </si>
  <si>
    <t>-76641461</t>
  </si>
  <si>
    <t>-461637999</t>
  </si>
  <si>
    <t>730744336</t>
  </si>
  <si>
    <t>-1266203589</t>
  </si>
  <si>
    <t>-2068780803</t>
  </si>
  <si>
    <t>-1038096912</t>
  </si>
  <si>
    <t>1398548360</t>
  </si>
  <si>
    <t>-1025174897</t>
  </si>
  <si>
    <t>1471231679</t>
  </si>
  <si>
    <t>-1147571606</t>
  </si>
  <si>
    <t>1869750064</t>
  </si>
  <si>
    <t>-193465766</t>
  </si>
  <si>
    <t>-312785513</t>
  </si>
  <si>
    <t>"demontáž zařízení boční dílny" 16</t>
  </si>
  <si>
    <t>2142086131</t>
  </si>
  <si>
    <t>SO01.8 - Vytápění objektu H - ZBZS</t>
  </si>
  <si>
    <t>106078228407400023</t>
  </si>
  <si>
    <t>Plynový kondenzační kotel jednookruhový s modulačním hořákem, rozsah výkonu 4,8-23,9kW. Nerezový výměník, kaskádový regulátor, kaskádní čidlo, včetně montáže</t>
  </si>
  <si>
    <t>-1315656630</t>
  </si>
  <si>
    <t>425247737</t>
  </si>
  <si>
    <t>732113116r04</t>
  </si>
  <si>
    <t>Vyrovnávač dynamických tlaků 1410l/h</t>
  </si>
  <si>
    <t>-1543004601</t>
  </si>
  <si>
    <t>732421133r11</t>
  </si>
  <si>
    <t>Čerpadlová skupina (615l/h, 10,0kPa) včetně trojcestného ventilu, čerpadla, uzávěrů, teploměrů, izolačního pouzdra, držáků, montáže. Pohon trojcestného ventilu 24V, spojitý signál 0 až 10V</t>
  </si>
  <si>
    <t>-1326625210</t>
  </si>
  <si>
    <t>732421133r12</t>
  </si>
  <si>
    <t>Čerpadlová skupina (325l/h, 10,0kPa) včetně trojcestného ventilu, čerpadla, uzávěrů, teploměrů, izolačního pouzdra, držáků, montáže. Pohon trojcestného ventilu 24V, spojitý signál 0 až 10V</t>
  </si>
  <si>
    <t>253409729</t>
  </si>
  <si>
    <t>732421133r13</t>
  </si>
  <si>
    <t>Čerpadlová skupina (470l/h, 8,0kPa) včetně trojcestného ventilu, čerpadla, uzávěrů, teploměrů, izolačního pouzdra, držáků, montáže. Pohon trojcestného ventilu 24V, spojitý signál 0 až 10V</t>
  </si>
  <si>
    <t>1788418895</t>
  </si>
  <si>
    <t>732111125r06</t>
  </si>
  <si>
    <t>Rozdělovač/sběrač pro 2 topné okruhy 1 410l/h, včetně tepelné izolace, držáků a montáže</t>
  </si>
  <si>
    <t>-1176318469</t>
  </si>
  <si>
    <t>-1613456380</t>
  </si>
  <si>
    <t>456552468</t>
  </si>
  <si>
    <t>733221202</t>
  </si>
  <si>
    <t>Potrubí měděné měkké spojované tvrdým pájením D 15x1</t>
  </si>
  <si>
    <t>794271404</t>
  </si>
  <si>
    <t>733221203</t>
  </si>
  <si>
    <t>Potrubí měděné měkké spojované tvrdým pájením D 18x1</t>
  </si>
  <si>
    <t>-1559569370</t>
  </si>
  <si>
    <t>-985623541</t>
  </si>
  <si>
    <t>733222105</t>
  </si>
  <si>
    <t>Potrubí měděné polotvrdé spojované měkkým pájením D 28x1,5</t>
  </si>
  <si>
    <t>1781231351</t>
  </si>
  <si>
    <t>733222106r01</t>
  </si>
  <si>
    <t>Potrubí měděné polotvrdé spojované měkkým pájením D 32x1,5</t>
  </si>
  <si>
    <t>1514102258</t>
  </si>
  <si>
    <t>-842407857</t>
  </si>
  <si>
    <t>-159987736</t>
  </si>
  <si>
    <t>-160285666</t>
  </si>
  <si>
    <t>2066210356</t>
  </si>
  <si>
    <t>1694985378</t>
  </si>
  <si>
    <t>354265904</t>
  </si>
  <si>
    <t>-488496012</t>
  </si>
  <si>
    <t>-2146498689</t>
  </si>
  <si>
    <t>-2144925826</t>
  </si>
  <si>
    <t>1147895416</t>
  </si>
  <si>
    <t>-2009364196</t>
  </si>
  <si>
    <t>85895649</t>
  </si>
  <si>
    <t>-1730794618</t>
  </si>
  <si>
    <t>735159320</t>
  </si>
  <si>
    <t>Montáž otopných těles panelových třířadých mimo těles Korado Radik délky do 1500 mm</t>
  </si>
  <si>
    <t>-1895027232</t>
  </si>
  <si>
    <t>484573370</t>
  </si>
  <si>
    <t>těleso otopné deskové RADIK typ33 V600L1200 mm</t>
  </si>
  <si>
    <t>-972524644</t>
  </si>
  <si>
    <t>735159310</t>
  </si>
  <si>
    <t>Montáž otopných těles panelových třířadých mimo těles Korado Radik délky do 1140 mm</t>
  </si>
  <si>
    <t>828115262</t>
  </si>
  <si>
    <t>484573510</t>
  </si>
  <si>
    <t>těleso otopné deskové RADIK typ33 V600L1100 mm</t>
  </si>
  <si>
    <t>-521238239</t>
  </si>
  <si>
    <t>484573360</t>
  </si>
  <si>
    <t>těleso otopné deskové RADIK typ33 V600L1000 mm</t>
  </si>
  <si>
    <t>-1674581247</t>
  </si>
  <si>
    <t>735159220</t>
  </si>
  <si>
    <t>Montáž otopných těles panelových dvouřadých mimo těles Korado Radik délky do 1500 mm</t>
  </si>
  <si>
    <t>-1234275200</t>
  </si>
  <si>
    <t>484573870</t>
  </si>
  <si>
    <t>těleso otopné deskové RADIK typ22VK V600L1200 mm</t>
  </si>
  <si>
    <t>1670214842</t>
  </si>
  <si>
    <t>735159210</t>
  </si>
  <si>
    <t>Montáž otopných těles panelových dvouřadých mimo těles Korado Radik délky do 1140 mm</t>
  </si>
  <si>
    <t>725899824</t>
  </si>
  <si>
    <t>484573580</t>
  </si>
  <si>
    <t>těleso otopné deskové RADIK typ21VK V900 L600 mm</t>
  </si>
  <si>
    <t>-1798696877</t>
  </si>
  <si>
    <t>484573730</t>
  </si>
  <si>
    <t>těleso otopné deskové RADIK typ21VK V600L1100 mm</t>
  </si>
  <si>
    <t>1836825179</t>
  </si>
  <si>
    <t>2003101218</t>
  </si>
  <si>
    <t>Elektrický sálavý stropní panel, min.700W</t>
  </si>
  <si>
    <t>soub</t>
  </si>
  <si>
    <t>-1811487668</t>
  </si>
  <si>
    <t>-1764427935</t>
  </si>
  <si>
    <t>1075745835</t>
  </si>
  <si>
    <t>1254451629</t>
  </si>
  <si>
    <t>-449972786</t>
  </si>
  <si>
    <t>2090523384</t>
  </si>
  <si>
    <t>1282647973</t>
  </si>
  <si>
    <t>1414320079</t>
  </si>
  <si>
    <t>-237904317</t>
  </si>
  <si>
    <t>-307641354</t>
  </si>
  <si>
    <t>"stavební přípomoce" 30</t>
  </si>
  <si>
    <t>541579279</t>
  </si>
  <si>
    <t>"uvedení do provozu, zaškolení" 12</t>
  </si>
  <si>
    <t>SO02 - Rozvody plynu</t>
  </si>
  <si>
    <t>HSV - Práce a dodávky HSV</t>
  </si>
  <si>
    <t xml:space="preserve">    1 - Zemní práce</t>
  </si>
  <si>
    <t xml:space="preserve">    5 - Komunikace pozemní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</si>
  <si>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</si>
  <si>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</si>
  <si>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</si>
  <si>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</si>
  <si>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>N00 - Nepojmenované práce</t>
  </si>
  <si>
    <t xml:space="preserve">    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</si>
  <si>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</si>
  <si>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</si>
  <si>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</si>
  <si>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</si>
  <si>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131201201</t>
  </si>
  <si>
    <t>Hloubení jam zapažených v hornině tř. 3 objemu do 100 m3</t>
  </si>
  <si>
    <t>m3</t>
  </si>
  <si>
    <t>873240163</t>
  </si>
  <si>
    <t>1,2*2,0*(1,5-0,1-0,1)</t>
  </si>
  <si>
    <t>1,2*2,0*1,5</t>
  </si>
  <si>
    <t>(1,2*1,2*1,5)*2</t>
  </si>
  <si>
    <t>131203109</t>
  </si>
  <si>
    <t>Příplatek za lepivost u hloubení jam ručním nebo pneum nářadím v hornině tř. 3</t>
  </si>
  <si>
    <t>73120245</t>
  </si>
  <si>
    <t>11,040*0,3</t>
  </si>
  <si>
    <t>132212101</t>
  </si>
  <si>
    <t>Hloubení rýh š do 600 mm ručním nebo pneum nářadím v soudržných horninách tř. 3</t>
  </si>
  <si>
    <t>1582569243</t>
  </si>
  <si>
    <t>ve volném terénu</t>
  </si>
  <si>
    <t>0,6*1,0*(19,1+13,3+6,7+1,5+1,0+0,9+13,5+1,2+0,7+3,1+1,2+3,5+7,1+10,0+2,0+0,2+0,4+2,7)</t>
  </si>
  <si>
    <t>v betonovém chodníku</t>
  </si>
  <si>
    <t>0,6*(1,0-0,1-0,1)*(1,6+1,0)</t>
  </si>
  <si>
    <t>v chodníku ze zámkové dlažby</t>
  </si>
  <si>
    <t>0,6*(1,0-0,08-0,3-0,15)*(1,1+2,6+0,4+9,0+0,9+13,6+1,2+1,0)</t>
  </si>
  <si>
    <t>komunikace asfalt</t>
  </si>
  <si>
    <t>0,6*(1,0-0,03-0,1-0,25)*(5,2+8,0+4,2+1,1)</t>
  </si>
  <si>
    <t>132212109</t>
  </si>
  <si>
    <t>Příplatek za lepivost u hloubení rýh š do 600 mm ručním nebo pneum nářadím v hornině tř. 3</t>
  </si>
  <si>
    <t>2048770507</t>
  </si>
  <si>
    <t>69,394*0,3</t>
  </si>
  <si>
    <t>151101101</t>
  </si>
  <si>
    <t>Zřízení příložného pažení a rozepření stěn rýh hl do 2 m</t>
  </si>
  <si>
    <t>1248426015</t>
  </si>
  <si>
    <t>11,4*1,2*2</t>
  </si>
  <si>
    <t>6,3*1,2*2</t>
  </si>
  <si>
    <t>151101111</t>
  </si>
  <si>
    <t>Odstranění příložného pažení a rozepření stěn rýh hl do 2 m</t>
  </si>
  <si>
    <t>1520525026</t>
  </si>
  <si>
    <t>42,480</t>
  </si>
  <si>
    <t>451573111</t>
  </si>
  <si>
    <t>Lože pod potrubí otevřený výkop ze štěrkopísku</t>
  </si>
  <si>
    <t>-744735119</t>
  </si>
  <si>
    <t>1,2*2,0*0,1</t>
  </si>
  <si>
    <t>(1,2*1,2*0,1)*2</t>
  </si>
  <si>
    <t>0,6*(13,3+6,7+7,8+0,9+13,5+1,2+0,7+11,4+9,0+0,9+13,6+2,4+3,5+7,1+13,0+1,0+2,0+0,2+0,4+6,9+1,1)*0,1</t>
  </si>
  <si>
    <t>175111101</t>
  </si>
  <si>
    <t>Obsypání potrubí ručně sypaninou bez prohození, uloženou do 3 m</t>
  </si>
  <si>
    <t>-204184771</t>
  </si>
  <si>
    <t>(((0,25*0,6)/2)-(3,14*(0,05*0,05/4)))*(0,9+1,1)</t>
  </si>
  <si>
    <t>(((0,263*0,6)/2)-(3,14*(0,063*0,063/4)))*(13,6+2,4+3,5+7,1+13,0+0,2+1,2+1,2+0,4+6,9)</t>
  </si>
  <si>
    <t>(((0,29*0,6)/2)-(3,14*(0,09*0,09/4)))*(13,9+6,7+1,1+0,4+0,9+13,5+1,2+0,7+2,2+0,2+9,0)</t>
  </si>
  <si>
    <t>(((0,4*0,6)/2)-(3,14*(0,2*0,2/4)))*(6,3+11,4)</t>
  </si>
  <si>
    <t>58337302</t>
  </si>
  <si>
    <t>štěrkopísek frakce 0/16</t>
  </si>
  <si>
    <t>t</t>
  </si>
  <si>
    <t>67452813</t>
  </si>
  <si>
    <t xml:space="preserve">Měrná hmotnost 1,7 t/m3 + přirážka 1% </t>
  </si>
  <si>
    <t>P</t>
  </si>
  <si>
    <t>(7,524+9,481)*1,7*1,01</t>
  </si>
  <si>
    <t>174101101</t>
  </si>
  <si>
    <t>Zásyp jam, šachet rýh nebo kolem objektů sypaninou se zhutněním</t>
  </si>
  <si>
    <t>-350216161</t>
  </si>
  <si>
    <t>vytěžená zemina - lože a zásyp</t>
  </si>
  <si>
    <t>(11,040+69,394)-(7,524+9,481)</t>
  </si>
  <si>
    <t>odpočet objemu ukládaného potrubí</t>
  </si>
  <si>
    <t>-3,14*(0,05*0,05/4)*(0,9+1,1)</t>
  </si>
  <si>
    <t>-3,14*(0,063*0,063/4)*(13,6+2,4+3,5+7,1+13,0+0,2+1,2+1,2+0,4+6,9)</t>
  </si>
  <si>
    <t>-3,14*(0,09*0,09/4)*(13,9+6,7+1,1+0,4+0,9+13,5+1,2+0,7+2,2+0,2+9,0)</t>
  </si>
  <si>
    <t>-3,14*(0,2*0,2/4)*(6,3+11,4)</t>
  </si>
  <si>
    <t>161101101</t>
  </si>
  <si>
    <t>Svislé přemístění výkopku z horniny tř. 1 až 4 hl výkopu do 2,5 m</t>
  </si>
  <si>
    <t>-447155743</t>
  </si>
  <si>
    <t>naložení přebytečné zeminy</t>
  </si>
  <si>
    <t>(11,040+69,394)-62,398</t>
  </si>
  <si>
    <t>162701105</t>
  </si>
  <si>
    <t>Vodorovné přemístění do 10000 m výkopku/sypaniny z horniny tř. 1 až 4</t>
  </si>
  <si>
    <t>293506601</t>
  </si>
  <si>
    <t>odvoz přebytečné zeminy na skládku</t>
  </si>
  <si>
    <t>18,036</t>
  </si>
  <si>
    <t>171201211</t>
  </si>
  <si>
    <t>Poplatek za uložení odpadu ze sypaniny na skládce (skládkovné)</t>
  </si>
  <si>
    <t>-1093341873</t>
  </si>
  <si>
    <t>18,036*1,8</t>
  </si>
  <si>
    <t>181301103</t>
  </si>
  <si>
    <t>Rozprostření ornice tl vrstvy do 200 mm pl do 500 m2 v rovině nebo ve svahu do 1:5</t>
  </si>
  <si>
    <t>-1215677919</t>
  </si>
  <si>
    <t>1,2*2,0</t>
  </si>
  <si>
    <t>(1,2*1,2)*2</t>
  </si>
  <si>
    <t>0,6*(1,6+1+19,1+13,6+6,7+1,5+1,0+0,9+13,5+1,2+0,7+3,1+1,2+3,5+7,1+10,0+2+0,2+0,4+2,7)</t>
  </si>
  <si>
    <t>181411131</t>
  </si>
  <si>
    <t>Založení parkového trávníku výsevem plochy do 1000 m2 v rovině a ve svahu do 1:5</t>
  </si>
  <si>
    <t>-444624423</t>
  </si>
  <si>
    <t>59,880</t>
  </si>
  <si>
    <t>00572410</t>
  </si>
  <si>
    <t>osivo směs travní parková</t>
  </si>
  <si>
    <t>-957732737</t>
  </si>
  <si>
    <t>113107122</t>
  </si>
  <si>
    <t>Odstranění podkladu pl do 50 m2 z kameniva drceného tl 200 mm</t>
  </si>
  <si>
    <t>-852092298</t>
  </si>
  <si>
    <t>113107130</t>
  </si>
  <si>
    <t>Odstranění podkladu pl do 50 m2 z betonu prostého tl 100 mm</t>
  </si>
  <si>
    <t>-90756077</t>
  </si>
  <si>
    <t>113107122R01</t>
  </si>
  <si>
    <t>Odstranění podkladu pl do 50 m2 z kameniva drceného tl 150 mm</t>
  </si>
  <si>
    <t>800578063</t>
  </si>
  <si>
    <t>1+15+0,6</t>
  </si>
  <si>
    <t>113106123</t>
  </si>
  <si>
    <t>Rozebrání dlažeb komunikací pro pěší ze zámkových dlaždic</t>
  </si>
  <si>
    <t>-631904972</t>
  </si>
  <si>
    <t>979051121</t>
  </si>
  <si>
    <t>Očištění zámkových dlaždic se spárováním z kameniva těženého při překopech inženýrských sítí</t>
  </si>
  <si>
    <t>1248751890</t>
  </si>
  <si>
    <t>113107123</t>
  </si>
  <si>
    <t>Odstranění podkladu pl do 50 m2 z kameniva drceného tl 300 mm</t>
  </si>
  <si>
    <t>444805212</t>
  </si>
  <si>
    <t>9+15+3,2</t>
  </si>
  <si>
    <t>113107112</t>
  </si>
  <si>
    <t>Odstranění podkladu pl do 50 m2 z kameniva těženého tl 200 mm</t>
  </si>
  <si>
    <t>-986999028</t>
  </si>
  <si>
    <t>113107141</t>
  </si>
  <si>
    <t>Odstranění podkladu pl do 50 m2 živičných tl 50 mm</t>
  </si>
  <si>
    <t>1060770306</t>
  </si>
  <si>
    <t>113202111</t>
  </si>
  <si>
    <t>Vytrhání obrub krajníků obrubníků stojatých</t>
  </si>
  <si>
    <t>1024941439</t>
  </si>
  <si>
    <t>979021112</t>
  </si>
  <si>
    <t>Očištění vybouraných obrubníků a krajníků chodníkových při překopech inženýrských sítí</t>
  </si>
  <si>
    <t>-854521339</t>
  </si>
  <si>
    <t>997221551</t>
  </si>
  <si>
    <t>Vodorovná doprava suti ze sypkých materiálů do 1 km</t>
  </si>
  <si>
    <t>-2076378643</t>
  </si>
  <si>
    <t>0,588+0,463+3,901+10,880+6,528+2,66</t>
  </si>
  <si>
    <t>997221559</t>
  </si>
  <si>
    <t>Příplatek ZKD 1 km u vodorovné dopravy suti ze sypkých materiálů</t>
  </si>
  <si>
    <t>-1999664168</t>
  </si>
  <si>
    <t>25,020*10</t>
  </si>
  <si>
    <t>997221815</t>
  </si>
  <si>
    <t>Poplatek za uložení betonového odpadu na skládce (skládkovné)</t>
  </si>
  <si>
    <t>-1959355270</t>
  </si>
  <si>
    <t>0,463</t>
  </si>
  <si>
    <t>997221845</t>
  </si>
  <si>
    <t>Poplatek za uložení odpadu z asfaltových povrchů na skládce (skládkovné)</t>
  </si>
  <si>
    <t>-1992704109</t>
  </si>
  <si>
    <t>2,666</t>
  </si>
  <si>
    <t>997221855</t>
  </si>
  <si>
    <t>Poplatek za uložení odpadu z kameniva na skládce (skládkovné)</t>
  </si>
  <si>
    <t>-1495901625</t>
  </si>
  <si>
    <t>0,588+3,901+10,88+6,528</t>
  </si>
  <si>
    <t>564731111</t>
  </si>
  <si>
    <t>Podklad z kameniva hrubého drceného vel. 32-63 mm tl 100 mm</t>
  </si>
  <si>
    <t>-600473079</t>
  </si>
  <si>
    <t>581114113</t>
  </si>
  <si>
    <t>Kryt z betonu komunikace pro pěší tl 100 mm</t>
  </si>
  <si>
    <t>723193440</t>
  </si>
  <si>
    <t>564851111</t>
  </si>
  <si>
    <t>Podklad ze štěrkodrtě ŠD tl 150 mm</t>
  </si>
  <si>
    <t>-1060290300</t>
  </si>
  <si>
    <t>596211110</t>
  </si>
  <si>
    <t>Kladení zámkové dlažby komunikací pro pěší tl 60 mm skupiny A pl do 50 m2</t>
  </si>
  <si>
    <t>120953136</t>
  </si>
  <si>
    <t>564871111</t>
  </si>
  <si>
    <t>Podklad ze štěrkodrtě ŠD tl 250 mm</t>
  </si>
  <si>
    <t>-591692131</t>
  </si>
  <si>
    <t>564732111</t>
  </si>
  <si>
    <t>Podklad z vibrovaného štěrku VŠ tl 100 mm</t>
  </si>
  <si>
    <t>353922997</t>
  </si>
  <si>
    <t>578133131</t>
  </si>
  <si>
    <t>Litý asfalt MA 11 (LAS) tl 30 mm š do 3 m z modifikovaného asfaltu</t>
  </si>
  <si>
    <t>239657192</t>
  </si>
  <si>
    <t>210800545</t>
  </si>
  <si>
    <t>Montáž měděných vodičů CY, HO5V, HO7V, NYM, NYY, YY 2,5 mm2 uložených pevně</t>
  </si>
  <si>
    <t>549232868</t>
  </si>
  <si>
    <t>040</t>
  </si>
  <si>
    <t>Signalizační vodič CYY 2,5mm2 včetně 3 ks zásuvek</t>
  </si>
  <si>
    <t>-510273043</t>
  </si>
  <si>
    <t>040a</t>
  </si>
  <si>
    <t>Zásuvka pro vyvedení signalizačního vodiče</t>
  </si>
  <si>
    <t>-246784602</t>
  </si>
  <si>
    <t>230205042</t>
  </si>
  <si>
    <t>Montáž potrubí plastového svařované na tupo nebo elektrospojkou, D 63 mm, tl. stěny  5,8 mm</t>
  </si>
  <si>
    <t>1937632712</t>
  </si>
  <si>
    <t>001</t>
  </si>
  <si>
    <t>Trubka PE100 SDR 11 d63x5,8mm</t>
  </si>
  <si>
    <t>1036619649</t>
  </si>
  <si>
    <t>230205051</t>
  </si>
  <si>
    <t>Montáž potrubí plastového svařované na tupo nebo elektrospojkou, D 90 mm, tl. stěny  5,2 mm</t>
  </si>
  <si>
    <t>872665797</t>
  </si>
  <si>
    <t>002</t>
  </si>
  <si>
    <t>Trubka PE100 SDR 17 d90x5,2mm</t>
  </si>
  <si>
    <t>-1483284122</t>
  </si>
  <si>
    <t>230205035</t>
  </si>
  <si>
    <t>Montáž potrubí plastového svařované na tupo nebo elektrospojkou, D 50 mm, tl. stěny  4,6 mm</t>
  </si>
  <si>
    <t>930661785</t>
  </si>
  <si>
    <t>004</t>
  </si>
  <si>
    <t>Trubka PE100 SDR 11 d50x4,6mm</t>
  </si>
  <si>
    <t>1699108756</t>
  </si>
  <si>
    <t>230205135</t>
  </si>
  <si>
    <t>Montáž potrubí plastového svařovaného na tupo nebo elektrospojkou D 200 mm, tl. stěny 11,4 mm</t>
  </si>
  <si>
    <t>-1777967296</t>
  </si>
  <si>
    <t>009</t>
  </si>
  <si>
    <t>Ochranné beztlakové potrubí d200x7,7mm PE100</t>
  </si>
  <si>
    <t>1272106371</t>
  </si>
  <si>
    <t>230200117PE</t>
  </si>
  <si>
    <t>Nasunutí potrubní sekce dn90 do PE ochranné trubky dn200</t>
  </si>
  <si>
    <t>-1435537454</t>
  </si>
  <si>
    <t>200</t>
  </si>
  <si>
    <t>Středící prvky (počet segmentů),  výška 15mm</t>
  </si>
  <si>
    <t>-568558627</t>
  </si>
  <si>
    <t>201</t>
  </si>
  <si>
    <t>Uzavírací manžeta d200/90</t>
  </si>
  <si>
    <t>3591365</t>
  </si>
  <si>
    <t>230205252</t>
  </si>
  <si>
    <t>Montáž trubního dílu PE potrubí svařovaného na tupo nebo elektrospojkou D 90 mm, tl.stěny 8,2 mm</t>
  </si>
  <si>
    <t>-2088382987</t>
  </si>
  <si>
    <t>011</t>
  </si>
  <si>
    <t>Elektro T-kus, kit liniový PE100 SDR11 d90/90</t>
  </si>
  <si>
    <t>-73073669</t>
  </si>
  <si>
    <t>021</t>
  </si>
  <si>
    <t>Elektro koleno 90° PE100 SDR11 d90</t>
  </si>
  <si>
    <t>1081398070</t>
  </si>
  <si>
    <t>026</t>
  </si>
  <si>
    <t>Elektro koleno 45° PE100 SDR11 d90</t>
  </si>
  <si>
    <t>1385181855</t>
  </si>
  <si>
    <t>031</t>
  </si>
  <si>
    <t>Redukce PE100 SDR11 d90/63</t>
  </si>
  <si>
    <t>-1923322727</t>
  </si>
  <si>
    <t>230205242</t>
  </si>
  <si>
    <t>Montáž trubního dílu PE potrubí svařovaného na tupo nebo elektrospojkou D 63 mm, tl.stěny 5,7 mm</t>
  </si>
  <si>
    <t>-1334877046</t>
  </si>
  <si>
    <t>010</t>
  </si>
  <si>
    <t>Elektro T-kus, kit liniový PE100 SDR11 d63/63</t>
  </si>
  <si>
    <t>-358785952</t>
  </si>
  <si>
    <t>020</t>
  </si>
  <si>
    <t>Elektro koleno 90° PE100 SDR11 d63</t>
  </si>
  <si>
    <t>-271939576</t>
  </si>
  <si>
    <t>61</t>
  </si>
  <si>
    <t>023</t>
  </si>
  <si>
    <t>Oblouk 11° PE100 SDR11 d63</t>
  </si>
  <si>
    <t>2056880652</t>
  </si>
  <si>
    <t>62</t>
  </si>
  <si>
    <t>024</t>
  </si>
  <si>
    <t>Elektro koleno 45° PE100 SDR11 d63</t>
  </si>
  <si>
    <t>1287141570</t>
  </si>
  <si>
    <t>63</t>
  </si>
  <si>
    <t>030</t>
  </si>
  <si>
    <t>Elektro redukce PE100 SDR11 d63/50</t>
  </si>
  <si>
    <t>-723966527</t>
  </si>
  <si>
    <t>032</t>
  </si>
  <si>
    <t>Redukce PE100 SDR11 d63/50</t>
  </si>
  <si>
    <t>939037738</t>
  </si>
  <si>
    <t>65</t>
  </si>
  <si>
    <t>039</t>
  </si>
  <si>
    <t>Elektrospojka PE100 SDR11 d63</t>
  </si>
  <si>
    <t>-1864412219</t>
  </si>
  <si>
    <t>66</t>
  </si>
  <si>
    <t>230205235</t>
  </si>
  <si>
    <t>Montáž trubního dílu PE potrubí svařovaného na tupo nebo elektrospojkou D 50 mm, tl.stěny 4,5 mm</t>
  </si>
  <si>
    <t>2075508252</t>
  </si>
  <si>
    <t>67</t>
  </si>
  <si>
    <t>025</t>
  </si>
  <si>
    <t>Elektro koleno 90° PE100 SDR11 d50</t>
  </si>
  <si>
    <t>-2116547319</t>
  </si>
  <si>
    <t>68</t>
  </si>
  <si>
    <t>038</t>
  </si>
  <si>
    <t>Elektrospojka PE100 SDR11 d50</t>
  </si>
  <si>
    <t>440608463</t>
  </si>
  <si>
    <t>69</t>
  </si>
  <si>
    <t>230010258</t>
  </si>
  <si>
    <t>Montáž potrubí trouby ocelové závitové DN 40</t>
  </si>
  <si>
    <t>534857035</t>
  </si>
  <si>
    <t>70</t>
  </si>
  <si>
    <t>100</t>
  </si>
  <si>
    <t>Trubka ocelová závitová 48,3x3,25mm mat. 11353.0</t>
  </si>
  <si>
    <t>-888676256</t>
  </si>
  <si>
    <t>71</t>
  </si>
  <si>
    <t>230010256</t>
  </si>
  <si>
    <t>Montáž potrubí trouby ocelové závitové DN 25</t>
  </si>
  <si>
    <t>-142005620</t>
  </si>
  <si>
    <t>72</t>
  </si>
  <si>
    <t>102</t>
  </si>
  <si>
    <t>Trubka ocelová závitová 33,7x3,25mm mat.11353.0</t>
  </si>
  <si>
    <t>1902185805</t>
  </si>
  <si>
    <t>73</t>
  </si>
  <si>
    <t>230010255</t>
  </si>
  <si>
    <t>Montáž potrubí trouby ocelové závitové DN 20</t>
  </si>
  <si>
    <t>-289220442</t>
  </si>
  <si>
    <t>74</t>
  </si>
  <si>
    <t>103</t>
  </si>
  <si>
    <t>Trubka ocelová závitová 26,9x2,65mm mat.11353.0</t>
  </si>
  <si>
    <t>-1359941241</t>
  </si>
  <si>
    <t>75</t>
  </si>
  <si>
    <t>230010257</t>
  </si>
  <si>
    <t>Montáž potrubí trouby ocelové závitové DN 32</t>
  </si>
  <si>
    <t>376331657</t>
  </si>
  <si>
    <t>76</t>
  </si>
  <si>
    <t>104</t>
  </si>
  <si>
    <t>Trubka ocelová závitová 42,4x3,25mm mat.11353.0</t>
  </si>
  <si>
    <t>-1459459466</t>
  </si>
  <si>
    <t>77</t>
  </si>
  <si>
    <t>230011057</t>
  </si>
  <si>
    <t>Montáž potrubí trouby ocelové hladké tř.11-13 D 89 mm, tl 3,6 mm</t>
  </si>
  <si>
    <t>-2090831512</t>
  </si>
  <si>
    <t>78</t>
  </si>
  <si>
    <t>106</t>
  </si>
  <si>
    <t>Trubka ocelová bezešvá 88,9x3,6mm mat. 11353</t>
  </si>
  <si>
    <t>357310916</t>
  </si>
  <si>
    <t>79</t>
  </si>
  <si>
    <t>230023077</t>
  </si>
  <si>
    <t>Montáž trubní díly přivařovací tř.11-13 do 10 kg D 133 mm tl 4,5 mm</t>
  </si>
  <si>
    <t>887668842</t>
  </si>
  <si>
    <t>80</t>
  </si>
  <si>
    <t>141</t>
  </si>
  <si>
    <t>Příruba přivařovací s krkem DN125 PN16</t>
  </si>
  <si>
    <t>-384720743</t>
  </si>
  <si>
    <t>81</t>
  </si>
  <si>
    <t>142</t>
  </si>
  <si>
    <t>Záslepka, plech prům. 250×10mm mat.11373.0</t>
  </si>
  <si>
    <t>-1182272391</t>
  </si>
  <si>
    <t>82</t>
  </si>
  <si>
    <t>230023057</t>
  </si>
  <si>
    <t>Montáž trubní díly přivařovací tř.11-13 do 10 kg D 89 mm tl 3,6 mm</t>
  </si>
  <si>
    <t>286626720</t>
  </si>
  <si>
    <t>83</t>
  </si>
  <si>
    <t>143</t>
  </si>
  <si>
    <t>Příruba přivařovací s krkem DN80 PN16</t>
  </si>
  <si>
    <t>1467866181</t>
  </si>
  <si>
    <t>84</t>
  </si>
  <si>
    <t>230022031</t>
  </si>
  <si>
    <t>Montáž trubní díly přivařovací tř.11-13 do 3 kg D 44,5 mm tl 3,2 mm</t>
  </si>
  <si>
    <t>-340854883</t>
  </si>
  <si>
    <t>85</t>
  </si>
  <si>
    <t>041</t>
  </si>
  <si>
    <t>Přechod PE/OC d50/DN40</t>
  </si>
  <si>
    <t>559142972</t>
  </si>
  <si>
    <t>86</t>
  </si>
  <si>
    <t>230021031</t>
  </si>
  <si>
    <t>Montáž trubní díly přivařovací tř.11-13 do 1 kg D 44,5 mm tl 3,2 mm</t>
  </si>
  <si>
    <t>-880414322</t>
  </si>
  <si>
    <t>87</t>
  </si>
  <si>
    <t>121</t>
  </si>
  <si>
    <t>Trubkový oblouk 45° 48,3x3,25mm mat. P235N</t>
  </si>
  <si>
    <t>1605128498</t>
  </si>
  <si>
    <t>88</t>
  </si>
  <si>
    <t>122</t>
  </si>
  <si>
    <t>Trubkový oblouk 90° 48,3x3,25mm mat. P235N</t>
  </si>
  <si>
    <t>1017593147</t>
  </si>
  <si>
    <t>89</t>
  </si>
  <si>
    <t>130</t>
  </si>
  <si>
    <t>Redukce koncentrická 48,3×3,25/33,7×3,25mm mat. P235N</t>
  </si>
  <si>
    <t>1511413478</t>
  </si>
  <si>
    <t>90</t>
  </si>
  <si>
    <t>131</t>
  </si>
  <si>
    <t>Redukce koncentrická 48,3×3,25/26,9×2,65mm mat. P235N</t>
  </si>
  <si>
    <t>-2004418201</t>
  </si>
  <si>
    <t>91</t>
  </si>
  <si>
    <t>230021022</t>
  </si>
  <si>
    <t>Montáž trubní díly přivařovací tř.11-13 do 1 kg D 31,8 mm tl 3,2 mm</t>
  </si>
  <si>
    <t>31197189</t>
  </si>
  <si>
    <t>92</t>
  </si>
  <si>
    <t>124</t>
  </si>
  <si>
    <t>Trubkový oblouk 90° 33,7x3,25mm mat. P235N</t>
  </si>
  <si>
    <t>1730291545</t>
  </si>
  <si>
    <t>93</t>
  </si>
  <si>
    <t>230030002</t>
  </si>
  <si>
    <t>Montáž trubní díly přírubové hmotnost přes 5 kg do 10 kg</t>
  </si>
  <si>
    <t>-1257196633</t>
  </si>
  <si>
    <t>94</t>
  </si>
  <si>
    <t>140</t>
  </si>
  <si>
    <t>Příruba zaslepovací DN125 PN16</t>
  </si>
  <si>
    <t>-1158136602</t>
  </si>
  <si>
    <t>95</t>
  </si>
  <si>
    <t>230030004</t>
  </si>
  <si>
    <t>Montáž trubní díly přírubové hmotnost přes 25 kg do 50 kg</t>
  </si>
  <si>
    <t>340741585</t>
  </si>
  <si>
    <t>96</t>
  </si>
  <si>
    <t>153</t>
  </si>
  <si>
    <t>Kohout kulový přírubový DN80 PN16</t>
  </si>
  <si>
    <t>-1085599231</t>
  </si>
  <si>
    <t>97</t>
  </si>
  <si>
    <t>230032029</t>
  </si>
  <si>
    <t>Montáž přírubových spojů do PN 16 DN 80</t>
  </si>
  <si>
    <t>411528091</t>
  </si>
  <si>
    <t>98</t>
  </si>
  <si>
    <t>143a</t>
  </si>
  <si>
    <t>Přírubový spoj DN80 PN16</t>
  </si>
  <si>
    <t>-184619657</t>
  </si>
  <si>
    <t>99</t>
  </si>
  <si>
    <t>230032031</t>
  </si>
  <si>
    <t>Montáž přírubových spojů do PN 16 DN 125</t>
  </si>
  <si>
    <t>-1935146799</t>
  </si>
  <si>
    <t>141a</t>
  </si>
  <si>
    <t>Přírubový spoj DN125 PN16</t>
  </si>
  <si>
    <t>1186322176</t>
  </si>
  <si>
    <t>101</t>
  </si>
  <si>
    <t>230040005</t>
  </si>
  <si>
    <t>Montáž trubní díly závitové DN 20</t>
  </si>
  <si>
    <t>-1208087832</t>
  </si>
  <si>
    <t>152</t>
  </si>
  <si>
    <t>Kohout kulový nátrubkový DN20</t>
  </si>
  <si>
    <t>1802945957</t>
  </si>
  <si>
    <t>230040006</t>
  </si>
  <si>
    <t>Montáž trubní díly závitové DN 25</t>
  </si>
  <si>
    <t>-356314662</t>
  </si>
  <si>
    <t>151</t>
  </si>
  <si>
    <t>Kohout kulový nátrubkový DN25</t>
  </si>
  <si>
    <t>-843378969</t>
  </si>
  <si>
    <t>105</t>
  </si>
  <si>
    <t>230040008</t>
  </si>
  <si>
    <t>Montáž trubní díly závitové DN 40</t>
  </si>
  <si>
    <t>1367037320</t>
  </si>
  <si>
    <t>150</t>
  </si>
  <si>
    <t>Kohout kulový nátrubkový DN40</t>
  </si>
  <si>
    <t>-1368780786</t>
  </si>
  <si>
    <t>107</t>
  </si>
  <si>
    <t>154</t>
  </si>
  <si>
    <t>Membránový bezpečnostní uzávěr DN 40 závitové připojení</t>
  </si>
  <si>
    <t>-1965731889</t>
  </si>
  <si>
    <t>108</t>
  </si>
  <si>
    <t>193</t>
  </si>
  <si>
    <t>Filtr prachový DN 40 závitové připojení</t>
  </si>
  <si>
    <t>-773107368</t>
  </si>
  <si>
    <t>109</t>
  </si>
  <si>
    <t>230140001</t>
  </si>
  <si>
    <t>Montáž trubek z nerezavějící oceli tř.17 D 14 mm, tl 1 mm</t>
  </si>
  <si>
    <t>-1275392003</t>
  </si>
  <si>
    <t>110</t>
  </si>
  <si>
    <t>Trubka nerez 10 x 1 mm</t>
  </si>
  <si>
    <t>2015240554</t>
  </si>
  <si>
    <t>111</t>
  </si>
  <si>
    <t>733223205</t>
  </si>
  <si>
    <t>Potrubí měděné tvrdé spojované tvrdým pájením D 28x1,5</t>
  </si>
  <si>
    <t>298531424</t>
  </si>
  <si>
    <t>112</t>
  </si>
  <si>
    <t>R001</t>
  </si>
  <si>
    <t>Připojení plynoměru G4-G6</t>
  </si>
  <si>
    <t>-1229946172</t>
  </si>
  <si>
    <t>113</t>
  </si>
  <si>
    <t>192</t>
  </si>
  <si>
    <t>Membránový plynoměr G4</t>
  </si>
  <si>
    <t>1750574740</t>
  </si>
  <si>
    <t>114</t>
  </si>
  <si>
    <t>190</t>
  </si>
  <si>
    <t>Membránový plynoměr G6</t>
  </si>
  <si>
    <t>1750310331</t>
  </si>
  <si>
    <t>115</t>
  </si>
  <si>
    <t>R002</t>
  </si>
  <si>
    <t>Připojení plynoměru G10</t>
  </si>
  <si>
    <t>-895816453</t>
  </si>
  <si>
    <t>116</t>
  </si>
  <si>
    <t>191</t>
  </si>
  <si>
    <t>Membránový plynoměr G10</t>
  </si>
  <si>
    <t>1633270621</t>
  </si>
  <si>
    <t>117</t>
  </si>
  <si>
    <t>300</t>
  </si>
  <si>
    <t>Prostup potrubí stávajícím betonovým kanálem pro potrubí d63</t>
  </si>
  <si>
    <t>kpl</t>
  </si>
  <si>
    <t>395993459</t>
  </si>
  <si>
    <t>- celková délka chráničky = 1,5m
- včetně vodotěsného utěsnění a manžet pro potrubí</t>
  </si>
  <si>
    <t>118</t>
  </si>
  <si>
    <t>301</t>
  </si>
  <si>
    <t xml:space="preserve">Plynoměrná skříň - betonová stavebnice včetně základové tvárnice, podstavce a instalačního rámu </t>
  </si>
  <si>
    <t>1285253298</t>
  </si>
  <si>
    <t>D+M</t>
  </si>
  <si>
    <t>119</t>
  </si>
  <si>
    <t>302</t>
  </si>
  <si>
    <t>Prostup potrubí DN40</t>
  </si>
  <si>
    <t>-1371344253</t>
  </si>
  <si>
    <t>120</t>
  </si>
  <si>
    <t>304</t>
  </si>
  <si>
    <t>Prostup potrubí DN25</t>
  </si>
  <si>
    <t>1789150238</t>
  </si>
  <si>
    <t>310</t>
  </si>
  <si>
    <t>Konzola poz. 310</t>
  </si>
  <si>
    <t>576955544</t>
  </si>
  <si>
    <t>Patní plech 100×30×5 (11 373)
2×kotva HST M8
L 30×30×3 - dle potřeby (S235)
Třmen DN 40 ČSN 130725.0</t>
  </si>
  <si>
    <t>311</t>
  </si>
  <si>
    <t>Konzola poz. 311</t>
  </si>
  <si>
    <t>988701474</t>
  </si>
  <si>
    <t>Patní plech 100×30×5 (11 373)
2×kotva HST M8
L 30×30×3 - dle potřeby (S235)
Třmen DN 25 ČSN 130725.0</t>
  </si>
  <si>
    <t>123</t>
  </si>
  <si>
    <t>312</t>
  </si>
  <si>
    <t>Konzola poz. 312</t>
  </si>
  <si>
    <t>1934447539</t>
  </si>
  <si>
    <t>320</t>
  </si>
  <si>
    <t>Drobný nepozicovaný materiál</t>
  </si>
  <si>
    <t>1499279689</t>
  </si>
  <si>
    <t>125</t>
  </si>
  <si>
    <t>R003</t>
  </si>
  <si>
    <t>Odplynění a propláchnutí stávajících zařízení (vzduchem)</t>
  </si>
  <si>
    <t>kompl.</t>
  </si>
  <si>
    <t>-1193229533</t>
  </si>
  <si>
    <t>126</t>
  </si>
  <si>
    <t>R004</t>
  </si>
  <si>
    <t>Odstavení, napuštění a odvzdušnění objektu</t>
  </si>
  <si>
    <t>-241368742</t>
  </si>
  <si>
    <t>127</t>
  </si>
  <si>
    <t>230230016R02</t>
  </si>
  <si>
    <t>Hlavní tlaková zkouška vzduchem 0,6 MPa dn50</t>
  </si>
  <si>
    <t>-1030687103</t>
  </si>
  <si>
    <t>128</t>
  </si>
  <si>
    <t>230230016R01</t>
  </si>
  <si>
    <t>Hlavní tlaková zkouška vzduchem 0,6 MPa dn63</t>
  </si>
  <si>
    <t>-644243534</t>
  </si>
  <si>
    <t>129</t>
  </si>
  <si>
    <t>230230017R01</t>
  </si>
  <si>
    <t>Hlavní tlaková zkouška vzduchem 0,6 MPa dn90</t>
  </si>
  <si>
    <t>717998976</t>
  </si>
  <si>
    <t>230120043R01</t>
  </si>
  <si>
    <t>Čištění potrubí profukováním nebo proplachováním dn50</t>
  </si>
  <si>
    <t>359053402</t>
  </si>
  <si>
    <t>230120044R01</t>
  </si>
  <si>
    <t>Čištění potrubí profukováním nebo proplachováním dn63</t>
  </si>
  <si>
    <t>698321056</t>
  </si>
  <si>
    <t>132</t>
  </si>
  <si>
    <t>230120045R01</t>
  </si>
  <si>
    <t>Čištění potrubí profukováním nebo proplachováním dn90</t>
  </si>
  <si>
    <t>326890041</t>
  </si>
  <si>
    <t>133</t>
  </si>
  <si>
    <t>580506119R02</t>
  </si>
  <si>
    <t>Revize nízkotlakých plynovodů</t>
  </si>
  <si>
    <t>-501463807</t>
  </si>
  <si>
    <t>134</t>
  </si>
  <si>
    <t>580506325R01</t>
  </si>
  <si>
    <t>Odvzdušnění plynovodu, napuštění plynem</t>
  </si>
  <si>
    <t>275244457</t>
  </si>
  <si>
    <t>135</t>
  </si>
  <si>
    <t>899722113</t>
  </si>
  <si>
    <t>Krytí potrubí z plastů výstražnou fólií z PVC 34cm</t>
  </si>
  <si>
    <t>-1763517419</t>
  </si>
  <si>
    <t>136</t>
  </si>
  <si>
    <t>R005</t>
  </si>
  <si>
    <t>Demontáž plynovoých topidel GAMAT</t>
  </si>
  <si>
    <t>-1562084554</t>
  </si>
  <si>
    <t>včetně demontáže navazujícíh rozvodů a zazdění otvorů</t>
  </si>
  <si>
    <t>137</t>
  </si>
  <si>
    <t>460510284</t>
  </si>
  <si>
    <t>Kanály zapuštěné do terénu neasfaltované z prefabrikovaných betonových žlabů typ T 2 N</t>
  </si>
  <si>
    <t>-177804359</t>
  </si>
  <si>
    <t>138</t>
  </si>
  <si>
    <t>1782055643</t>
  </si>
  <si>
    <t>"stavební přípomoce, dozdívky, bourání prostupů a ostatní stavební práce a konstrukce nutné k řádnému dokončení díla" 72</t>
  </si>
  <si>
    <t>139</t>
  </si>
  <si>
    <t>012103000</t>
  </si>
  <si>
    <t>Geodetické práce před výstavbou</t>
  </si>
  <si>
    <t>1024</t>
  </si>
  <si>
    <t>-386605234</t>
  </si>
  <si>
    <t>012303000</t>
  </si>
  <si>
    <t>Geodetické práce po výstavbě</t>
  </si>
  <si>
    <t>-1625518398</t>
  </si>
  <si>
    <t>032002000</t>
  </si>
  <si>
    <t>Vybavení staveniště</t>
  </si>
  <si>
    <t>týden</t>
  </si>
  <si>
    <t>-673907646</t>
  </si>
  <si>
    <t>460010025R01</t>
  </si>
  <si>
    <t>Vytyčení trasy inženýrských sítí v zastavěném prostoru</t>
  </si>
  <si>
    <t>-1464488450</t>
  </si>
  <si>
    <t>045203000</t>
  </si>
  <si>
    <t>Kompletační činnost</t>
  </si>
  <si>
    <t>-1142136996</t>
  </si>
  <si>
    <t>0,50% z HSV+PSV+M+DOD</t>
  </si>
  <si>
    <t>0,005</t>
  </si>
  <si>
    <t>SO03 - Elektroinstalace</t>
  </si>
  <si>
    <t>Ing. Hana Rusková</t>
  </si>
  <si>
    <t xml:space="preserve">    741 - Elektroinstalace - silnoproud</t>
  </si>
  <si>
    <t xml:space="preserve">    742 - Elektroinstalace - slaboproud</t>
  </si>
  <si>
    <t xml:space="preserve">    767 - Konstrukce zámečnické</t>
  </si>
  <si>
    <t xml:space="preserve">    22-M - Montáže technologických zařízení pro dopravní stavby</t>
  </si>
  <si>
    <t xml:space="preserve">    36-M - Montáž prov.,měř. a regul. zařízení</t>
  </si>
  <si>
    <t xml:space="preserve">    VRN9 - Ostatní náklady</t>
  </si>
  <si>
    <t>741110501</t>
  </si>
  <si>
    <t>Montáž lišta a kanálek protahovací šířky do 60 mm</t>
  </si>
  <si>
    <t>1684602141</t>
  </si>
  <si>
    <t>34571004</t>
  </si>
  <si>
    <t>lišta elektroinstalační hranatá bílá 20 x 20</t>
  </si>
  <si>
    <t>-780458882</t>
  </si>
  <si>
    <t>741110511</t>
  </si>
  <si>
    <t>Montáž lišta a kanálek vkládací šířky do 60 mm s víčkem</t>
  </si>
  <si>
    <t>-26658945</t>
  </si>
  <si>
    <t>34571007</t>
  </si>
  <si>
    <t>lišta elektroinstalační hranatá bílá 40 x 20</t>
  </si>
  <si>
    <t>-586260604</t>
  </si>
  <si>
    <t>741112111</t>
  </si>
  <si>
    <t>Montáž rozvodka nástěnná plastová čtyřhranná vodič D do 4mm2</t>
  </si>
  <si>
    <t>350419984</t>
  </si>
  <si>
    <t>34571407</t>
  </si>
  <si>
    <t>rozvodka krabicová do vlhka s víčkem 119x119 mm 4 vývody</t>
  </si>
  <si>
    <t>690182978</t>
  </si>
  <si>
    <t>741120101</t>
  </si>
  <si>
    <t>Montáž vodič Cu izolovaný plný a laněný s PVC pláštěm žíla 0,15-16 mm2 zatažený (CY, CHAH-R(V))</t>
  </si>
  <si>
    <t>-91565606</t>
  </si>
  <si>
    <t>34140842</t>
  </si>
  <si>
    <t>vodič izolovaný s Cu jádrem 4mm2</t>
  </si>
  <si>
    <t>-1868087960</t>
  </si>
  <si>
    <t>34140844</t>
  </si>
  <si>
    <t>vodič izolovaný s Cu jádrem 6mm2</t>
  </si>
  <si>
    <t>-1671873151</t>
  </si>
  <si>
    <t>741122211</t>
  </si>
  <si>
    <t>Montáž kabel Cu plný kulatý žíla 3x1,5 až 6 mm2 uložený volně (CYKY)</t>
  </si>
  <si>
    <t>2061236734</t>
  </si>
  <si>
    <t>34111036</t>
  </si>
  <si>
    <t>kabel silový s Cu jádrem 1 kV 3x2,5mm2</t>
  </si>
  <si>
    <t>178872287</t>
  </si>
  <si>
    <t>34111048</t>
  </si>
  <si>
    <t>kabel silový s Cu jádrem 1 kV 3x6mm2</t>
  </si>
  <si>
    <t>-2018821340</t>
  </si>
  <si>
    <t>pk</t>
  </si>
  <si>
    <t>prořez kabelů</t>
  </si>
  <si>
    <t>1654324126</t>
  </si>
  <si>
    <t>741122237.1</t>
  </si>
  <si>
    <t>Demontáž kabel Cu plný kulatý žíla 7x1,5 až 2,5 mm2 uložený volně (CYKY)</t>
  </si>
  <si>
    <t>1912038881</t>
  </si>
  <si>
    <t>741132112</t>
  </si>
  <si>
    <t>Ukončení kabelů 3x70 mm2 smršťovací záklopkou nebo páskem bez letování</t>
  </si>
  <si>
    <t>1234196502</t>
  </si>
  <si>
    <t>741210001</t>
  </si>
  <si>
    <t>Montáž rozvodnice oceloplechová nebo plastová běžná do 20 kg</t>
  </si>
  <si>
    <t>503076920</t>
  </si>
  <si>
    <t>741210401.1</t>
  </si>
  <si>
    <t>Demontáž rozváděč nebo krabice nevýbušná do 5 kg nebo obvyklé zařízení elektro a MaR</t>
  </si>
  <si>
    <t>1082779759</t>
  </si>
  <si>
    <t>dem_RK1-RK2</t>
  </si>
  <si>
    <t>Demontáž rozváděče RK1, RK2</t>
  </si>
  <si>
    <t>1974954436</t>
  </si>
  <si>
    <t>dem_R_BA</t>
  </si>
  <si>
    <t>Demontáž rozváděče BA řídící systém</t>
  </si>
  <si>
    <t>627617015</t>
  </si>
  <si>
    <t>741210403</t>
  </si>
  <si>
    <t>Montáž rozváděč nebo krabice nevýbušná do 20 kg</t>
  </si>
  <si>
    <t>-1648592651</t>
  </si>
  <si>
    <t>MX</t>
  </si>
  <si>
    <t>Sdružovací krabice MX R1 - dle specifikace v TOS vč. vývodek</t>
  </si>
  <si>
    <t>893188539</t>
  </si>
  <si>
    <t>RO-EUPS</t>
  </si>
  <si>
    <t>Rozvodnice RO-EUPS dle dokumentace</t>
  </si>
  <si>
    <t>-788615234</t>
  </si>
  <si>
    <t>přep_BE15</t>
  </si>
  <si>
    <t>Přepojení napájení rozváděče BE15 do nové rozvodnice R03-EUPS</t>
  </si>
  <si>
    <t>1637536834</t>
  </si>
  <si>
    <t>741313082</t>
  </si>
  <si>
    <t>Montáž zásuvka chráněná v krabici šroubové připojení 2P+PE prostředí venkovní, mokré</t>
  </si>
  <si>
    <t>-729533082</t>
  </si>
  <si>
    <t>34551485.1</t>
  </si>
  <si>
    <t>zásuvka krytá pro vlhké prostředí 5518-3929 S bílá 1x DIN.IP44</t>
  </si>
  <si>
    <t>-700917298</t>
  </si>
  <si>
    <t>741320105</t>
  </si>
  <si>
    <t>Montáž jistič jednopólový nn do 25 A ve skříni</t>
  </si>
  <si>
    <t>528568183</t>
  </si>
  <si>
    <t>35822111.1</t>
  </si>
  <si>
    <t>jistič 1pólový-charakteristika B 16A Izk=10kA</t>
  </si>
  <si>
    <t>1264504106</t>
  </si>
  <si>
    <t>741910414.1</t>
  </si>
  <si>
    <t>Demontáž žlab kovový šířky do 250 mm bez víka</t>
  </si>
  <si>
    <t>-1365882234</t>
  </si>
  <si>
    <t>vdrát_1_jistic</t>
  </si>
  <si>
    <t>Vydrátování pro 1 1-f jistič</t>
  </si>
  <si>
    <t>50310245</t>
  </si>
  <si>
    <t>drob_mat_jistic</t>
  </si>
  <si>
    <t>materiál pro vydrátování jednoho jističe 1-f</t>
  </si>
  <si>
    <t>154216182</t>
  </si>
  <si>
    <t>741321003</t>
  </si>
  <si>
    <t>Montáž proudových chráničů dvoupólových nn do 25 A ve skříni</t>
  </si>
  <si>
    <t>132455374</t>
  </si>
  <si>
    <t>RCBO_16B</t>
  </si>
  <si>
    <t>Chránič+jistič RSBO-16B-1N-030AC-G, 30mA, zpožď. 10ms</t>
  </si>
  <si>
    <t>393616495</t>
  </si>
  <si>
    <t>vdrát_1_chránič</t>
  </si>
  <si>
    <t>Vydrátování pro 1 1-f chránič</t>
  </si>
  <si>
    <t>654086562</t>
  </si>
  <si>
    <t>drob_mat_RCBO</t>
  </si>
  <si>
    <t>materiál pro vydrátování jednoho chrániče 1-f</t>
  </si>
  <si>
    <t>-1591338676</t>
  </si>
  <si>
    <t>sestaveni_1</t>
  </si>
  <si>
    <t>Sestavení skutečné dokumentace pro upravovanoou rozvodnici</t>
  </si>
  <si>
    <t>1572206514</t>
  </si>
  <si>
    <t>seznam_1</t>
  </si>
  <si>
    <t>Vyhotovení nového seznamu s osazením jističů a jeho vlepení do rozváděče</t>
  </si>
  <si>
    <t>-1675773993</t>
  </si>
  <si>
    <t>M_panel_zk</t>
  </si>
  <si>
    <t>Elektrické připojení topného panelu včetně odzkoušení</t>
  </si>
  <si>
    <t>180855060</t>
  </si>
  <si>
    <t>741240011</t>
  </si>
  <si>
    <t>Montáž příslušenství rozvoden - zhotovení otvoru pro osazení vývodek do průměru 42 mm</t>
  </si>
  <si>
    <t>-338524519</t>
  </si>
  <si>
    <t>mont_1</t>
  </si>
  <si>
    <t>Stažení kabelu 3x70 do kanálu, uložení krabice v kanálu, doplnění štítkem</t>
  </si>
  <si>
    <t>721675764</t>
  </si>
  <si>
    <t>nespec_mat</t>
  </si>
  <si>
    <t>Nespecifikovaný drobný montážní a pomocný materiál</t>
  </si>
  <si>
    <t>-45037493</t>
  </si>
  <si>
    <t>EKO_likv</t>
  </si>
  <si>
    <t>Ekologická likvidace odpadů</t>
  </si>
  <si>
    <t>-709729829</t>
  </si>
  <si>
    <t>zdvhm</t>
  </si>
  <si>
    <t>Lešení a zdvihací mechanismy</t>
  </si>
  <si>
    <t>1011985970</t>
  </si>
  <si>
    <t>998741101</t>
  </si>
  <si>
    <t>Přesun hmot tonážní pro silnoproud v objektech v do 6 m</t>
  </si>
  <si>
    <t>209698934</t>
  </si>
  <si>
    <t>998741181</t>
  </si>
  <si>
    <t>Příplatek k přesunu hmot tonážní 741 prováděný bez použití mechanizace</t>
  </si>
  <si>
    <t>-2056470426</t>
  </si>
  <si>
    <t>742190004.1</t>
  </si>
  <si>
    <t>Požární prostupy přes stěny, max tl stěny 30 cm, 11 ks pro 3 kabely do D 20 mm, 6 ks pro 2 kabely do D 20 mm, 6 ks pro 1 kabel do D 20 mm, včetně protokolu a štítku</t>
  </si>
  <si>
    <t>-1510273239</t>
  </si>
  <si>
    <t>767812821.1</t>
  </si>
  <si>
    <t>Odkrytí části kazetového stropu a zpětné sestavení, šířka rozebrání 1 kazeta</t>
  </si>
  <si>
    <t>-1412538724</t>
  </si>
  <si>
    <t>783801401</t>
  </si>
  <si>
    <t>Ometení omítek před provedením nátěru</t>
  </si>
  <si>
    <t>1193229436</t>
  </si>
  <si>
    <t>783813131</t>
  </si>
  <si>
    <t>Penetrační syntetický nátěr hladkých, tenkovrstvých zrnitých a štukových omítek</t>
  </si>
  <si>
    <t>-486034371</t>
  </si>
  <si>
    <t>783817121</t>
  </si>
  <si>
    <t>Krycí jednonásobný syntetický nátěr hladkých, zrnitých tenkovrstvých nebo štukových omítek</t>
  </si>
  <si>
    <t>-421107936</t>
  </si>
  <si>
    <t>210020671</t>
  </si>
  <si>
    <t>Montáž se zhotovením konstrukce pro rozvodny z profilů tenkostěnných</t>
  </si>
  <si>
    <t>-74208349</t>
  </si>
  <si>
    <t>ocel_pozink</t>
  </si>
  <si>
    <t>Konstrukční ocel pozinkovaná</t>
  </si>
  <si>
    <t>-862331699</t>
  </si>
  <si>
    <t>zink_spray</t>
  </si>
  <si>
    <t>Zinkový spray pro opravu pozink konstrukcí po výrobě a montáži ( min. 90% Zn)</t>
  </si>
  <si>
    <t>198383179</t>
  </si>
  <si>
    <t>210100002</t>
  </si>
  <si>
    <t>Ukončení vodičů v rozváděči nebo na přístroji včetně zapojení průřezu žíly do 6 mm2</t>
  </si>
  <si>
    <t>1783913502</t>
  </si>
  <si>
    <t>210100013</t>
  </si>
  <si>
    <t>Ukončení vodičů v rozváděči nebo na přístroji včetně zapojení průřezu žíly do 4 mm2</t>
  </si>
  <si>
    <t>1744760806</t>
  </si>
  <si>
    <t>210100155</t>
  </si>
  <si>
    <t>Ukončení kabelů smršťovací záklopkou nebo páskou se zapojením bez letování žíly do 5x6 mm2</t>
  </si>
  <si>
    <t>833492454</t>
  </si>
  <si>
    <t>210192672</t>
  </si>
  <si>
    <t>Montáž kabelových vývodek litinových, Al nebo plastových do rozvaděčů průměru do 29 mm</t>
  </si>
  <si>
    <t>-2070122331</t>
  </si>
  <si>
    <t>výv_M20x1,5</t>
  </si>
  <si>
    <t>Vývodka kovová M20x1,5 IP 55 min</t>
  </si>
  <si>
    <t>645051942</t>
  </si>
  <si>
    <t>210280002</t>
  </si>
  <si>
    <t>Zkoušky a prohlídky el rozvodů a zařízení celková prohlídka pro objem mtž prací do 500 000 Kč</t>
  </si>
  <si>
    <t>-1918550033</t>
  </si>
  <si>
    <t>210950101</t>
  </si>
  <si>
    <t>Další štítek označovací na kabel</t>
  </si>
  <si>
    <t>-1881007254</t>
  </si>
  <si>
    <t>kab_stitek</t>
  </si>
  <si>
    <t>Kabelové štítky, trvanlivé písmo, min. čitelnost i po 15 letech</t>
  </si>
  <si>
    <t>859495085</t>
  </si>
  <si>
    <t>220260053</t>
  </si>
  <si>
    <t>Montáž krabice na hmoždinky</t>
  </si>
  <si>
    <t>1174413633</t>
  </si>
  <si>
    <t>34571397.1</t>
  </si>
  <si>
    <t>rozvodka krabicová do vlhka s víčkem a ochrannou svorkou 96x96 mm 5 vývodů</t>
  </si>
  <si>
    <t>1355006707</t>
  </si>
  <si>
    <t>220261633</t>
  </si>
  <si>
    <t>Osazení hmoždinky do zdi tvrdě pálené cihly, měkký kámen</t>
  </si>
  <si>
    <t>-424867113</t>
  </si>
  <si>
    <t>56281006</t>
  </si>
  <si>
    <t>hmoždinka do dutých stěn a stropů D 8mm</t>
  </si>
  <si>
    <t>100 kus</t>
  </si>
  <si>
    <t>1677267442</t>
  </si>
  <si>
    <t>31142017</t>
  </si>
  <si>
    <t>vrut ocelový hlava půlkulová drážka křížová 5x40mm</t>
  </si>
  <si>
    <t>1650938564</t>
  </si>
  <si>
    <t>360410032r01</t>
  </si>
  <si>
    <t>Montáž termostatu pro ovládání topidel</t>
  </si>
  <si>
    <t>-244442598</t>
  </si>
  <si>
    <t>TH_1</t>
  </si>
  <si>
    <t>Pokojový termostat pro ovládání elektrických kamen, panelů - dle specifikace TOS</t>
  </si>
  <si>
    <t>1745731009</t>
  </si>
  <si>
    <t>460680202</t>
  </si>
  <si>
    <t>Vybourání otvorů ve zdivu betonovém plochy do 0,02 m2, tloušťky do 30 cm</t>
  </si>
  <si>
    <t>-1669328713</t>
  </si>
  <si>
    <t>460680502</t>
  </si>
  <si>
    <t>Vysekání rýh pro montáž trubek a kabelů ve zdivu betonovém hloubky do 3 cm a šířky do 5 cm</t>
  </si>
  <si>
    <t>-1562168613</t>
  </si>
  <si>
    <t>460710032</t>
  </si>
  <si>
    <t>Vyplnění a omítnutí rýh ve stěnách hloubky do 3 cm a šířky do 5 cm</t>
  </si>
  <si>
    <t>-1790434947</t>
  </si>
  <si>
    <t>-127770603</t>
  </si>
  <si>
    <t>"stavební přípomoce" 22</t>
  </si>
  <si>
    <t>013254000</t>
  </si>
  <si>
    <t>Dokumentace skutečného provedení stavby</t>
  </si>
  <si>
    <t>1318353969</t>
  </si>
  <si>
    <t>013294000.1</t>
  </si>
  <si>
    <t>Ostatní dokumentace - průvodně technická dokumentace pro předání díla</t>
  </si>
  <si>
    <t>-1459761063</t>
  </si>
  <si>
    <t>013294000.2</t>
  </si>
  <si>
    <t>Ostatní dokumentace - autorizace DSS projektantem s oprávněním</t>
  </si>
  <si>
    <t>1719019610</t>
  </si>
  <si>
    <t>013294000.3</t>
  </si>
  <si>
    <t>Ostatní dokumentace - podklad pro návrh provozního řádu dle zvyklosti objednatele</t>
  </si>
  <si>
    <t>-1570746368</t>
  </si>
  <si>
    <t>041103000</t>
  </si>
  <si>
    <t>Autorský dozor projektanta</t>
  </si>
  <si>
    <t>pl…</t>
  </si>
  <si>
    <t>-1686060416</t>
  </si>
  <si>
    <t>043002000</t>
  </si>
  <si>
    <t>Zkoušky a ostatní měření</t>
  </si>
  <si>
    <t>1913062983</t>
  </si>
  <si>
    <t>043002000.1</t>
  </si>
  <si>
    <t>Zkoušky a ostatní měření - funkční zkouška a uvedení do provozu</t>
  </si>
  <si>
    <t>-686966523</t>
  </si>
  <si>
    <t>045002000.1</t>
  </si>
  <si>
    <t>Koordinační činnost - technická příprava realizace</t>
  </si>
  <si>
    <t>732602378</t>
  </si>
  <si>
    <t>092203000.1</t>
  </si>
  <si>
    <t>Náklady na zaškolení obsluhy</t>
  </si>
  <si>
    <t>-334339129</t>
  </si>
  <si>
    <t>SO04 - Měření a regulace</t>
  </si>
  <si>
    <t>SO04.1 - Měření a regulace objektu A – Administrativní budova a vrátnice</t>
  </si>
  <si>
    <t>Ing. Pavel Voříšek</t>
  </si>
  <si>
    <t>-1437655329</t>
  </si>
  <si>
    <t>10.049.142r01</t>
  </si>
  <si>
    <t>CY 4</t>
  </si>
  <si>
    <t>410973022</t>
  </si>
  <si>
    <t>-336077821</t>
  </si>
  <si>
    <t>711018</t>
  </si>
  <si>
    <t>CYKY-J 3x1,5</t>
  </si>
  <si>
    <t>434297169</t>
  </si>
  <si>
    <t>741124703</t>
  </si>
  <si>
    <t>Montáž kabel Cu stíněný ovládací žíly 2 až 19x1 mm2 uložený volně (JYTY)</t>
  </si>
  <si>
    <t>609006415</t>
  </si>
  <si>
    <t>"JYTY 2x1" 103</t>
  </si>
  <si>
    <t>"JYTY 4x1" 20</t>
  </si>
  <si>
    <t>"JYTY 7x1" 24</t>
  </si>
  <si>
    <t>711999</t>
  </si>
  <si>
    <t>JYTY-O 2x1</t>
  </si>
  <si>
    <t>-513862479</t>
  </si>
  <si>
    <t>712005</t>
  </si>
  <si>
    <t>JYTY-O 4x1</t>
  </si>
  <si>
    <t>-2002660362</t>
  </si>
  <si>
    <t>712018</t>
  </si>
  <si>
    <t>JYTY-O 7x1</t>
  </si>
  <si>
    <t>1395914127</t>
  </si>
  <si>
    <t>741132301</t>
  </si>
  <si>
    <t>Ukončení kabelů nebo vodičů do 1 kV koncovkou ucpávkovou do 4 žil průměru 12 mm jednoduchý nástavec</t>
  </si>
  <si>
    <t>1198916196</t>
  </si>
  <si>
    <t>741132331</t>
  </si>
  <si>
    <t>Ukončení kabelů nebo vodičů do 1 kV do 4 mm2 koncovkou ucpávkovou nevýbušnou do 10 žil</t>
  </si>
  <si>
    <t>-414666952</t>
  </si>
  <si>
    <t>741210211</t>
  </si>
  <si>
    <t>Montáž rozváděč skříňový nebo panelový nedělitelný do 500 kg</t>
  </si>
  <si>
    <t>186602048</t>
  </si>
  <si>
    <t>ROZV</t>
  </si>
  <si>
    <t>Rozvaděč 600x800x200 včetně výbavy, výroby a dokumentace</t>
  </si>
  <si>
    <t>481463559</t>
  </si>
  <si>
    <t>742110102.1</t>
  </si>
  <si>
    <t>Montáž kabelového žlabu pro slaboproud drátěného 100/50 mm včetně konzole a příslušenství</t>
  </si>
  <si>
    <t>774910013</t>
  </si>
  <si>
    <t>žlab_drát_100-50</t>
  </si>
  <si>
    <t>kabelový drátěný žlab 100/50 mm včetně konzole a příslušenství</t>
  </si>
  <si>
    <t>1018043428</t>
  </si>
  <si>
    <t>742110102.2</t>
  </si>
  <si>
    <t>Montáž kabelového žlabu pro slaboproud drátěného 50/50 mm včetně konzole a příslušenství</t>
  </si>
  <si>
    <t>-87509603</t>
  </si>
  <si>
    <t>žlab _drát_50-50</t>
  </si>
  <si>
    <t>kabelový drátěný žlab 50/50 mm včetně konzole a příslušenství</t>
  </si>
  <si>
    <t>-1407265011</t>
  </si>
  <si>
    <t>742121001</t>
  </si>
  <si>
    <t>Montáž kabelů sdělovacích pro vnitřní rozvody do 15 žil</t>
  </si>
  <si>
    <t>-2126113814</t>
  </si>
  <si>
    <t>34121015</t>
  </si>
  <si>
    <t>kabel sdělovací s Cu jádrem 4x2x0,5mm</t>
  </si>
  <si>
    <t>438341923</t>
  </si>
  <si>
    <t>220110346.1</t>
  </si>
  <si>
    <t xml:space="preserve">Montáž štítku </t>
  </si>
  <si>
    <t>-1321456150</t>
  </si>
  <si>
    <t>35442110</t>
  </si>
  <si>
    <t>štítek plastový</t>
  </si>
  <si>
    <t>38688828</t>
  </si>
  <si>
    <t>220260543.1</t>
  </si>
  <si>
    <t>Montáž trubky PVC 17mm vč. příchytek</t>
  </si>
  <si>
    <t>-1436958297</t>
  </si>
  <si>
    <t>34571092.1</t>
  </si>
  <si>
    <t>trubka elektroinstalační z PVC D 17,4/20 mm</t>
  </si>
  <si>
    <t>-53035674</t>
  </si>
  <si>
    <t>220260543.2</t>
  </si>
  <si>
    <t>Montáž trubky PVC 11mm</t>
  </si>
  <si>
    <t>-864418924</t>
  </si>
  <si>
    <t>34571092.2</t>
  </si>
  <si>
    <t>trubka elektroinstalační ohebná z PVC D 11mm</t>
  </si>
  <si>
    <t>-1145709886</t>
  </si>
  <si>
    <t>220301012</t>
  </si>
  <si>
    <t>Montáž lišta elektroinstalační typu  LV vkládací</t>
  </si>
  <si>
    <t>828536662</t>
  </si>
  <si>
    <t>34571012.1</t>
  </si>
  <si>
    <t>lišta elektroinstalační vkládací 40 x 40</t>
  </si>
  <si>
    <t>1935619624</t>
  </si>
  <si>
    <t>34571011</t>
  </si>
  <si>
    <t>lišta elektroinstalační vkládací 24 x 22</t>
  </si>
  <si>
    <t>-1609603080</t>
  </si>
  <si>
    <t>34571010</t>
  </si>
  <si>
    <t>lišta elektroinstalační vkládací 18 x 13</t>
  </si>
  <si>
    <t>592550250</t>
  </si>
  <si>
    <t>360410001.1</t>
  </si>
  <si>
    <t>Montáž teploměru</t>
  </si>
  <si>
    <t>-541069022</t>
  </si>
  <si>
    <t>360410028.1</t>
  </si>
  <si>
    <t xml:space="preserve">Montáž snímače teploty příložné </t>
  </si>
  <si>
    <t>-130943832</t>
  </si>
  <si>
    <t>sním_teplot_příl</t>
  </si>
  <si>
    <t>Snímač teploty příložný</t>
  </si>
  <si>
    <t>651551499</t>
  </si>
  <si>
    <t>360410028.2</t>
  </si>
  <si>
    <t>Montáž snímače venkovní teploty</t>
  </si>
  <si>
    <t>685911199</t>
  </si>
  <si>
    <t>sním_teplot_venk</t>
  </si>
  <si>
    <t>Snímač venkovní teploty</t>
  </si>
  <si>
    <t>1287067013</t>
  </si>
  <si>
    <t>360410076.1</t>
  </si>
  <si>
    <t>Montáž snímače tlaku</t>
  </si>
  <si>
    <t>294055895</t>
  </si>
  <si>
    <t>sním_tlak</t>
  </si>
  <si>
    <t>Snímač tlaku 0-600kPa</t>
  </si>
  <si>
    <t>233019209</t>
  </si>
  <si>
    <t>360410182.1</t>
  </si>
  <si>
    <t>Montáž elektrody ponorné</t>
  </si>
  <si>
    <t>-253011105</t>
  </si>
  <si>
    <t>elektrod_ponor</t>
  </si>
  <si>
    <t>Elektroda ponorná</t>
  </si>
  <si>
    <t>427150031</t>
  </si>
  <si>
    <t>LCD</t>
  </si>
  <si>
    <t>Operátorský LCD panel s klávesnicí</t>
  </si>
  <si>
    <t>785662076</t>
  </si>
  <si>
    <t>PLC</t>
  </si>
  <si>
    <t>PLC - základní modul řídícího systému vč. software</t>
  </si>
  <si>
    <t>-686198332</t>
  </si>
  <si>
    <t>ele_propoj</t>
  </si>
  <si>
    <t>Plynový kotel - elektrické propojení</t>
  </si>
  <si>
    <t>2109964848</t>
  </si>
  <si>
    <t>regul_kotel</t>
  </si>
  <si>
    <t>Zapojení regulátoru dodaného s kotlem</t>
  </si>
  <si>
    <t>469428455</t>
  </si>
  <si>
    <t>ele_vent</t>
  </si>
  <si>
    <t>El. připojení a zprovoznění ventilu</t>
  </si>
  <si>
    <t>-1943370931</t>
  </si>
  <si>
    <t>ele_čepad</t>
  </si>
  <si>
    <t>Připojení oběhového čerpadla</t>
  </si>
  <si>
    <t>1988426660</t>
  </si>
  <si>
    <t>detektor_CO</t>
  </si>
  <si>
    <t>Plynový detektor provedení pro "CO"</t>
  </si>
  <si>
    <t>1938452428</t>
  </si>
  <si>
    <t>čidlo_detektor_met</t>
  </si>
  <si>
    <t>Přídavné čidlo k detektoru pro "metan"</t>
  </si>
  <si>
    <t>-310986027</t>
  </si>
  <si>
    <t>houk</t>
  </si>
  <si>
    <t>Houkačka 24V, 50Hz</t>
  </si>
  <si>
    <t>743060360</t>
  </si>
  <si>
    <t>svork</t>
  </si>
  <si>
    <t>Svorkovnice pro vyrovnání potenciálu</t>
  </si>
  <si>
    <t>386004086</t>
  </si>
  <si>
    <t>Uzemn</t>
  </si>
  <si>
    <t>Zemnící svorka univerzální vč. zemnícího pásku Cu</t>
  </si>
  <si>
    <t>1566161818</t>
  </si>
  <si>
    <t>pospoj</t>
  </si>
  <si>
    <t>Pospojení elektricky vodivých částí</t>
  </si>
  <si>
    <t>1750981420</t>
  </si>
  <si>
    <t>mont_kabel</t>
  </si>
  <si>
    <t>Montáž kabelové trasy, úprava stávající</t>
  </si>
  <si>
    <t>-1309270100</t>
  </si>
  <si>
    <t>234127496</t>
  </si>
  <si>
    <t>044002000</t>
  </si>
  <si>
    <t>Revize</t>
  </si>
  <si>
    <t>-565802614</t>
  </si>
  <si>
    <t>045303000</t>
  </si>
  <si>
    <t>Koordinační činnost</t>
  </si>
  <si>
    <t>204364879</t>
  </si>
  <si>
    <t>Seřízení, zkušební provoz, zaškolení</t>
  </si>
  <si>
    <t>78649593</t>
  </si>
  <si>
    <t>SO04.2 - Měření a regulace objektu B - Elektro</t>
  </si>
  <si>
    <t>371106343</t>
  </si>
  <si>
    <t>582751489</t>
  </si>
  <si>
    <t>1957531870</t>
  </si>
  <si>
    <t>1007217071</t>
  </si>
  <si>
    <t>-511901396</t>
  </si>
  <si>
    <t>"JYTY 4x1" 14</t>
  </si>
  <si>
    <t>"JYTY 7x1" 18</t>
  </si>
  <si>
    <t>227657818</t>
  </si>
  <si>
    <t>366633527</t>
  </si>
  <si>
    <t>-912333496</t>
  </si>
  <si>
    <t>-1536033516</t>
  </si>
  <si>
    <t>510897789</t>
  </si>
  <si>
    <t>1295010553</t>
  </si>
  <si>
    <t>105991665</t>
  </si>
  <si>
    <t>1321789011</t>
  </si>
  <si>
    <t>202327279</t>
  </si>
  <si>
    <t>-1139395429</t>
  </si>
  <si>
    <t>-1537186694</t>
  </si>
  <si>
    <t>1294915716</t>
  </si>
  <si>
    <t>375797524</t>
  </si>
  <si>
    <t>Montáž štítku</t>
  </si>
  <si>
    <t>-1278388153</t>
  </si>
  <si>
    <t>-1974873605</t>
  </si>
  <si>
    <t>2133959039</t>
  </si>
  <si>
    <t>1929817534</t>
  </si>
  <si>
    <t>-1276897675</t>
  </si>
  <si>
    <t>1024624884</t>
  </si>
  <si>
    <t>330504825</t>
  </si>
  <si>
    <t>-1354486554</t>
  </si>
  <si>
    <t>-397166904</t>
  </si>
  <si>
    <t>523141885</t>
  </si>
  <si>
    <t>1893740931</t>
  </si>
  <si>
    <t>560369438</t>
  </si>
  <si>
    <t>1071064014</t>
  </si>
  <si>
    <t>-1275080072</t>
  </si>
  <si>
    <t>-1072650443</t>
  </si>
  <si>
    <t>-633733912</t>
  </si>
  <si>
    <t>-281580321</t>
  </si>
  <si>
    <t>1595060349</t>
  </si>
  <si>
    <t>-2062446272</t>
  </si>
  <si>
    <t>239279320</t>
  </si>
  <si>
    <t>-1891632778</t>
  </si>
  <si>
    <t>-1142497466</t>
  </si>
  <si>
    <t>744255432</t>
  </si>
  <si>
    <t>-188167399</t>
  </si>
  <si>
    <t>919026774</t>
  </si>
  <si>
    <t>1277463261</t>
  </si>
  <si>
    <t>1415514559</t>
  </si>
  <si>
    <t>-711508393</t>
  </si>
  <si>
    <t>4536335</t>
  </si>
  <si>
    <t>-1417081143</t>
  </si>
  <si>
    <t>-1154138983</t>
  </si>
  <si>
    <t>-530995179</t>
  </si>
  <si>
    <t>-152359965</t>
  </si>
  <si>
    <t>-337631779</t>
  </si>
  <si>
    <t>-218750842</t>
  </si>
  <si>
    <t>-1999153082</t>
  </si>
  <si>
    <t xml:space="preserve">SO04.3 - Měření a regulace objektu C – Sklad </t>
  </si>
  <si>
    <t>1645826285</t>
  </si>
  <si>
    <t>360184854</t>
  </si>
  <si>
    <t>1701251450</t>
  </si>
  <si>
    <t>1028321208</t>
  </si>
  <si>
    <t>-1247230504</t>
  </si>
  <si>
    <t>"JYTY 2x1" 163</t>
  </si>
  <si>
    <t>"JYTY 7x1" 35</t>
  </si>
  <si>
    <t>-1606725566</t>
  </si>
  <si>
    <t>2066069033</t>
  </si>
  <si>
    <t>-2057904822</t>
  </si>
  <si>
    <t>842703998</t>
  </si>
  <si>
    <t>-1133705798</t>
  </si>
  <si>
    <t>1865277963</t>
  </si>
  <si>
    <t>ROZV_1</t>
  </si>
  <si>
    <t>898713339</t>
  </si>
  <si>
    <t>ROZV_2</t>
  </si>
  <si>
    <t>-1414093518</t>
  </si>
  <si>
    <t>-527779061</t>
  </si>
  <si>
    <t>-434610258</t>
  </si>
  <si>
    <t>1268012200</t>
  </si>
  <si>
    <t>-395144054</t>
  </si>
  <si>
    <t>1191923307</t>
  </si>
  <si>
    <t>917497476</t>
  </si>
  <si>
    <t>158677764</t>
  </si>
  <si>
    <t>759615922</t>
  </si>
  <si>
    <t>-1093990131</t>
  </si>
  <si>
    <t>2006171040</t>
  </si>
  <si>
    <t>793886580</t>
  </si>
  <si>
    <t>1937126084</t>
  </si>
  <si>
    <t>-1616929500</t>
  </si>
  <si>
    <t>1768644340</t>
  </si>
  <si>
    <t>1610061684</t>
  </si>
  <si>
    <t>-2015068581</t>
  </si>
  <si>
    <t>-474621008</t>
  </si>
  <si>
    <t>2067680411</t>
  </si>
  <si>
    <t>665284850</t>
  </si>
  <si>
    <t>-570496585</t>
  </si>
  <si>
    <t>-907215574</t>
  </si>
  <si>
    <t>1064830940</t>
  </si>
  <si>
    <t>-975615658</t>
  </si>
  <si>
    <t>134709825</t>
  </si>
  <si>
    <t>214082720</t>
  </si>
  <si>
    <t>-135453634</t>
  </si>
  <si>
    <t>1250970874</t>
  </si>
  <si>
    <t>35393365</t>
  </si>
  <si>
    <t>-1441874098</t>
  </si>
  <si>
    <t>916583671</t>
  </si>
  <si>
    <t>-656149002</t>
  </si>
  <si>
    <t>596792345</t>
  </si>
  <si>
    <t>1826166174</t>
  </si>
  <si>
    <t>-1604587595</t>
  </si>
  <si>
    <t>-2015367859</t>
  </si>
  <si>
    <t>761951354</t>
  </si>
  <si>
    <t>1915806491</t>
  </si>
  <si>
    <t>-152397044</t>
  </si>
  <si>
    <t>zás_230</t>
  </si>
  <si>
    <t>Zásuvka 230V, 50Hz - na zeď</t>
  </si>
  <si>
    <t>1553290492</t>
  </si>
  <si>
    <t>554024262</t>
  </si>
  <si>
    <t>-335442729</t>
  </si>
  <si>
    <t>-1087022824</t>
  </si>
  <si>
    <t>-333831684</t>
  </si>
  <si>
    <t xml:space="preserve">SO04.5 - Měření a regulace objektu D – Kompresorovna, velín </t>
  </si>
  <si>
    <t>-1124355915</t>
  </si>
  <si>
    <t>460625512</t>
  </si>
  <si>
    <t>-106606959</t>
  </si>
  <si>
    <t>787333365</t>
  </si>
  <si>
    <t>-406301380</t>
  </si>
  <si>
    <t>"JYTY 2x1" 205</t>
  </si>
  <si>
    <t>"JYTY 4x1" 7</t>
  </si>
  <si>
    <t>"JYTY 7x1" 44</t>
  </si>
  <si>
    <t>490906036</t>
  </si>
  <si>
    <t>1637026818</t>
  </si>
  <si>
    <t>-469117929</t>
  </si>
  <si>
    <t>1482823350</t>
  </si>
  <si>
    <t>1313886145</t>
  </si>
  <si>
    <t>-1320384409</t>
  </si>
  <si>
    <t>-1737534449</t>
  </si>
  <si>
    <t>120873299</t>
  </si>
  <si>
    <t>1668071989</t>
  </si>
  <si>
    <t>-1871981786</t>
  </si>
  <si>
    <t>-1526097513</t>
  </si>
  <si>
    <t>-1914430224</t>
  </si>
  <si>
    <t>1824125603</t>
  </si>
  <si>
    <t>65462027</t>
  </si>
  <si>
    <t>217494971</t>
  </si>
  <si>
    <t>389747363</t>
  </si>
  <si>
    <t>-47433006</t>
  </si>
  <si>
    <t>-568671594</t>
  </si>
  <si>
    <t>-1401474415</t>
  </si>
  <si>
    <t>170251945</t>
  </si>
  <si>
    <t>1251064046</t>
  </si>
  <si>
    <t>-1256886597</t>
  </si>
  <si>
    <t>422640347</t>
  </si>
  <si>
    <t>-1840463440</t>
  </si>
  <si>
    <t>1295051444</t>
  </si>
  <si>
    <t>1563973806</t>
  </si>
  <si>
    <t>965365524</t>
  </si>
  <si>
    <t>-199450702</t>
  </si>
  <si>
    <t>329512982</t>
  </si>
  <si>
    <t>-1188476786</t>
  </si>
  <si>
    <t>-753230154</t>
  </si>
  <si>
    <t>-371471340</t>
  </si>
  <si>
    <t>-283010015</t>
  </si>
  <si>
    <t>-640956037</t>
  </si>
  <si>
    <t>-2108828903</t>
  </si>
  <si>
    <t>485686008</t>
  </si>
  <si>
    <t>242358395</t>
  </si>
  <si>
    <t>518855469</t>
  </si>
  <si>
    <t>-478839245</t>
  </si>
  <si>
    <t>-1729243129</t>
  </si>
  <si>
    <t>434382817</t>
  </si>
  <si>
    <t>-144568071</t>
  </si>
  <si>
    <t>1485031014</t>
  </si>
  <si>
    <t>-633204754</t>
  </si>
  <si>
    <t>388942888</t>
  </si>
  <si>
    <t>1878962018</t>
  </si>
  <si>
    <t>-1730234912</t>
  </si>
  <si>
    <t>1475997941</t>
  </si>
  <si>
    <t>-1590802897</t>
  </si>
  <si>
    <t>SO04.6 - Měření a regulace objektu E – Kotelna a ČOV</t>
  </si>
  <si>
    <t>-1062984095</t>
  </si>
  <si>
    <t>1051981037</t>
  </si>
  <si>
    <t>1255543243</t>
  </si>
  <si>
    <t>-672104764</t>
  </si>
  <si>
    <t>-1066903817</t>
  </si>
  <si>
    <t>"JYTY 2x1" 81</t>
  </si>
  <si>
    <t>"JYTY 7x1" 19</t>
  </si>
  <si>
    <t>-1656011887</t>
  </si>
  <si>
    <t>-1392467631</t>
  </si>
  <si>
    <t>-278547425</t>
  </si>
  <si>
    <t>257467687</t>
  </si>
  <si>
    <t>598735638</t>
  </si>
  <si>
    <t>991455874</t>
  </si>
  <si>
    <t>-682059436</t>
  </si>
  <si>
    <t>1677824994</t>
  </si>
  <si>
    <t>154201258</t>
  </si>
  <si>
    <t>936970425</t>
  </si>
  <si>
    <t>-810528704</t>
  </si>
  <si>
    <t>-1923724038</t>
  </si>
  <si>
    <t>161748905</t>
  </si>
  <si>
    <t>-120870022</t>
  </si>
  <si>
    <t>977628471</t>
  </si>
  <si>
    <t>1852969292</t>
  </si>
  <si>
    <t>-1927590578</t>
  </si>
  <si>
    <t>292895691</t>
  </si>
  <si>
    <t>1065140825</t>
  </si>
  <si>
    <t>1295821256</t>
  </si>
  <si>
    <t>523874362</t>
  </si>
  <si>
    <t>-1552121164</t>
  </si>
  <si>
    <t>-1081780314</t>
  </si>
  <si>
    <t>-113781638</t>
  </si>
  <si>
    <t>1212762081</t>
  </si>
  <si>
    <t>1047901909</t>
  </si>
  <si>
    <t>-1349519439</t>
  </si>
  <si>
    <t>2077969586</t>
  </si>
  <si>
    <t>1225117503</t>
  </si>
  <si>
    <t>87250967</t>
  </si>
  <si>
    <t>-1131468757</t>
  </si>
  <si>
    <t>-1127879434</t>
  </si>
  <si>
    <t>1792449719</t>
  </si>
  <si>
    <t>1299418044</t>
  </si>
  <si>
    <t>-909568253</t>
  </si>
  <si>
    <t>587496898</t>
  </si>
  <si>
    <t>-769608490</t>
  </si>
  <si>
    <t>899639890</t>
  </si>
  <si>
    <t>-1956622827</t>
  </si>
  <si>
    <t>-1060565102</t>
  </si>
  <si>
    <t>1883791416</t>
  </si>
  <si>
    <t>478010979</t>
  </si>
  <si>
    <t>-2047311956</t>
  </si>
  <si>
    <t>-1358898409</t>
  </si>
  <si>
    <t>-724433237</t>
  </si>
  <si>
    <t>SO04.7 - Měření a regulace objektu F – Sklad a myčka aut</t>
  </si>
  <si>
    <t>741122142</t>
  </si>
  <si>
    <t>Montáž kabel Cu plný kulatý žíla 5x1,5 až 2,5 mm2 zatažený v trubkách (CYKY)</t>
  </si>
  <si>
    <t>-30139788</t>
  </si>
  <si>
    <t>711031</t>
  </si>
  <si>
    <t>CYKY-J 5x1,5</t>
  </si>
  <si>
    <t>-1928321694</t>
  </si>
  <si>
    <t>-466299238</t>
  </si>
  <si>
    <t>-173707074</t>
  </si>
  <si>
    <t>-741011215</t>
  </si>
  <si>
    <t>1387499010</t>
  </si>
  <si>
    <t>-1805785579</t>
  </si>
  <si>
    <t>-740384209</t>
  </si>
  <si>
    <t>360410032.1</t>
  </si>
  <si>
    <t>Montáž termostatu</t>
  </si>
  <si>
    <t>-1700425795</t>
  </si>
  <si>
    <t>termostat</t>
  </si>
  <si>
    <t>Prostorový termostat</t>
  </si>
  <si>
    <t>-1205461423</t>
  </si>
  <si>
    <t>ext_čidlo</t>
  </si>
  <si>
    <t>Externí prostorové čidlo</t>
  </si>
  <si>
    <t>1573847307</t>
  </si>
  <si>
    <t>kk_dn25_serv_p</t>
  </si>
  <si>
    <t>Dvoucestný kulový kohout DN 25 se servopohenm</t>
  </si>
  <si>
    <t>1594002699</t>
  </si>
  <si>
    <t>-189777453</t>
  </si>
  <si>
    <t>-414900177</t>
  </si>
  <si>
    <t>-1696294210</t>
  </si>
  <si>
    <t>SO04.8 - Měření a regulace objektu H – ZBZS</t>
  </si>
  <si>
    <t>481755366</t>
  </si>
  <si>
    <t>-680467335</t>
  </si>
  <si>
    <t>-1695433428</t>
  </si>
  <si>
    <t>-184511287</t>
  </si>
  <si>
    <t>1274810024</t>
  </si>
  <si>
    <t>"JYTY 2x1" 84</t>
  </si>
  <si>
    <t>"JYTY 4x1" 21</t>
  </si>
  <si>
    <t>"JYTY 7x1" 28</t>
  </si>
  <si>
    <t>-1451064164</t>
  </si>
  <si>
    <t>486770550</t>
  </si>
  <si>
    <t>24622841</t>
  </si>
  <si>
    <t>1879864967</t>
  </si>
  <si>
    <t>-1243826097</t>
  </si>
  <si>
    <t>-207862794</t>
  </si>
  <si>
    <t>-1157312909</t>
  </si>
  <si>
    <t>283044090</t>
  </si>
  <si>
    <t>1358626375</t>
  </si>
  <si>
    <t>2034572577</t>
  </si>
  <si>
    <t>1440715015</t>
  </si>
  <si>
    <t>-204135667</t>
  </si>
  <si>
    <t>126390446</t>
  </si>
  <si>
    <t>2010335375</t>
  </si>
  <si>
    <t>1636395971</t>
  </si>
  <si>
    <t>95946824</t>
  </si>
  <si>
    <t>-1136864854</t>
  </si>
  <si>
    <t>-1170614936</t>
  </si>
  <si>
    <t>280238372</t>
  </si>
  <si>
    <t>-619814149</t>
  </si>
  <si>
    <t>1630300039</t>
  </si>
  <si>
    <t>476263613</t>
  </si>
  <si>
    <t>-1355075007</t>
  </si>
  <si>
    <t>-1835129255</t>
  </si>
  <si>
    <t>-1053490642</t>
  </si>
  <si>
    <t>-1472980677</t>
  </si>
  <si>
    <t>2031087722</t>
  </si>
  <si>
    <t>1029158451</t>
  </si>
  <si>
    <t>-463483373</t>
  </si>
  <si>
    <t>-1301502908</t>
  </si>
  <si>
    <t>-143829443</t>
  </si>
  <si>
    <t>-57251651</t>
  </si>
  <si>
    <t>CIB</t>
  </si>
  <si>
    <t>CIB, 2* Bus Master vč. software</t>
  </si>
  <si>
    <t>-510316138</t>
  </si>
  <si>
    <t>-1853099255</t>
  </si>
  <si>
    <t>883973484</t>
  </si>
  <si>
    <t>787654515</t>
  </si>
  <si>
    <t>komunikace_CIB</t>
  </si>
  <si>
    <t>Prostorový přístroj komunikace CIB vč. software</t>
  </si>
  <si>
    <t>-2040422019</t>
  </si>
  <si>
    <t>-1678416191</t>
  </si>
  <si>
    <t>443465964</t>
  </si>
  <si>
    <t>253674599</t>
  </si>
  <si>
    <t>1869068937</t>
  </si>
  <si>
    <t>814325820</t>
  </si>
  <si>
    <t>1933467150</t>
  </si>
  <si>
    <t>354532313</t>
  </si>
  <si>
    <t>-1536199064</t>
  </si>
  <si>
    <t>903306074</t>
  </si>
  <si>
    <t>1422359548</t>
  </si>
  <si>
    <t>-29967067</t>
  </si>
  <si>
    <t>-402576856</t>
  </si>
  <si>
    <t>SO06 - Odstranění kotelny</t>
  </si>
  <si>
    <t>Ostatní - Ostatní</t>
  </si>
  <si>
    <t xml:space="preserve">    ODP - Odpočet výnosu z odprodeje šrotu (J.ceny se znaménkem mínus)</t>
  </si>
  <si>
    <t>r099</t>
  </si>
  <si>
    <t>Demontáž stacionárního kotle KDVE 25, 250kW</t>
  </si>
  <si>
    <t>906472638</t>
  </si>
  <si>
    <t>včetně hořáku a příslušenství</t>
  </si>
  <si>
    <t>r005</t>
  </si>
  <si>
    <t>Demontáž axiálního ventilátoru s vodním ohřevem Sahara</t>
  </si>
  <si>
    <t>-486405123</t>
  </si>
  <si>
    <t>r007</t>
  </si>
  <si>
    <t>Vypuštění a likvidace chladící kapaliny</t>
  </si>
  <si>
    <t>-36288270</t>
  </si>
  <si>
    <t>731890801</t>
  </si>
  <si>
    <t>Přemístění demontovaných kotelen umístěných ve výšce nebo hloubce objektu do 6 m</t>
  </si>
  <si>
    <t>2010047226</t>
  </si>
  <si>
    <t>732110812R01</t>
  </si>
  <si>
    <t>Demontáž rozdělovače nebo sběrače</t>
  </si>
  <si>
    <t>-1357683056</t>
  </si>
  <si>
    <t>celkem pro R1, R2, R3, R4, S1, S2</t>
  </si>
  <si>
    <t>732320815</t>
  </si>
  <si>
    <t>Demontáž nádrže beztlaké nebo tlakové odpojení od rozvodů potrubí obsah do 1000 litrů</t>
  </si>
  <si>
    <t>438363330</t>
  </si>
  <si>
    <t>732324815</t>
  </si>
  <si>
    <t>Demontáž nádrže beztlaké nebo tlakové vypuštění vody z nádrže obsah do 1000 litrů</t>
  </si>
  <si>
    <t>98437876</t>
  </si>
  <si>
    <t>732420811R01</t>
  </si>
  <si>
    <t>Demontáž čerpadla oběhového spirálního DN 15</t>
  </si>
  <si>
    <t>38285595</t>
  </si>
  <si>
    <t>732420813</t>
  </si>
  <si>
    <t>Demontáž čerpadla oběhového spirálního DN 50</t>
  </si>
  <si>
    <t>-761521238</t>
  </si>
  <si>
    <t>r004</t>
  </si>
  <si>
    <t>Demontáž hladinoměru</t>
  </si>
  <si>
    <t>-241531657</t>
  </si>
  <si>
    <t>r008</t>
  </si>
  <si>
    <t>Demontáž úpravny vody</t>
  </si>
  <si>
    <t>61821097</t>
  </si>
  <si>
    <t>ocelový rám, 2x čerpadlo, 2x plastová nádoba, filtr a PE potrubí</t>
  </si>
  <si>
    <t>732890801</t>
  </si>
  <si>
    <t>Přesun demontovaných strojoven vodorovně 100 m v objektech výšky do 6 m</t>
  </si>
  <si>
    <t>-1963214191</t>
  </si>
  <si>
    <t>733120815</t>
  </si>
  <si>
    <t>Demontáž potrubí ocelového hladkého do D 38</t>
  </si>
  <si>
    <t>1703758035</t>
  </si>
  <si>
    <t>Trubka ocelová 26,9×2,65</t>
  </si>
  <si>
    <t>Trubka ocelová 33,7×3,25</t>
  </si>
  <si>
    <t>733120819</t>
  </si>
  <si>
    <t>Demontáž potrubí ocelového hladkého do D 60,3</t>
  </si>
  <si>
    <t>-1156451207</t>
  </si>
  <si>
    <t>Trubka ocelová 48,3×3,25</t>
  </si>
  <si>
    <t>Trubka ocelová 60,3×3,65</t>
  </si>
  <si>
    <t>733120826</t>
  </si>
  <si>
    <t>Demontáž potrubí ocelového hladkého do D 89</t>
  </si>
  <si>
    <t>-1882285726</t>
  </si>
  <si>
    <t>Trubka ocelová 88,9×3,6</t>
  </si>
  <si>
    <t>733120832</t>
  </si>
  <si>
    <t>Demontáž potrubí ocelového hladkého do D 133</t>
  </si>
  <si>
    <t>2094116273</t>
  </si>
  <si>
    <t>Trubka ocelová 133×4,5</t>
  </si>
  <si>
    <t>733120836</t>
  </si>
  <si>
    <t>Demontáž potrubí ocelového hladkého do D 159</t>
  </si>
  <si>
    <t>-1717051653</t>
  </si>
  <si>
    <t>Trubka ocelová 159×4,5</t>
  </si>
  <si>
    <t>r002</t>
  </si>
  <si>
    <t>Demontáž drobného materiálu</t>
  </si>
  <si>
    <t>613558947</t>
  </si>
  <si>
    <t>(třmeny pro uchycení potrubí, podpěry potrubí, drobné ocelové konstrukce, šroubení)</t>
  </si>
  <si>
    <t>r003</t>
  </si>
  <si>
    <t>Demontáž podpěrných ocelových konstrukcí</t>
  </si>
  <si>
    <t>1874624841</t>
  </si>
  <si>
    <t>2xU120 + I200 
1 kus cca 185,2 kg
celkem 3 kusy</t>
  </si>
  <si>
    <t>r009</t>
  </si>
  <si>
    <t>Demontáž tepelných izolací</t>
  </si>
  <si>
    <t>-1329285577</t>
  </si>
  <si>
    <t>Izolace potrubí tl. 60mm (minerální vlna) - 7,9 m3
Hliníkový plech na izolaci potrubí - 214 m2</t>
  </si>
  <si>
    <t>997013814</t>
  </si>
  <si>
    <t>Poplatek za uložení stavebního odpadu z izolačních hmot na skládce (skládkovné)</t>
  </si>
  <si>
    <t>-992518897</t>
  </si>
  <si>
    <t>733890801</t>
  </si>
  <si>
    <t>Přemístění potrubí demontovaného vodorovně do 100 m v objektech výšky do 6 m</t>
  </si>
  <si>
    <t>1515161027</t>
  </si>
  <si>
    <t>734100811</t>
  </si>
  <si>
    <t>Demontáž armatury přírubové se dvěma přírubami do DN 50</t>
  </si>
  <si>
    <t>1308720777</t>
  </si>
  <si>
    <t>Šoupě přírubové DN 50</t>
  </si>
  <si>
    <t>Šoupě přírubové DN 40</t>
  </si>
  <si>
    <t>Ventil přírubový DN 40</t>
  </si>
  <si>
    <t>Ventil přírubový DN 25</t>
  </si>
  <si>
    <t>Zpětná klapka mezipřírubá DN 50</t>
  </si>
  <si>
    <t>Zpětná klapka mezipřírubá DN 25</t>
  </si>
  <si>
    <t>Kohout kulový přírubový DN 50</t>
  </si>
  <si>
    <t>Kohout kulový přírubový DN 15</t>
  </si>
  <si>
    <t>Pojistný ventil DN 25</t>
  </si>
  <si>
    <t>734100812</t>
  </si>
  <si>
    <t>Demontáž armatury přírubové se dvěma přírubami do DN 100</t>
  </si>
  <si>
    <t>109601789</t>
  </si>
  <si>
    <t>Šoupě přírubové DN 80</t>
  </si>
  <si>
    <t>Zpětná klapka mezipřírubá DN 80</t>
  </si>
  <si>
    <t>Pojistný ventil DN 80</t>
  </si>
  <si>
    <t>734100813</t>
  </si>
  <si>
    <t>Demontáž armatury přírubové se dvěma přírubami do DN 150</t>
  </si>
  <si>
    <t>1340909516</t>
  </si>
  <si>
    <t>šoupě přírubové DN 125</t>
  </si>
  <si>
    <t>734190814</t>
  </si>
  <si>
    <t>Rozpojení přírubového spoje do DN 50</t>
  </si>
  <si>
    <t>-1686703452</t>
  </si>
  <si>
    <t>734190818</t>
  </si>
  <si>
    <t>Rozpojení přírubového spoje do DN 100</t>
  </si>
  <si>
    <t>-103602353</t>
  </si>
  <si>
    <t>734190822</t>
  </si>
  <si>
    <t>Rozpojení přírubového spoje do DN 150</t>
  </si>
  <si>
    <t>18893936</t>
  </si>
  <si>
    <t>734191821</t>
  </si>
  <si>
    <t>Odřezání příruby bez rozpojení přírubového spoje do DN 50</t>
  </si>
  <si>
    <t>-2020357847</t>
  </si>
  <si>
    <t>734191822</t>
  </si>
  <si>
    <t>Odřezání příruby bez rozpojení přírubového spoje do DN 100</t>
  </si>
  <si>
    <t>-102417986</t>
  </si>
  <si>
    <t>734191823</t>
  </si>
  <si>
    <t>Odřezání příruby bez rozpojení přírubového spoje do DN 150</t>
  </si>
  <si>
    <t>-313908390</t>
  </si>
  <si>
    <t>734100811R01</t>
  </si>
  <si>
    <t>Demontáž ventilu regulačního přírubového DN 40 s elektropohonem</t>
  </si>
  <si>
    <t>-946603116</t>
  </si>
  <si>
    <t>(včetně protipřírub a přírubových spojů)</t>
  </si>
  <si>
    <t>734100812R01</t>
  </si>
  <si>
    <t>Demontáž ventilu regulačního přírubového DN 80 s elektropohonem</t>
  </si>
  <si>
    <t>2090717297</t>
  </si>
  <si>
    <t>734100813R01</t>
  </si>
  <si>
    <t>Demontáž filtru přírubového DN 125</t>
  </si>
  <si>
    <t>-1575356086</t>
  </si>
  <si>
    <t>797925321</t>
  </si>
  <si>
    <t>Kohout kulový nátrubkový DN 15</t>
  </si>
  <si>
    <t>Manometrový ventil</t>
  </si>
  <si>
    <t>Automatický odvzdušňovací ventil</t>
  </si>
  <si>
    <t>734200822</t>
  </si>
  <si>
    <t>Demontáž armatury závitové se dvěma závity do G 1</t>
  </si>
  <si>
    <t>-715754735</t>
  </si>
  <si>
    <t>Zpětná klapka nátrubková DN 25</t>
  </si>
  <si>
    <t>Kohout kulový nátrubkový DN 25</t>
  </si>
  <si>
    <t>Kohout kulový nátrubkový DN 20</t>
  </si>
  <si>
    <t>734200824</t>
  </si>
  <si>
    <t>Demontáž armatury závitové se dvěma závity do G 2</t>
  </si>
  <si>
    <t>-984168006</t>
  </si>
  <si>
    <t>Elektromagnetický ventil nátrubkový DN 50</t>
  </si>
  <si>
    <t>734200824R01</t>
  </si>
  <si>
    <t>Demontáž ventilu regulačního nátrubkového DN 50 s elektropohonem</t>
  </si>
  <si>
    <t>-1608658206</t>
  </si>
  <si>
    <t>734410811</t>
  </si>
  <si>
    <t>Demontáž teploměru přímého nebo rohového s ochranným pouzdrem</t>
  </si>
  <si>
    <t>-1459103633</t>
  </si>
  <si>
    <t>734410851</t>
  </si>
  <si>
    <t>Demontáž teploměru jímky</t>
  </si>
  <si>
    <t>-2139241564</t>
  </si>
  <si>
    <t>r006</t>
  </si>
  <si>
    <t>Demontáž snímače teploty včetně jímky</t>
  </si>
  <si>
    <t>-1050622473</t>
  </si>
  <si>
    <t>734420811</t>
  </si>
  <si>
    <t>Demontáž tlakoměru se spodním připojením</t>
  </si>
  <si>
    <t>-1353798691</t>
  </si>
  <si>
    <t>r001</t>
  </si>
  <si>
    <t>Demontáž turbínového plynoměru (vč. přírub a přírubových spojů)</t>
  </si>
  <si>
    <t>1753472994</t>
  </si>
  <si>
    <t>734890801</t>
  </si>
  <si>
    <t>Přemístění demontovaných armatur vodorovně do 100 m v objektech výšky do 6 m</t>
  </si>
  <si>
    <t>-2020349042</t>
  </si>
  <si>
    <t>r010</t>
  </si>
  <si>
    <t>Odpočet výnosu z odprodeje šrotu: Al</t>
  </si>
  <si>
    <t>1386315751</t>
  </si>
  <si>
    <t>r011</t>
  </si>
  <si>
    <t>Odpočet výnosu z odprodeje šrotu: Fe</t>
  </si>
  <si>
    <t>-1931427003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</si>
</sst>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2"/>
      <color rgb="FF969696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4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35" fillId="0" borderId="12" xfId="0" applyNumberFormat="1" applyFont="1" applyBorder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4" fontId="3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8" fillId="0" borderId="17" xfId="0" applyNumberFormat="1" applyFont="1" applyBorder="1" applyAlignment="1"/>
    <xf numFmtId="4" fontId="8" fillId="0" borderId="17" xfId="0" applyNumberFormat="1" applyFont="1" applyBorder="1" applyAlignment="1">
      <alignment vertical="center"/>
    </xf>
    <xf numFmtId="4" fontId="8" fillId="0" borderId="23" xfId="0" applyNumberFormat="1" applyFont="1" applyBorder="1" applyAlignment="1"/>
    <xf numFmtId="4" fontId="8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8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2"/>
  <sheetViews>
    <sheetView showGridLines="0" tabSelected="1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8" width="25.83203125" hidden="1" customWidth="1"/>
    <col min="49" max="49" width="25" hidden="1" customWidth="1"/>
    <col min="50" max="54" width="21.6640625" hidden="1" customWidth="1"/>
    <col min="55" max="55" width="19.1640625" hidden="1" customWidth="1"/>
    <col min="56" max="56" width="25" hidden="1" customWidth="1"/>
    <col min="57" max="58" width="19.1640625" hidden="1" customWidth="1"/>
    <col min="59" max="59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7</v>
      </c>
    </row>
    <row r="2" spans="1:73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44" t="s">
        <v>9</v>
      </c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S2" s="22" t="s">
        <v>10</v>
      </c>
      <c r="BT2" s="22" t="s">
        <v>11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10</v>
      </c>
      <c r="BT3" s="22" t="s">
        <v>12</v>
      </c>
    </row>
    <row r="4" spans="1:73" ht="36.950000000000003" customHeight="1">
      <c r="B4" s="26"/>
      <c r="C4" s="206" t="s">
        <v>13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7"/>
      <c r="AS4" s="21" t="s">
        <v>14</v>
      </c>
      <c r="BS4" s="22" t="s">
        <v>15</v>
      </c>
    </row>
    <row r="5" spans="1:73" ht="14.45" customHeight="1">
      <c r="B5" s="26"/>
      <c r="C5" s="28"/>
      <c r="D5" s="29" t="s">
        <v>16</v>
      </c>
      <c r="E5" s="28"/>
      <c r="F5" s="28"/>
      <c r="G5" s="28"/>
      <c r="H5" s="28"/>
      <c r="I5" s="28"/>
      <c r="J5" s="28"/>
      <c r="K5" s="208" t="s">
        <v>17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8"/>
      <c r="AQ5" s="27"/>
      <c r="BS5" s="22" t="s">
        <v>10</v>
      </c>
    </row>
    <row r="6" spans="1:73" ht="36.950000000000003" customHeight="1">
      <c r="B6" s="26"/>
      <c r="C6" s="28"/>
      <c r="D6" s="31" t="s">
        <v>18</v>
      </c>
      <c r="E6" s="28"/>
      <c r="F6" s="28"/>
      <c r="G6" s="28"/>
      <c r="H6" s="28"/>
      <c r="I6" s="28"/>
      <c r="J6" s="28"/>
      <c r="K6" s="210" t="s">
        <v>19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8"/>
      <c r="AQ6" s="27"/>
      <c r="BS6" s="22" t="s">
        <v>10</v>
      </c>
    </row>
    <row r="7" spans="1:73" ht="14.45" customHeight="1">
      <c r="B7" s="26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7"/>
      <c r="BS7" s="22" t="s">
        <v>10</v>
      </c>
    </row>
    <row r="8" spans="1:73" ht="14.45" customHeight="1">
      <c r="B8" s="26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30" t="s">
        <v>25</v>
      </c>
      <c r="AO8" s="28"/>
      <c r="AP8" s="28"/>
      <c r="AQ8" s="27"/>
      <c r="BS8" s="22" t="s">
        <v>10</v>
      </c>
    </row>
    <row r="9" spans="1:73" ht="14.45" customHeight="1">
      <c r="B9" s="2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BS9" s="22" t="s">
        <v>10</v>
      </c>
    </row>
    <row r="10" spans="1:73" ht="14.45" customHeight="1">
      <c r="B10" s="26"/>
      <c r="C10" s="28"/>
      <c r="D10" s="32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27</v>
      </c>
      <c r="AL10" s="28"/>
      <c r="AM10" s="28"/>
      <c r="AN10" s="30" t="s">
        <v>28</v>
      </c>
      <c r="AO10" s="28"/>
      <c r="AP10" s="28"/>
      <c r="AQ10" s="27"/>
      <c r="BS10" s="22" t="s">
        <v>10</v>
      </c>
    </row>
    <row r="11" spans="1:73" ht="18.399999999999999" customHeight="1">
      <c r="B11" s="26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31</v>
      </c>
      <c r="AO11" s="28"/>
      <c r="AP11" s="28"/>
      <c r="AQ11" s="27"/>
      <c r="BS11" s="22" t="s">
        <v>10</v>
      </c>
    </row>
    <row r="12" spans="1:73" ht="6.95" customHeight="1"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7"/>
      <c r="BS12" s="22" t="s">
        <v>10</v>
      </c>
    </row>
    <row r="13" spans="1:73" ht="14.45" customHeight="1">
      <c r="B13" s="26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27</v>
      </c>
      <c r="AL13" s="28"/>
      <c r="AM13" s="28"/>
      <c r="AN13" s="30" t="s">
        <v>5</v>
      </c>
      <c r="AO13" s="28"/>
      <c r="AP13" s="28"/>
      <c r="AQ13" s="27"/>
      <c r="BS13" s="22" t="s">
        <v>10</v>
      </c>
    </row>
    <row r="14" spans="1:73">
      <c r="B14" s="26"/>
      <c r="C14" s="28"/>
      <c r="D14" s="28"/>
      <c r="E14" s="30" t="s">
        <v>33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30</v>
      </c>
      <c r="AL14" s="28"/>
      <c r="AM14" s="28"/>
      <c r="AN14" s="30" t="s">
        <v>5</v>
      </c>
      <c r="AO14" s="28"/>
      <c r="AP14" s="28"/>
      <c r="AQ14" s="27"/>
      <c r="BS14" s="22" t="s">
        <v>10</v>
      </c>
    </row>
    <row r="15" spans="1:73" ht="6.95" customHeight="1"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7"/>
      <c r="BS15" s="22" t="s">
        <v>6</v>
      </c>
    </row>
    <row r="16" spans="1:73" ht="14.45" customHeight="1">
      <c r="B16" s="26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27</v>
      </c>
      <c r="AL16" s="28"/>
      <c r="AM16" s="28"/>
      <c r="AN16" s="30" t="s">
        <v>35</v>
      </c>
      <c r="AO16" s="28"/>
      <c r="AP16" s="28"/>
      <c r="AQ16" s="27"/>
      <c r="BS16" s="22" t="s">
        <v>6</v>
      </c>
    </row>
    <row r="17" spans="2:71" ht="18.399999999999999" customHeight="1">
      <c r="B17" s="26"/>
      <c r="C17" s="28"/>
      <c r="D17" s="28"/>
      <c r="E17" s="30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37</v>
      </c>
      <c r="AO17" s="28"/>
      <c r="AP17" s="28"/>
      <c r="AQ17" s="27"/>
      <c r="BS17" s="22" t="s">
        <v>7</v>
      </c>
    </row>
    <row r="18" spans="2:71" ht="6.95" customHeight="1">
      <c r="B18" s="2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7"/>
      <c r="BS18" s="22" t="s">
        <v>10</v>
      </c>
    </row>
    <row r="19" spans="2:71" ht="14.45" customHeight="1">
      <c r="B19" s="26"/>
      <c r="C19" s="28"/>
      <c r="D19" s="32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27</v>
      </c>
      <c r="AL19" s="28"/>
      <c r="AM19" s="28"/>
      <c r="AN19" s="30" t="s">
        <v>5</v>
      </c>
      <c r="AO19" s="28"/>
      <c r="AP19" s="28"/>
      <c r="AQ19" s="27"/>
      <c r="BS19" s="22" t="s">
        <v>10</v>
      </c>
    </row>
    <row r="20" spans="2:71" ht="18.399999999999999" customHeight="1">
      <c r="B20" s="26"/>
      <c r="C20" s="28"/>
      <c r="D20" s="28"/>
      <c r="E20" s="30" t="s">
        <v>39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7"/>
    </row>
    <row r="21" spans="2:71" ht="6.95" customHeight="1"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7"/>
    </row>
    <row r="22" spans="2:71">
      <c r="B22" s="26"/>
      <c r="C22" s="28"/>
      <c r="D22" s="32" t="s">
        <v>40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7"/>
    </row>
    <row r="23" spans="2:71" ht="16.5" customHeight="1">
      <c r="B23" s="26"/>
      <c r="C23" s="28"/>
      <c r="D23" s="28"/>
      <c r="E23" s="211" t="s">
        <v>5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8"/>
      <c r="AP23" s="28"/>
      <c r="AQ23" s="27"/>
    </row>
    <row r="24" spans="2:71" ht="6.95" customHeight="1"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7"/>
    </row>
    <row r="25" spans="2:71" ht="6.95" customHeight="1">
      <c r="B25" s="26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7"/>
    </row>
    <row r="26" spans="2:71" ht="14.45" customHeight="1">
      <c r="B26" s="26"/>
      <c r="C26" s="28"/>
      <c r="D26" s="34" t="s">
        <v>41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2">
        <f>ROUND(AG87,2)</f>
        <v>0</v>
      </c>
      <c r="AL26" s="209"/>
      <c r="AM26" s="209"/>
      <c r="AN26" s="209"/>
      <c r="AO26" s="209"/>
      <c r="AP26" s="28"/>
      <c r="AQ26" s="27"/>
    </row>
    <row r="27" spans="2:71">
      <c r="B27" s="26"/>
      <c r="C27" s="28"/>
      <c r="D27" s="28"/>
      <c r="E27" s="32" t="s">
        <v>42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3">
        <f>AS87</f>
        <v>0</v>
      </c>
      <c r="AL27" s="213"/>
      <c r="AM27" s="213"/>
      <c r="AN27" s="213"/>
      <c r="AO27" s="213"/>
      <c r="AP27" s="28"/>
      <c r="AQ27" s="27"/>
    </row>
    <row r="28" spans="2:71" s="1" customFormat="1">
      <c r="B28" s="35"/>
      <c r="C28" s="36"/>
      <c r="D28" s="36"/>
      <c r="E28" s="32" t="s">
        <v>43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213">
        <f>ROUND(AT87,2)</f>
        <v>0</v>
      </c>
      <c r="AL28" s="213"/>
      <c r="AM28" s="213"/>
      <c r="AN28" s="213"/>
      <c r="AO28" s="213"/>
      <c r="AP28" s="36"/>
      <c r="AQ28" s="37"/>
    </row>
    <row r="29" spans="2:71" s="1" customFormat="1" ht="14.45" customHeight="1">
      <c r="B29" s="35"/>
      <c r="C29" s="36"/>
      <c r="D29" s="34" t="s">
        <v>44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12">
        <f>ROUND(AG109,2)</f>
        <v>0</v>
      </c>
      <c r="AL29" s="212"/>
      <c r="AM29" s="212"/>
      <c r="AN29" s="212"/>
      <c r="AO29" s="212"/>
      <c r="AP29" s="36"/>
      <c r="AQ29" s="37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71" s="1" customFormat="1" ht="25.9" customHeight="1">
      <c r="B31" s="35"/>
      <c r="C31" s="36"/>
      <c r="D31" s="38" t="s">
        <v>45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214">
        <f>ROUND(AK26+AK29,2)</f>
        <v>0</v>
      </c>
      <c r="AL31" s="215"/>
      <c r="AM31" s="215"/>
      <c r="AN31" s="215"/>
      <c r="AO31" s="215"/>
      <c r="AP31" s="36"/>
      <c r="AQ31" s="37"/>
    </row>
    <row r="32" spans="2:71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</row>
    <row r="33" spans="2:43" s="2" customFormat="1" ht="14.45" customHeight="1">
      <c r="B33" s="40"/>
      <c r="C33" s="41"/>
      <c r="D33" s="42" t="s">
        <v>46</v>
      </c>
      <c r="E33" s="41"/>
      <c r="F33" s="42" t="s">
        <v>47</v>
      </c>
      <c r="G33" s="41"/>
      <c r="H33" s="41"/>
      <c r="I33" s="41"/>
      <c r="J33" s="41"/>
      <c r="K33" s="41"/>
      <c r="L33" s="216">
        <v>0.21</v>
      </c>
      <c r="M33" s="217"/>
      <c r="N33" s="217"/>
      <c r="O33" s="217"/>
      <c r="P33" s="41"/>
      <c r="Q33" s="41"/>
      <c r="R33" s="41"/>
      <c r="S33" s="41"/>
      <c r="T33" s="44" t="s">
        <v>48</v>
      </c>
      <c r="U33" s="41"/>
      <c r="V33" s="41"/>
      <c r="W33" s="218">
        <f>ROUND(BB87+SUM(CD110),2)</f>
        <v>0</v>
      </c>
      <c r="X33" s="217"/>
      <c r="Y33" s="217"/>
      <c r="Z33" s="217"/>
      <c r="AA33" s="217"/>
      <c r="AB33" s="217"/>
      <c r="AC33" s="217"/>
      <c r="AD33" s="217"/>
      <c r="AE33" s="217"/>
      <c r="AF33" s="41"/>
      <c r="AG33" s="41"/>
      <c r="AH33" s="41"/>
      <c r="AI33" s="41"/>
      <c r="AJ33" s="41"/>
      <c r="AK33" s="218">
        <f>ROUND(AX87+SUM(BY110),2)</f>
        <v>0</v>
      </c>
      <c r="AL33" s="217"/>
      <c r="AM33" s="217"/>
      <c r="AN33" s="217"/>
      <c r="AO33" s="217"/>
      <c r="AP33" s="41"/>
      <c r="AQ33" s="45"/>
    </row>
    <row r="34" spans="2:43" s="2" customFormat="1" ht="14.45" customHeight="1">
      <c r="B34" s="40"/>
      <c r="C34" s="41"/>
      <c r="D34" s="41"/>
      <c r="E34" s="41"/>
      <c r="F34" s="42" t="s">
        <v>49</v>
      </c>
      <c r="G34" s="41"/>
      <c r="H34" s="41"/>
      <c r="I34" s="41"/>
      <c r="J34" s="41"/>
      <c r="K34" s="41"/>
      <c r="L34" s="216">
        <v>0.15</v>
      </c>
      <c r="M34" s="217"/>
      <c r="N34" s="217"/>
      <c r="O34" s="217"/>
      <c r="P34" s="41"/>
      <c r="Q34" s="41"/>
      <c r="R34" s="41"/>
      <c r="S34" s="41"/>
      <c r="T34" s="44" t="s">
        <v>48</v>
      </c>
      <c r="U34" s="41"/>
      <c r="V34" s="41"/>
      <c r="W34" s="218">
        <f>ROUND(BC87+SUM(CE110),2)</f>
        <v>0</v>
      </c>
      <c r="X34" s="217"/>
      <c r="Y34" s="217"/>
      <c r="Z34" s="217"/>
      <c r="AA34" s="217"/>
      <c r="AB34" s="217"/>
      <c r="AC34" s="217"/>
      <c r="AD34" s="217"/>
      <c r="AE34" s="217"/>
      <c r="AF34" s="41"/>
      <c r="AG34" s="41"/>
      <c r="AH34" s="41"/>
      <c r="AI34" s="41"/>
      <c r="AJ34" s="41"/>
      <c r="AK34" s="218">
        <f>ROUND(AY87+SUM(BZ110),2)</f>
        <v>0</v>
      </c>
      <c r="AL34" s="217"/>
      <c r="AM34" s="217"/>
      <c r="AN34" s="217"/>
      <c r="AO34" s="217"/>
      <c r="AP34" s="41"/>
      <c r="AQ34" s="45"/>
    </row>
    <row r="35" spans="2:43" s="2" customFormat="1" ht="14.45" hidden="1" customHeight="1">
      <c r="B35" s="40"/>
      <c r="C35" s="41"/>
      <c r="D35" s="41"/>
      <c r="E35" s="41"/>
      <c r="F35" s="42" t="s">
        <v>50</v>
      </c>
      <c r="G35" s="41"/>
      <c r="H35" s="41"/>
      <c r="I35" s="41"/>
      <c r="J35" s="41"/>
      <c r="K35" s="41"/>
      <c r="L35" s="216">
        <v>0.21</v>
      </c>
      <c r="M35" s="217"/>
      <c r="N35" s="217"/>
      <c r="O35" s="217"/>
      <c r="P35" s="41"/>
      <c r="Q35" s="41"/>
      <c r="R35" s="41"/>
      <c r="S35" s="41"/>
      <c r="T35" s="44" t="s">
        <v>48</v>
      </c>
      <c r="U35" s="41"/>
      <c r="V35" s="41"/>
      <c r="W35" s="218">
        <f>ROUND(BD87+SUM(CF110),2)</f>
        <v>0</v>
      </c>
      <c r="X35" s="217"/>
      <c r="Y35" s="217"/>
      <c r="Z35" s="217"/>
      <c r="AA35" s="217"/>
      <c r="AB35" s="217"/>
      <c r="AC35" s="217"/>
      <c r="AD35" s="217"/>
      <c r="AE35" s="217"/>
      <c r="AF35" s="41"/>
      <c r="AG35" s="41"/>
      <c r="AH35" s="41"/>
      <c r="AI35" s="41"/>
      <c r="AJ35" s="41"/>
      <c r="AK35" s="218">
        <v>0</v>
      </c>
      <c r="AL35" s="217"/>
      <c r="AM35" s="217"/>
      <c r="AN35" s="217"/>
      <c r="AO35" s="217"/>
      <c r="AP35" s="41"/>
      <c r="AQ35" s="45"/>
    </row>
    <row r="36" spans="2:43" s="2" customFormat="1" ht="14.45" hidden="1" customHeight="1">
      <c r="B36" s="40"/>
      <c r="C36" s="41"/>
      <c r="D36" s="41"/>
      <c r="E36" s="41"/>
      <c r="F36" s="42" t="s">
        <v>51</v>
      </c>
      <c r="G36" s="41"/>
      <c r="H36" s="41"/>
      <c r="I36" s="41"/>
      <c r="J36" s="41"/>
      <c r="K36" s="41"/>
      <c r="L36" s="216">
        <v>0.15</v>
      </c>
      <c r="M36" s="217"/>
      <c r="N36" s="217"/>
      <c r="O36" s="217"/>
      <c r="P36" s="41"/>
      <c r="Q36" s="41"/>
      <c r="R36" s="41"/>
      <c r="S36" s="41"/>
      <c r="T36" s="44" t="s">
        <v>48</v>
      </c>
      <c r="U36" s="41"/>
      <c r="V36" s="41"/>
      <c r="W36" s="218">
        <f>ROUND(BE87+SUM(CG110),2)</f>
        <v>0</v>
      </c>
      <c r="X36" s="217"/>
      <c r="Y36" s="217"/>
      <c r="Z36" s="217"/>
      <c r="AA36" s="217"/>
      <c r="AB36" s="217"/>
      <c r="AC36" s="217"/>
      <c r="AD36" s="217"/>
      <c r="AE36" s="217"/>
      <c r="AF36" s="41"/>
      <c r="AG36" s="41"/>
      <c r="AH36" s="41"/>
      <c r="AI36" s="41"/>
      <c r="AJ36" s="41"/>
      <c r="AK36" s="218">
        <v>0</v>
      </c>
      <c r="AL36" s="217"/>
      <c r="AM36" s="217"/>
      <c r="AN36" s="217"/>
      <c r="AO36" s="217"/>
      <c r="AP36" s="41"/>
      <c r="AQ36" s="45"/>
    </row>
    <row r="37" spans="2:43" s="2" customFormat="1" ht="14.45" hidden="1" customHeight="1">
      <c r="B37" s="40"/>
      <c r="C37" s="41"/>
      <c r="D37" s="41"/>
      <c r="E37" s="41"/>
      <c r="F37" s="42" t="s">
        <v>52</v>
      </c>
      <c r="G37" s="41"/>
      <c r="H37" s="41"/>
      <c r="I37" s="41"/>
      <c r="J37" s="41"/>
      <c r="K37" s="41"/>
      <c r="L37" s="216">
        <v>0</v>
      </c>
      <c r="M37" s="217"/>
      <c r="N37" s="217"/>
      <c r="O37" s="217"/>
      <c r="P37" s="41"/>
      <c r="Q37" s="41"/>
      <c r="R37" s="41"/>
      <c r="S37" s="41"/>
      <c r="T37" s="44" t="s">
        <v>48</v>
      </c>
      <c r="U37" s="41"/>
      <c r="V37" s="41"/>
      <c r="W37" s="218">
        <f>ROUND(BF87+SUM(CH110),2)</f>
        <v>0</v>
      </c>
      <c r="X37" s="217"/>
      <c r="Y37" s="217"/>
      <c r="Z37" s="217"/>
      <c r="AA37" s="217"/>
      <c r="AB37" s="217"/>
      <c r="AC37" s="217"/>
      <c r="AD37" s="217"/>
      <c r="AE37" s="217"/>
      <c r="AF37" s="41"/>
      <c r="AG37" s="41"/>
      <c r="AH37" s="41"/>
      <c r="AI37" s="41"/>
      <c r="AJ37" s="41"/>
      <c r="AK37" s="218">
        <v>0</v>
      </c>
      <c r="AL37" s="217"/>
      <c r="AM37" s="217"/>
      <c r="AN37" s="217"/>
      <c r="AO37" s="217"/>
      <c r="AP37" s="41"/>
      <c r="AQ37" s="45"/>
    </row>
    <row r="38" spans="2:43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s="1" customFormat="1" ht="25.9" customHeight="1">
      <c r="B39" s="35"/>
      <c r="C39" s="46"/>
      <c r="D39" s="47" t="s">
        <v>53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 t="s">
        <v>54</v>
      </c>
      <c r="U39" s="48"/>
      <c r="V39" s="48"/>
      <c r="W39" s="48"/>
      <c r="X39" s="219" t="s">
        <v>55</v>
      </c>
      <c r="Y39" s="220"/>
      <c r="Z39" s="220"/>
      <c r="AA39" s="220"/>
      <c r="AB39" s="220"/>
      <c r="AC39" s="48"/>
      <c r="AD39" s="48"/>
      <c r="AE39" s="48"/>
      <c r="AF39" s="48"/>
      <c r="AG39" s="48"/>
      <c r="AH39" s="48"/>
      <c r="AI39" s="48"/>
      <c r="AJ39" s="48"/>
      <c r="AK39" s="221">
        <f>SUM(AK31:AK37)</f>
        <v>0</v>
      </c>
      <c r="AL39" s="220"/>
      <c r="AM39" s="220"/>
      <c r="AN39" s="220"/>
      <c r="AO39" s="222"/>
      <c r="AP39" s="46"/>
      <c r="AQ39" s="37"/>
    </row>
    <row r="40" spans="2:43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7"/>
    </row>
    <row r="41" spans="2:43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</row>
    <row r="42" spans="2:43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</row>
    <row r="43" spans="2:43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7"/>
    </row>
    <row r="44" spans="2:43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7"/>
    </row>
    <row r="45" spans="2:43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7"/>
    </row>
    <row r="46" spans="2:43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7"/>
    </row>
    <row r="47" spans="2:43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7"/>
    </row>
    <row r="48" spans="2:43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7"/>
    </row>
    <row r="49" spans="2:43" s="1" customFormat="1">
      <c r="B49" s="35"/>
      <c r="C49" s="36"/>
      <c r="D49" s="50" t="s">
        <v>56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57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6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7"/>
    </row>
    <row r="51" spans="2:43" ht="13.5">
      <c r="B51" s="26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7"/>
    </row>
    <row r="52" spans="2:43" ht="13.5">
      <c r="B52" s="26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7"/>
    </row>
    <row r="53" spans="2:43" ht="13.5">
      <c r="B53" s="26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7"/>
    </row>
    <row r="54" spans="2:43" ht="13.5">
      <c r="B54" s="26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7"/>
    </row>
    <row r="55" spans="2:43" ht="13.5">
      <c r="B55" s="26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7"/>
    </row>
    <row r="56" spans="2:43" ht="13.5">
      <c r="B56" s="26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7"/>
    </row>
    <row r="57" spans="2:43" ht="13.5">
      <c r="B57" s="26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7"/>
    </row>
    <row r="58" spans="2:43" s="1" customFormat="1">
      <c r="B58" s="35"/>
      <c r="C58" s="36"/>
      <c r="D58" s="55" t="s">
        <v>58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59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58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59</v>
      </c>
      <c r="AN58" s="56"/>
      <c r="AO58" s="58"/>
      <c r="AP58" s="36"/>
      <c r="AQ58" s="37"/>
    </row>
    <row r="59" spans="2:43" ht="13.5">
      <c r="B59" s="2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</row>
    <row r="60" spans="2:43" s="1" customFormat="1">
      <c r="B60" s="35"/>
      <c r="C60" s="36"/>
      <c r="D60" s="50" t="s">
        <v>60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61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6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7"/>
    </row>
    <row r="62" spans="2:43" ht="13.5">
      <c r="B62" s="26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7"/>
    </row>
    <row r="63" spans="2:43" ht="13.5">
      <c r="B63" s="26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7"/>
    </row>
    <row r="64" spans="2:43" ht="13.5">
      <c r="B64" s="26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7"/>
    </row>
    <row r="65" spans="2:43" ht="13.5">
      <c r="B65" s="26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7"/>
    </row>
    <row r="66" spans="2:43" ht="13.5">
      <c r="B66" s="26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7"/>
    </row>
    <row r="67" spans="2:43" ht="13.5">
      <c r="B67" s="26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7"/>
    </row>
    <row r="68" spans="2:43" ht="13.5">
      <c r="B68" s="26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7"/>
    </row>
    <row r="69" spans="2:43" s="1" customFormat="1">
      <c r="B69" s="35"/>
      <c r="C69" s="36"/>
      <c r="D69" s="55" t="s">
        <v>58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59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58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59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206" t="s">
        <v>62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7"/>
    </row>
    <row r="77" spans="2:43" s="3" customFormat="1" ht="14.45" customHeight="1">
      <c r="B77" s="65"/>
      <c r="C77" s="32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361016016_2016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18</v>
      </c>
      <c r="D78" s="70"/>
      <c r="E78" s="70"/>
      <c r="F78" s="70"/>
      <c r="G78" s="70"/>
      <c r="H78" s="70"/>
      <c r="I78" s="70"/>
      <c r="J78" s="70"/>
      <c r="K78" s="70"/>
      <c r="L78" s="223" t="str">
        <f>K6</f>
        <v>St. č. 2368 Decentralizace vytápění CA PZP Lobodice</v>
      </c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>
      <c r="B80" s="35"/>
      <c r="C80" s="32" t="s">
        <v>22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PZP Lobodice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24</v>
      </c>
      <c r="AJ80" s="36"/>
      <c r="AK80" s="36"/>
      <c r="AL80" s="36"/>
      <c r="AM80" s="73" t="str">
        <f>IF(AN8= "","",AN8)</f>
        <v>06.04.2018</v>
      </c>
      <c r="AN80" s="36"/>
      <c r="AO80" s="36"/>
      <c r="AP80" s="36"/>
      <c r="AQ80" s="37"/>
    </row>
    <row r="81" spans="1:76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76" s="1" customFormat="1">
      <c r="B82" s="35"/>
      <c r="C82" s="32" t="s">
        <v>26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innogy Gas Storage, s.r.o.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34</v>
      </c>
      <c r="AJ82" s="36"/>
      <c r="AK82" s="36"/>
      <c r="AL82" s="36"/>
      <c r="AM82" s="225" t="str">
        <f>IF(E17="","",E17)</f>
        <v>FORGAS a. s.</v>
      </c>
      <c r="AN82" s="225"/>
      <c r="AO82" s="225"/>
      <c r="AP82" s="225"/>
      <c r="AQ82" s="37"/>
      <c r="AS82" s="226" t="s">
        <v>63</v>
      </c>
      <c r="AT82" s="227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2"/>
    </row>
    <row r="83" spans="1:76" s="1" customFormat="1">
      <c r="B83" s="35"/>
      <c r="C83" s="32" t="s">
        <v>32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38</v>
      </c>
      <c r="AJ83" s="36"/>
      <c r="AK83" s="36"/>
      <c r="AL83" s="36"/>
      <c r="AM83" s="225" t="str">
        <f>IF(E20="","",E20)</f>
        <v>Petr Teplý</v>
      </c>
      <c r="AN83" s="225"/>
      <c r="AO83" s="225"/>
      <c r="AP83" s="225"/>
      <c r="AQ83" s="37"/>
      <c r="AS83" s="228"/>
      <c r="AT83" s="229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74"/>
    </row>
    <row r="84" spans="1:7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8"/>
      <c r="AT84" s="229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74"/>
    </row>
    <row r="85" spans="1:76" s="1" customFormat="1" ht="29.25" customHeight="1">
      <c r="B85" s="35"/>
      <c r="C85" s="230" t="s">
        <v>64</v>
      </c>
      <c r="D85" s="231"/>
      <c r="E85" s="231"/>
      <c r="F85" s="231"/>
      <c r="G85" s="231"/>
      <c r="H85" s="75"/>
      <c r="I85" s="232" t="s">
        <v>65</v>
      </c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2" t="s">
        <v>66</v>
      </c>
      <c r="AH85" s="231"/>
      <c r="AI85" s="231"/>
      <c r="AJ85" s="231"/>
      <c r="AK85" s="231"/>
      <c r="AL85" s="231"/>
      <c r="AM85" s="231"/>
      <c r="AN85" s="232" t="s">
        <v>67</v>
      </c>
      <c r="AO85" s="231"/>
      <c r="AP85" s="233"/>
      <c r="AQ85" s="37"/>
      <c r="AS85" s="76" t="s">
        <v>68</v>
      </c>
      <c r="AT85" s="77" t="s">
        <v>69</v>
      </c>
      <c r="AU85" s="77" t="s">
        <v>70</v>
      </c>
      <c r="AV85" s="77" t="s">
        <v>71</v>
      </c>
      <c r="AW85" s="77" t="s">
        <v>72</v>
      </c>
      <c r="AX85" s="77" t="s">
        <v>73</v>
      </c>
      <c r="AY85" s="77" t="s">
        <v>74</v>
      </c>
      <c r="AZ85" s="77" t="s">
        <v>75</v>
      </c>
      <c r="BA85" s="77" t="s">
        <v>76</v>
      </c>
      <c r="BB85" s="77" t="s">
        <v>77</v>
      </c>
      <c r="BC85" s="77" t="s">
        <v>78</v>
      </c>
      <c r="BD85" s="77" t="s">
        <v>79</v>
      </c>
      <c r="BE85" s="77" t="s">
        <v>80</v>
      </c>
      <c r="BF85" s="78" t="s">
        <v>81</v>
      </c>
    </row>
    <row r="86" spans="1:7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2"/>
    </row>
    <row r="87" spans="1:76" s="4" customFormat="1" ht="32.450000000000003" customHeight="1">
      <c r="B87" s="68"/>
      <c r="C87" s="80" t="s">
        <v>82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41">
        <f>ROUND(AG88+SUM(AG97:AG99)+AG107,2)</f>
        <v>0</v>
      </c>
      <c r="AH87" s="241"/>
      <c r="AI87" s="241"/>
      <c r="AJ87" s="241"/>
      <c r="AK87" s="241"/>
      <c r="AL87" s="241"/>
      <c r="AM87" s="241"/>
      <c r="AN87" s="242">
        <f t="shared" ref="AN87:AN107" si="0">SUM(AG87,AV87)</f>
        <v>0</v>
      </c>
      <c r="AO87" s="242"/>
      <c r="AP87" s="242"/>
      <c r="AQ87" s="71"/>
      <c r="AS87" s="82">
        <f>ROUND(AS88+SUM(AS97:AS99)+AS107,2)</f>
        <v>0</v>
      </c>
      <c r="AT87" s="83">
        <f>ROUND(AT88+SUM(AT97:AT99)+AT107,2)</f>
        <v>0</v>
      </c>
      <c r="AU87" s="84">
        <f>ROUND(AU88+SUM(AU97:AU99)+AU107,2)</f>
        <v>0</v>
      </c>
      <c r="AV87" s="84">
        <f t="shared" ref="AV87:AV107" si="1">ROUND(SUM(AX87:AY87),2)</f>
        <v>0</v>
      </c>
      <c r="AW87" s="85">
        <f>ROUND(AW88+SUM(AW97:AW99)+AW107,5)</f>
        <v>5182.1360500000001</v>
      </c>
      <c r="AX87" s="84">
        <f>ROUND(BB87*L33,2)</f>
        <v>0</v>
      </c>
      <c r="AY87" s="84">
        <f>ROUND(BC87*L34,2)</f>
        <v>0</v>
      </c>
      <c r="AZ87" s="84">
        <f>ROUND(BD87*L33,2)</f>
        <v>0</v>
      </c>
      <c r="BA87" s="84">
        <f>ROUND(BE87*L34,2)</f>
        <v>0</v>
      </c>
      <c r="BB87" s="84">
        <f>ROUND(BB88+SUM(BB97:BB99)+BB107,2)</f>
        <v>0</v>
      </c>
      <c r="BC87" s="84">
        <f>ROUND(BC88+SUM(BC97:BC99)+BC107,2)</f>
        <v>0</v>
      </c>
      <c r="BD87" s="84">
        <f>ROUND(BD88+SUM(BD97:BD99)+BD107,2)</f>
        <v>0</v>
      </c>
      <c r="BE87" s="84">
        <f>ROUND(BE88+SUM(BE97:BE99)+BE107,2)</f>
        <v>0</v>
      </c>
      <c r="BF87" s="86">
        <f>ROUND(BF88+SUM(BF97:BF99)+BF107,2)</f>
        <v>0</v>
      </c>
      <c r="BS87" s="87" t="s">
        <v>83</v>
      </c>
      <c r="BT87" s="87" t="s">
        <v>84</v>
      </c>
      <c r="BU87" s="88" t="s">
        <v>85</v>
      </c>
      <c r="BV87" s="87" t="s">
        <v>86</v>
      </c>
      <c r="BW87" s="87" t="s">
        <v>87</v>
      </c>
      <c r="BX87" s="87" t="s">
        <v>88</v>
      </c>
    </row>
    <row r="88" spans="1:76" s="5" customFormat="1" ht="16.5" customHeight="1">
      <c r="B88" s="89"/>
      <c r="C88" s="90"/>
      <c r="D88" s="237" t="s">
        <v>89</v>
      </c>
      <c r="E88" s="237"/>
      <c r="F88" s="237"/>
      <c r="G88" s="237"/>
      <c r="H88" s="237"/>
      <c r="I88" s="91"/>
      <c r="J88" s="237" t="s">
        <v>90</v>
      </c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6">
        <f>ROUND(SUM(AG89:AG96),2)</f>
        <v>0</v>
      </c>
      <c r="AH88" s="235"/>
      <c r="AI88" s="235"/>
      <c r="AJ88" s="235"/>
      <c r="AK88" s="235"/>
      <c r="AL88" s="235"/>
      <c r="AM88" s="235"/>
      <c r="AN88" s="234">
        <f t="shared" si="0"/>
        <v>0</v>
      </c>
      <c r="AO88" s="235"/>
      <c r="AP88" s="235"/>
      <c r="AQ88" s="92"/>
      <c r="AS88" s="93">
        <f>ROUND(SUM(AS89:AS96),2)</f>
        <v>0</v>
      </c>
      <c r="AT88" s="94">
        <f>ROUND(SUM(AT89:AT96),2)</f>
        <v>0</v>
      </c>
      <c r="AU88" s="95">
        <f>ROUND(SUM(AU89:AU96),2)</f>
        <v>0</v>
      </c>
      <c r="AV88" s="95">
        <f t="shared" si="1"/>
        <v>0</v>
      </c>
      <c r="AW88" s="96">
        <f>ROUND(SUM(AW89:AW96),5)</f>
        <v>2673.6087000000002</v>
      </c>
      <c r="AX88" s="95">
        <f>ROUND(BB88*L33,2)</f>
        <v>0</v>
      </c>
      <c r="AY88" s="95">
        <f>ROUND(BC88*L34,2)</f>
        <v>0</v>
      </c>
      <c r="AZ88" s="95">
        <f>ROUND(BD88*L33,2)</f>
        <v>0</v>
      </c>
      <c r="BA88" s="95">
        <f>ROUND(BE88*L34,2)</f>
        <v>0</v>
      </c>
      <c r="BB88" s="95">
        <f>ROUND(SUM(BB89:BB96),2)</f>
        <v>0</v>
      </c>
      <c r="BC88" s="95">
        <f>ROUND(SUM(BC89:BC96),2)</f>
        <v>0</v>
      </c>
      <c r="BD88" s="95">
        <f>ROUND(SUM(BD89:BD96),2)</f>
        <v>0</v>
      </c>
      <c r="BE88" s="95">
        <f>ROUND(SUM(BE89:BE96),2)</f>
        <v>0</v>
      </c>
      <c r="BF88" s="97">
        <f>ROUND(SUM(BF89:BF96),2)</f>
        <v>0</v>
      </c>
      <c r="BS88" s="98" t="s">
        <v>83</v>
      </c>
      <c r="BT88" s="98" t="s">
        <v>91</v>
      </c>
      <c r="BU88" s="98" t="s">
        <v>85</v>
      </c>
      <c r="BV88" s="98" t="s">
        <v>86</v>
      </c>
      <c r="BW88" s="98" t="s">
        <v>92</v>
      </c>
      <c r="BX88" s="98" t="s">
        <v>87</v>
      </c>
    </row>
    <row r="89" spans="1:76" s="6" customFormat="1" ht="28.5" customHeight="1">
      <c r="A89" s="99" t="s">
        <v>93</v>
      </c>
      <c r="B89" s="100"/>
      <c r="C89" s="101"/>
      <c r="D89" s="101"/>
      <c r="E89" s="240" t="s">
        <v>94</v>
      </c>
      <c r="F89" s="240"/>
      <c r="G89" s="240"/>
      <c r="H89" s="240"/>
      <c r="I89" s="240"/>
      <c r="J89" s="101"/>
      <c r="K89" s="240" t="s">
        <v>95</v>
      </c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38">
        <f>'SO01.1 - Vytápění objektu...'!M33</f>
        <v>0</v>
      </c>
      <c r="AH89" s="239"/>
      <c r="AI89" s="239"/>
      <c r="AJ89" s="239"/>
      <c r="AK89" s="239"/>
      <c r="AL89" s="239"/>
      <c r="AM89" s="239"/>
      <c r="AN89" s="238">
        <f t="shared" si="0"/>
        <v>0</v>
      </c>
      <c r="AO89" s="239"/>
      <c r="AP89" s="239"/>
      <c r="AQ89" s="102"/>
      <c r="AS89" s="103">
        <f>'SO01.1 - Vytápění objektu...'!M29</f>
        <v>0</v>
      </c>
      <c r="AT89" s="104">
        <f>'SO01.1 - Vytápění objektu...'!M30</f>
        <v>0</v>
      </c>
      <c r="AU89" s="104">
        <f>'SO01.1 - Vytápění objektu...'!M31</f>
        <v>0</v>
      </c>
      <c r="AV89" s="104">
        <f t="shared" si="1"/>
        <v>0</v>
      </c>
      <c r="AW89" s="105">
        <f>'SO01.1 - Vytápění objektu...'!Z120</f>
        <v>221.55</v>
      </c>
      <c r="AX89" s="104">
        <f>'SO01.1 - Vytápění objektu...'!M35</f>
        <v>0</v>
      </c>
      <c r="AY89" s="104">
        <f>'SO01.1 - Vytápění objektu...'!M36</f>
        <v>0</v>
      </c>
      <c r="AZ89" s="104">
        <f>'SO01.1 - Vytápění objektu...'!M37</f>
        <v>0</v>
      </c>
      <c r="BA89" s="104">
        <f>'SO01.1 - Vytápění objektu...'!M38</f>
        <v>0</v>
      </c>
      <c r="BB89" s="104">
        <f>'SO01.1 - Vytápění objektu...'!H35</f>
        <v>0</v>
      </c>
      <c r="BC89" s="104">
        <f>'SO01.1 - Vytápění objektu...'!H36</f>
        <v>0</v>
      </c>
      <c r="BD89" s="104">
        <f>'SO01.1 - Vytápění objektu...'!H37</f>
        <v>0</v>
      </c>
      <c r="BE89" s="104">
        <f>'SO01.1 - Vytápění objektu...'!H38</f>
        <v>0</v>
      </c>
      <c r="BF89" s="106">
        <f>'SO01.1 - Vytápění objektu...'!H39</f>
        <v>0</v>
      </c>
      <c r="BT89" s="107" t="s">
        <v>96</v>
      </c>
      <c r="BV89" s="107" t="s">
        <v>86</v>
      </c>
      <c r="BW89" s="107" t="s">
        <v>97</v>
      </c>
      <c r="BX89" s="107" t="s">
        <v>92</v>
      </c>
    </row>
    <row r="90" spans="1:76" s="6" customFormat="1" ht="16.5" customHeight="1">
      <c r="A90" s="99" t="s">
        <v>93</v>
      </c>
      <c r="B90" s="100"/>
      <c r="C90" s="101"/>
      <c r="D90" s="101"/>
      <c r="E90" s="240" t="s">
        <v>98</v>
      </c>
      <c r="F90" s="240"/>
      <c r="G90" s="240"/>
      <c r="H90" s="240"/>
      <c r="I90" s="240"/>
      <c r="J90" s="101"/>
      <c r="K90" s="240" t="s">
        <v>99</v>
      </c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38">
        <f>'SO01.2 - Vytápění objektu...'!M33</f>
        <v>0</v>
      </c>
      <c r="AH90" s="239"/>
      <c r="AI90" s="239"/>
      <c r="AJ90" s="239"/>
      <c r="AK90" s="239"/>
      <c r="AL90" s="239"/>
      <c r="AM90" s="239"/>
      <c r="AN90" s="238">
        <f t="shared" si="0"/>
        <v>0</v>
      </c>
      <c r="AO90" s="239"/>
      <c r="AP90" s="239"/>
      <c r="AQ90" s="102"/>
      <c r="AS90" s="103">
        <f>'SO01.2 - Vytápění objektu...'!M29</f>
        <v>0</v>
      </c>
      <c r="AT90" s="104">
        <f>'SO01.2 - Vytápění objektu...'!M30</f>
        <v>0</v>
      </c>
      <c r="AU90" s="104">
        <f>'SO01.2 - Vytápění objektu...'!M31</f>
        <v>0</v>
      </c>
      <c r="AV90" s="104">
        <f t="shared" si="1"/>
        <v>0</v>
      </c>
      <c r="AW90" s="105">
        <f>'SO01.2 - Vytápění objektu...'!Z119</f>
        <v>172.39600000000002</v>
      </c>
      <c r="AX90" s="104">
        <f>'SO01.2 - Vytápění objektu...'!M35</f>
        <v>0</v>
      </c>
      <c r="AY90" s="104">
        <f>'SO01.2 - Vytápění objektu...'!M36</f>
        <v>0</v>
      </c>
      <c r="AZ90" s="104">
        <f>'SO01.2 - Vytápění objektu...'!M37</f>
        <v>0</v>
      </c>
      <c r="BA90" s="104">
        <f>'SO01.2 - Vytápění objektu...'!M38</f>
        <v>0</v>
      </c>
      <c r="BB90" s="104">
        <f>'SO01.2 - Vytápění objektu...'!H35</f>
        <v>0</v>
      </c>
      <c r="BC90" s="104">
        <f>'SO01.2 - Vytápění objektu...'!H36</f>
        <v>0</v>
      </c>
      <c r="BD90" s="104">
        <f>'SO01.2 - Vytápění objektu...'!H37</f>
        <v>0</v>
      </c>
      <c r="BE90" s="104">
        <f>'SO01.2 - Vytápění objektu...'!H38</f>
        <v>0</v>
      </c>
      <c r="BF90" s="106">
        <f>'SO01.2 - Vytápění objektu...'!H39</f>
        <v>0</v>
      </c>
      <c r="BT90" s="107" t="s">
        <v>96</v>
      </c>
      <c r="BV90" s="107" t="s">
        <v>86</v>
      </c>
      <c r="BW90" s="107" t="s">
        <v>100</v>
      </c>
      <c r="BX90" s="107" t="s">
        <v>92</v>
      </c>
    </row>
    <row r="91" spans="1:76" s="6" customFormat="1" ht="16.5" customHeight="1">
      <c r="A91" s="99" t="s">
        <v>93</v>
      </c>
      <c r="B91" s="100"/>
      <c r="C91" s="101"/>
      <c r="D91" s="101"/>
      <c r="E91" s="240" t="s">
        <v>101</v>
      </c>
      <c r="F91" s="240"/>
      <c r="G91" s="240"/>
      <c r="H91" s="240"/>
      <c r="I91" s="240"/>
      <c r="J91" s="101"/>
      <c r="K91" s="240" t="s">
        <v>102</v>
      </c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38">
        <f>'SO01.3 - Vytápění objektu...'!M33</f>
        <v>0</v>
      </c>
      <c r="AH91" s="239"/>
      <c r="AI91" s="239"/>
      <c r="AJ91" s="239"/>
      <c r="AK91" s="239"/>
      <c r="AL91" s="239"/>
      <c r="AM91" s="239"/>
      <c r="AN91" s="238">
        <f t="shared" si="0"/>
        <v>0</v>
      </c>
      <c r="AO91" s="239"/>
      <c r="AP91" s="239"/>
      <c r="AQ91" s="102"/>
      <c r="AS91" s="103">
        <f>'SO01.3 - Vytápění objektu...'!M29</f>
        <v>0</v>
      </c>
      <c r="AT91" s="104">
        <f>'SO01.3 - Vytápění objektu...'!M30</f>
        <v>0</v>
      </c>
      <c r="AU91" s="104">
        <f>'SO01.3 - Vytápění objektu...'!M31</f>
        <v>0</v>
      </c>
      <c r="AV91" s="104">
        <f t="shared" si="1"/>
        <v>0</v>
      </c>
      <c r="AW91" s="105">
        <f>'SO01.3 - Vytápění objektu...'!Z120</f>
        <v>701.72600000000011</v>
      </c>
      <c r="AX91" s="104">
        <f>'SO01.3 - Vytápění objektu...'!M35</f>
        <v>0</v>
      </c>
      <c r="AY91" s="104">
        <f>'SO01.3 - Vytápění objektu...'!M36</f>
        <v>0</v>
      </c>
      <c r="AZ91" s="104">
        <f>'SO01.3 - Vytápění objektu...'!M37</f>
        <v>0</v>
      </c>
      <c r="BA91" s="104">
        <f>'SO01.3 - Vytápění objektu...'!M38</f>
        <v>0</v>
      </c>
      <c r="BB91" s="104">
        <f>'SO01.3 - Vytápění objektu...'!H35</f>
        <v>0</v>
      </c>
      <c r="BC91" s="104">
        <f>'SO01.3 - Vytápění objektu...'!H36</f>
        <v>0</v>
      </c>
      <c r="BD91" s="104">
        <f>'SO01.3 - Vytápění objektu...'!H37</f>
        <v>0</v>
      </c>
      <c r="BE91" s="104">
        <f>'SO01.3 - Vytápění objektu...'!H38</f>
        <v>0</v>
      </c>
      <c r="BF91" s="106">
        <f>'SO01.3 - Vytápění objektu...'!H39</f>
        <v>0</v>
      </c>
      <c r="BT91" s="107" t="s">
        <v>96</v>
      </c>
      <c r="BV91" s="107" t="s">
        <v>86</v>
      </c>
      <c r="BW91" s="107" t="s">
        <v>103</v>
      </c>
      <c r="BX91" s="107" t="s">
        <v>92</v>
      </c>
    </row>
    <row r="92" spans="1:76" s="6" customFormat="1" ht="16.5" customHeight="1">
      <c r="A92" s="99" t="s">
        <v>93</v>
      </c>
      <c r="B92" s="100"/>
      <c r="C92" s="101"/>
      <c r="D92" s="101"/>
      <c r="E92" s="240" t="s">
        <v>104</v>
      </c>
      <c r="F92" s="240"/>
      <c r="G92" s="240"/>
      <c r="H92" s="240"/>
      <c r="I92" s="240"/>
      <c r="J92" s="101"/>
      <c r="K92" s="240" t="s">
        <v>105</v>
      </c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38">
        <f>'SO01.4 - Vytápění objektu...'!M33</f>
        <v>0</v>
      </c>
      <c r="AH92" s="239"/>
      <c r="AI92" s="239"/>
      <c r="AJ92" s="239"/>
      <c r="AK92" s="239"/>
      <c r="AL92" s="239"/>
      <c r="AM92" s="239"/>
      <c r="AN92" s="238">
        <f t="shared" si="0"/>
        <v>0</v>
      </c>
      <c r="AO92" s="239"/>
      <c r="AP92" s="239"/>
      <c r="AQ92" s="102"/>
      <c r="AS92" s="103">
        <f>'SO01.4 - Vytápění objektu...'!M29</f>
        <v>0</v>
      </c>
      <c r="AT92" s="104">
        <f>'SO01.4 - Vytápění objektu...'!M30</f>
        <v>0</v>
      </c>
      <c r="AU92" s="104">
        <f>'SO01.4 - Vytápění objektu...'!M31</f>
        <v>0</v>
      </c>
      <c r="AV92" s="104">
        <f t="shared" si="1"/>
        <v>0</v>
      </c>
      <c r="AW92" s="105">
        <f>'SO01.4 - Vytápění objektu...'!Z117</f>
        <v>373.59799999999996</v>
      </c>
      <c r="AX92" s="104">
        <f>'SO01.4 - Vytápění objektu...'!M35</f>
        <v>0</v>
      </c>
      <c r="AY92" s="104">
        <f>'SO01.4 - Vytápění objektu...'!M36</f>
        <v>0</v>
      </c>
      <c r="AZ92" s="104">
        <f>'SO01.4 - Vytápění objektu...'!M37</f>
        <v>0</v>
      </c>
      <c r="BA92" s="104">
        <f>'SO01.4 - Vytápění objektu...'!M38</f>
        <v>0</v>
      </c>
      <c r="BB92" s="104">
        <f>'SO01.4 - Vytápění objektu...'!H35</f>
        <v>0</v>
      </c>
      <c r="BC92" s="104">
        <f>'SO01.4 - Vytápění objektu...'!H36</f>
        <v>0</v>
      </c>
      <c r="BD92" s="104">
        <f>'SO01.4 - Vytápění objektu...'!H37</f>
        <v>0</v>
      </c>
      <c r="BE92" s="104">
        <f>'SO01.4 - Vytápění objektu...'!H38</f>
        <v>0</v>
      </c>
      <c r="BF92" s="106">
        <f>'SO01.4 - Vytápění objektu...'!H39</f>
        <v>0</v>
      </c>
      <c r="BT92" s="107" t="s">
        <v>96</v>
      </c>
      <c r="BV92" s="107" t="s">
        <v>86</v>
      </c>
      <c r="BW92" s="107" t="s">
        <v>106</v>
      </c>
      <c r="BX92" s="107" t="s">
        <v>92</v>
      </c>
    </row>
    <row r="93" spans="1:76" s="6" customFormat="1" ht="28.5" customHeight="1">
      <c r="A93" s="99" t="s">
        <v>93</v>
      </c>
      <c r="B93" s="100"/>
      <c r="C93" s="101"/>
      <c r="D93" s="101"/>
      <c r="E93" s="240" t="s">
        <v>107</v>
      </c>
      <c r="F93" s="240"/>
      <c r="G93" s="240"/>
      <c r="H93" s="240"/>
      <c r="I93" s="240"/>
      <c r="J93" s="101"/>
      <c r="K93" s="240" t="s">
        <v>108</v>
      </c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38">
        <f>'SO01.5 - Vytápění objektu...'!M33</f>
        <v>0</v>
      </c>
      <c r="AH93" s="239"/>
      <c r="AI93" s="239"/>
      <c r="AJ93" s="239"/>
      <c r="AK93" s="239"/>
      <c r="AL93" s="239"/>
      <c r="AM93" s="239"/>
      <c r="AN93" s="238">
        <f t="shared" si="0"/>
        <v>0</v>
      </c>
      <c r="AO93" s="239"/>
      <c r="AP93" s="239"/>
      <c r="AQ93" s="102"/>
      <c r="AS93" s="103">
        <f>'SO01.5 - Vytápění objektu...'!M29</f>
        <v>0</v>
      </c>
      <c r="AT93" s="104">
        <f>'SO01.5 - Vytápění objektu...'!M30</f>
        <v>0</v>
      </c>
      <c r="AU93" s="104">
        <f>'SO01.5 - Vytápění objektu...'!M31</f>
        <v>0</v>
      </c>
      <c r="AV93" s="104">
        <f t="shared" si="1"/>
        <v>0</v>
      </c>
      <c r="AW93" s="105">
        <f>'SO01.5 - Vytápění objektu...'!Z120</f>
        <v>390.76900000000001</v>
      </c>
      <c r="AX93" s="104">
        <f>'SO01.5 - Vytápění objektu...'!M35</f>
        <v>0</v>
      </c>
      <c r="AY93" s="104">
        <f>'SO01.5 - Vytápění objektu...'!M36</f>
        <v>0</v>
      </c>
      <c r="AZ93" s="104">
        <f>'SO01.5 - Vytápění objektu...'!M37</f>
        <v>0</v>
      </c>
      <c r="BA93" s="104">
        <f>'SO01.5 - Vytápění objektu...'!M38</f>
        <v>0</v>
      </c>
      <c r="BB93" s="104">
        <f>'SO01.5 - Vytápění objektu...'!H35</f>
        <v>0</v>
      </c>
      <c r="BC93" s="104">
        <f>'SO01.5 - Vytápění objektu...'!H36</f>
        <v>0</v>
      </c>
      <c r="BD93" s="104">
        <f>'SO01.5 - Vytápění objektu...'!H37</f>
        <v>0</v>
      </c>
      <c r="BE93" s="104">
        <f>'SO01.5 - Vytápění objektu...'!H38</f>
        <v>0</v>
      </c>
      <c r="BF93" s="106">
        <f>'SO01.5 - Vytápění objektu...'!H39</f>
        <v>0</v>
      </c>
      <c r="BT93" s="107" t="s">
        <v>96</v>
      </c>
      <c r="BV93" s="107" t="s">
        <v>86</v>
      </c>
      <c r="BW93" s="107" t="s">
        <v>109</v>
      </c>
      <c r="BX93" s="107" t="s">
        <v>92</v>
      </c>
    </row>
    <row r="94" spans="1:76" s="6" customFormat="1" ht="16.5" customHeight="1">
      <c r="A94" s="99" t="s">
        <v>93</v>
      </c>
      <c r="B94" s="100"/>
      <c r="C94" s="101"/>
      <c r="D94" s="101"/>
      <c r="E94" s="240" t="s">
        <v>110</v>
      </c>
      <c r="F94" s="240"/>
      <c r="G94" s="240"/>
      <c r="H94" s="240"/>
      <c r="I94" s="240"/>
      <c r="J94" s="101"/>
      <c r="K94" s="240" t="s">
        <v>111</v>
      </c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38">
        <f>'SO01.6 - Vytápění objektu...'!M33</f>
        <v>0</v>
      </c>
      <c r="AH94" s="239"/>
      <c r="AI94" s="239"/>
      <c r="AJ94" s="239"/>
      <c r="AK94" s="239"/>
      <c r="AL94" s="239"/>
      <c r="AM94" s="239"/>
      <c r="AN94" s="238">
        <f t="shared" si="0"/>
        <v>0</v>
      </c>
      <c r="AO94" s="239"/>
      <c r="AP94" s="239"/>
      <c r="AQ94" s="102"/>
      <c r="AS94" s="103">
        <f>'SO01.6 - Vytápění objektu...'!M29</f>
        <v>0</v>
      </c>
      <c r="AT94" s="104">
        <f>'SO01.6 - Vytápění objektu...'!M30</f>
        <v>0</v>
      </c>
      <c r="AU94" s="104">
        <f>'SO01.6 - Vytápění objektu...'!M31</f>
        <v>0</v>
      </c>
      <c r="AV94" s="104">
        <f t="shared" si="1"/>
        <v>0</v>
      </c>
      <c r="AW94" s="105">
        <f>'SO01.6 - Vytápění objektu...'!Z119</f>
        <v>423.58620000000002</v>
      </c>
      <c r="AX94" s="104">
        <f>'SO01.6 - Vytápění objektu...'!M35</f>
        <v>0</v>
      </c>
      <c r="AY94" s="104">
        <f>'SO01.6 - Vytápění objektu...'!M36</f>
        <v>0</v>
      </c>
      <c r="AZ94" s="104">
        <f>'SO01.6 - Vytápění objektu...'!M37</f>
        <v>0</v>
      </c>
      <c r="BA94" s="104">
        <f>'SO01.6 - Vytápění objektu...'!M38</f>
        <v>0</v>
      </c>
      <c r="BB94" s="104">
        <f>'SO01.6 - Vytápění objektu...'!H35</f>
        <v>0</v>
      </c>
      <c r="BC94" s="104">
        <f>'SO01.6 - Vytápění objektu...'!H36</f>
        <v>0</v>
      </c>
      <c r="BD94" s="104">
        <f>'SO01.6 - Vytápění objektu...'!H37</f>
        <v>0</v>
      </c>
      <c r="BE94" s="104">
        <f>'SO01.6 - Vytápění objektu...'!H38</f>
        <v>0</v>
      </c>
      <c r="BF94" s="106">
        <f>'SO01.6 - Vytápění objektu...'!H39</f>
        <v>0</v>
      </c>
      <c r="BT94" s="107" t="s">
        <v>96</v>
      </c>
      <c r="BV94" s="107" t="s">
        <v>86</v>
      </c>
      <c r="BW94" s="107" t="s">
        <v>112</v>
      </c>
      <c r="BX94" s="107" t="s">
        <v>92</v>
      </c>
    </row>
    <row r="95" spans="1:76" s="6" customFormat="1" ht="28.5" customHeight="1">
      <c r="A95" s="99" t="s">
        <v>93</v>
      </c>
      <c r="B95" s="100"/>
      <c r="C95" s="101"/>
      <c r="D95" s="101"/>
      <c r="E95" s="240" t="s">
        <v>113</v>
      </c>
      <c r="F95" s="240"/>
      <c r="G95" s="240"/>
      <c r="H95" s="240"/>
      <c r="I95" s="240"/>
      <c r="J95" s="101"/>
      <c r="K95" s="240" t="s">
        <v>114</v>
      </c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'SO01.7 - Vytápění objektu...'!M33</f>
        <v>0</v>
      </c>
      <c r="AH95" s="239"/>
      <c r="AI95" s="239"/>
      <c r="AJ95" s="239"/>
      <c r="AK95" s="239"/>
      <c r="AL95" s="239"/>
      <c r="AM95" s="239"/>
      <c r="AN95" s="238">
        <f t="shared" si="0"/>
        <v>0</v>
      </c>
      <c r="AO95" s="239"/>
      <c r="AP95" s="239"/>
      <c r="AQ95" s="102"/>
      <c r="AS95" s="103">
        <f>'SO01.7 - Vytápění objektu...'!M29</f>
        <v>0</v>
      </c>
      <c r="AT95" s="104">
        <f>'SO01.7 - Vytápění objektu...'!M30</f>
        <v>0</v>
      </c>
      <c r="AU95" s="104">
        <f>'SO01.7 - Vytápění objektu...'!M31</f>
        <v>0</v>
      </c>
      <c r="AV95" s="104">
        <f t="shared" si="1"/>
        <v>0</v>
      </c>
      <c r="AW95" s="105">
        <f>'SO01.7 - Vytápění objektu...'!Z117</f>
        <v>99.18950000000001</v>
      </c>
      <c r="AX95" s="104">
        <f>'SO01.7 - Vytápění objektu...'!M35</f>
        <v>0</v>
      </c>
      <c r="AY95" s="104">
        <f>'SO01.7 - Vytápění objektu...'!M36</f>
        <v>0</v>
      </c>
      <c r="AZ95" s="104">
        <f>'SO01.7 - Vytápění objektu...'!M37</f>
        <v>0</v>
      </c>
      <c r="BA95" s="104">
        <f>'SO01.7 - Vytápění objektu...'!M38</f>
        <v>0</v>
      </c>
      <c r="BB95" s="104">
        <f>'SO01.7 - Vytápění objektu...'!H35</f>
        <v>0</v>
      </c>
      <c r="BC95" s="104">
        <f>'SO01.7 - Vytápění objektu...'!H36</f>
        <v>0</v>
      </c>
      <c r="BD95" s="104">
        <f>'SO01.7 - Vytápění objektu...'!H37</f>
        <v>0</v>
      </c>
      <c r="BE95" s="104">
        <f>'SO01.7 - Vytápění objektu...'!H38</f>
        <v>0</v>
      </c>
      <c r="BF95" s="106">
        <f>'SO01.7 - Vytápění objektu...'!H39</f>
        <v>0</v>
      </c>
      <c r="BT95" s="107" t="s">
        <v>96</v>
      </c>
      <c r="BV95" s="107" t="s">
        <v>86</v>
      </c>
      <c r="BW95" s="107" t="s">
        <v>115</v>
      </c>
      <c r="BX95" s="107" t="s">
        <v>92</v>
      </c>
    </row>
    <row r="96" spans="1:76" s="6" customFormat="1" ht="16.5" customHeight="1">
      <c r="A96" s="99" t="s">
        <v>93</v>
      </c>
      <c r="B96" s="100"/>
      <c r="C96" s="101"/>
      <c r="D96" s="101"/>
      <c r="E96" s="240" t="s">
        <v>116</v>
      </c>
      <c r="F96" s="240"/>
      <c r="G96" s="240"/>
      <c r="H96" s="240"/>
      <c r="I96" s="240"/>
      <c r="J96" s="101"/>
      <c r="K96" s="240" t="s">
        <v>117</v>
      </c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38">
        <f>'SO01.8 - Vytápění objektu...'!M33</f>
        <v>0</v>
      </c>
      <c r="AH96" s="239"/>
      <c r="AI96" s="239"/>
      <c r="AJ96" s="239"/>
      <c r="AK96" s="239"/>
      <c r="AL96" s="239"/>
      <c r="AM96" s="239"/>
      <c r="AN96" s="238">
        <f t="shared" si="0"/>
        <v>0</v>
      </c>
      <c r="AO96" s="239"/>
      <c r="AP96" s="239"/>
      <c r="AQ96" s="102"/>
      <c r="AS96" s="103">
        <f>'SO01.8 - Vytápění objektu...'!M29</f>
        <v>0</v>
      </c>
      <c r="AT96" s="104">
        <f>'SO01.8 - Vytápění objektu...'!M30</f>
        <v>0</v>
      </c>
      <c r="AU96" s="104">
        <f>'SO01.8 - Vytápění objektu...'!M31</f>
        <v>0</v>
      </c>
      <c r="AV96" s="104">
        <f t="shared" si="1"/>
        <v>0</v>
      </c>
      <c r="AW96" s="105">
        <f>'SO01.8 - Vytápění objektu...'!Z119</f>
        <v>290.79399999999998</v>
      </c>
      <c r="AX96" s="104">
        <f>'SO01.8 - Vytápění objektu...'!M35</f>
        <v>0</v>
      </c>
      <c r="AY96" s="104">
        <f>'SO01.8 - Vytápění objektu...'!M36</f>
        <v>0</v>
      </c>
      <c r="AZ96" s="104">
        <f>'SO01.8 - Vytápění objektu...'!M37</f>
        <v>0</v>
      </c>
      <c r="BA96" s="104">
        <f>'SO01.8 - Vytápění objektu...'!M38</f>
        <v>0</v>
      </c>
      <c r="BB96" s="104">
        <f>'SO01.8 - Vytápění objektu...'!H35</f>
        <v>0</v>
      </c>
      <c r="BC96" s="104">
        <f>'SO01.8 - Vytápění objektu...'!H36</f>
        <v>0</v>
      </c>
      <c r="BD96" s="104">
        <f>'SO01.8 - Vytápění objektu...'!H37</f>
        <v>0</v>
      </c>
      <c r="BE96" s="104">
        <f>'SO01.8 - Vytápění objektu...'!H38</f>
        <v>0</v>
      </c>
      <c r="BF96" s="106">
        <f>'SO01.8 - Vytápění objektu...'!H39</f>
        <v>0</v>
      </c>
      <c r="BT96" s="107" t="s">
        <v>96</v>
      </c>
      <c r="BV96" s="107" t="s">
        <v>86</v>
      </c>
      <c r="BW96" s="107" t="s">
        <v>118</v>
      </c>
      <c r="BX96" s="107" t="s">
        <v>92</v>
      </c>
    </row>
    <row r="97" spans="1:76" s="5" customFormat="1" ht="16.5" customHeight="1">
      <c r="A97" s="99" t="s">
        <v>93</v>
      </c>
      <c r="B97" s="89"/>
      <c r="C97" s="90"/>
      <c r="D97" s="237" t="s">
        <v>119</v>
      </c>
      <c r="E97" s="237"/>
      <c r="F97" s="237"/>
      <c r="G97" s="237"/>
      <c r="H97" s="237"/>
      <c r="I97" s="91"/>
      <c r="J97" s="237" t="s">
        <v>120</v>
      </c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4">
        <f>'SO02 - Rozvody plynu'!M32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92"/>
      <c r="AS97" s="108">
        <f>'SO02 - Rozvody plynu'!M28</f>
        <v>0</v>
      </c>
      <c r="AT97" s="95">
        <f>'SO02 - Rozvody plynu'!M29</f>
        <v>0</v>
      </c>
      <c r="AU97" s="95">
        <f>'SO02 - Rozvody plynu'!M30</f>
        <v>0</v>
      </c>
      <c r="AV97" s="95">
        <f t="shared" si="1"/>
        <v>0</v>
      </c>
      <c r="AW97" s="96">
        <f>'SO02 - Rozvody plynu'!Z122</f>
        <v>680.19165800000007</v>
      </c>
      <c r="AX97" s="95">
        <f>'SO02 - Rozvody plynu'!M34</f>
        <v>0</v>
      </c>
      <c r="AY97" s="95">
        <f>'SO02 - Rozvody plynu'!M35</f>
        <v>0</v>
      </c>
      <c r="AZ97" s="95">
        <f>'SO02 - Rozvody plynu'!M36</f>
        <v>0</v>
      </c>
      <c r="BA97" s="95">
        <f>'SO02 - Rozvody plynu'!M37</f>
        <v>0</v>
      </c>
      <c r="BB97" s="95">
        <f>'SO02 - Rozvody plynu'!H34</f>
        <v>0</v>
      </c>
      <c r="BC97" s="95">
        <f>'SO02 - Rozvody plynu'!H35</f>
        <v>0</v>
      </c>
      <c r="BD97" s="95">
        <f>'SO02 - Rozvody plynu'!H36</f>
        <v>0</v>
      </c>
      <c r="BE97" s="95">
        <f>'SO02 - Rozvody plynu'!H37</f>
        <v>0</v>
      </c>
      <c r="BF97" s="97">
        <f>'SO02 - Rozvody plynu'!H38</f>
        <v>0</v>
      </c>
      <c r="BT97" s="98" t="s">
        <v>91</v>
      </c>
      <c r="BV97" s="98" t="s">
        <v>86</v>
      </c>
      <c r="BW97" s="98" t="s">
        <v>121</v>
      </c>
      <c r="BX97" s="98" t="s">
        <v>87</v>
      </c>
    </row>
    <row r="98" spans="1:76" s="5" customFormat="1" ht="16.5" customHeight="1">
      <c r="A98" s="99" t="s">
        <v>93</v>
      </c>
      <c r="B98" s="89"/>
      <c r="C98" s="90"/>
      <c r="D98" s="237" t="s">
        <v>122</v>
      </c>
      <c r="E98" s="237"/>
      <c r="F98" s="237"/>
      <c r="G98" s="237"/>
      <c r="H98" s="237"/>
      <c r="I98" s="91"/>
      <c r="J98" s="237" t="s">
        <v>123</v>
      </c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4">
        <f>'SO03 - Elektroinstalace'!M32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92"/>
      <c r="AS98" s="108">
        <f>'SO03 - Elektroinstalace'!M28</f>
        <v>0</v>
      </c>
      <c r="AT98" s="95">
        <f>'SO03 - Elektroinstalace'!M29</f>
        <v>0</v>
      </c>
      <c r="AU98" s="95">
        <f>'SO03 - Elektroinstalace'!M30</f>
        <v>0</v>
      </c>
      <c r="AV98" s="95">
        <f t="shared" si="1"/>
        <v>0</v>
      </c>
      <c r="AW98" s="96">
        <f>'SO03 - Elektroinstalace'!Z124</f>
        <v>1210.2159999999999</v>
      </c>
      <c r="AX98" s="95">
        <f>'SO03 - Elektroinstalace'!M34</f>
        <v>0</v>
      </c>
      <c r="AY98" s="95">
        <f>'SO03 - Elektroinstalace'!M35</f>
        <v>0</v>
      </c>
      <c r="AZ98" s="95">
        <f>'SO03 - Elektroinstalace'!M36</f>
        <v>0</v>
      </c>
      <c r="BA98" s="95">
        <f>'SO03 - Elektroinstalace'!M37</f>
        <v>0</v>
      </c>
      <c r="BB98" s="95">
        <f>'SO03 - Elektroinstalace'!H34</f>
        <v>0</v>
      </c>
      <c r="BC98" s="95">
        <f>'SO03 - Elektroinstalace'!H35</f>
        <v>0</v>
      </c>
      <c r="BD98" s="95">
        <f>'SO03 - Elektroinstalace'!H36</f>
        <v>0</v>
      </c>
      <c r="BE98" s="95">
        <f>'SO03 - Elektroinstalace'!H37</f>
        <v>0</v>
      </c>
      <c r="BF98" s="97">
        <f>'SO03 - Elektroinstalace'!H38</f>
        <v>0</v>
      </c>
      <c r="BT98" s="98" t="s">
        <v>91</v>
      </c>
      <c r="BV98" s="98" t="s">
        <v>86</v>
      </c>
      <c r="BW98" s="98" t="s">
        <v>124</v>
      </c>
      <c r="BX98" s="98" t="s">
        <v>87</v>
      </c>
    </row>
    <row r="99" spans="1:76" s="5" customFormat="1" ht="16.5" customHeight="1">
      <c r="B99" s="89"/>
      <c r="C99" s="90"/>
      <c r="D99" s="237" t="s">
        <v>125</v>
      </c>
      <c r="E99" s="237"/>
      <c r="F99" s="237"/>
      <c r="G99" s="237"/>
      <c r="H99" s="237"/>
      <c r="I99" s="91"/>
      <c r="J99" s="237" t="s">
        <v>126</v>
      </c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6">
        <f>ROUND(SUM(AG100:AG106),2)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92"/>
      <c r="AS99" s="93">
        <f>ROUND(SUM(AS100:AS106),2)</f>
        <v>0</v>
      </c>
      <c r="AT99" s="94">
        <f>ROUND(SUM(AT100:AT106),2)</f>
        <v>0</v>
      </c>
      <c r="AU99" s="95">
        <f>ROUND(SUM(AU100:AU106),2)</f>
        <v>0</v>
      </c>
      <c r="AV99" s="95">
        <f t="shared" si="1"/>
        <v>0</v>
      </c>
      <c r="AW99" s="96">
        <f>ROUND(SUM(AW100:AW106),5)</f>
        <v>326.50700000000001</v>
      </c>
      <c r="AX99" s="95">
        <f>ROUND(BB99*L33,2)</f>
        <v>0</v>
      </c>
      <c r="AY99" s="95">
        <f>ROUND(BC99*L34,2)</f>
        <v>0</v>
      </c>
      <c r="AZ99" s="95">
        <f>ROUND(BD99*L33,2)</f>
        <v>0</v>
      </c>
      <c r="BA99" s="95">
        <f>ROUND(BE99*L34,2)</f>
        <v>0</v>
      </c>
      <c r="BB99" s="95">
        <f>ROUND(SUM(BB100:BB106),2)</f>
        <v>0</v>
      </c>
      <c r="BC99" s="95">
        <f>ROUND(SUM(BC100:BC106),2)</f>
        <v>0</v>
      </c>
      <c r="BD99" s="95">
        <f>ROUND(SUM(BD100:BD106),2)</f>
        <v>0</v>
      </c>
      <c r="BE99" s="95">
        <f>ROUND(SUM(BE100:BE106),2)</f>
        <v>0</v>
      </c>
      <c r="BF99" s="97">
        <f>ROUND(SUM(BF100:BF106),2)</f>
        <v>0</v>
      </c>
      <c r="BS99" s="98" t="s">
        <v>83</v>
      </c>
      <c r="BT99" s="98" t="s">
        <v>91</v>
      </c>
      <c r="BU99" s="98" t="s">
        <v>85</v>
      </c>
      <c r="BV99" s="98" t="s">
        <v>86</v>
      </c>
      <c r="BW99" s="98" t="s">
        <v>127</v>
      </c>
      <c r="BX99" s="98" t="s">
        <v>87</v>
      </c>
    </row>
    <row r="100" spans="1:76" s="6" customFormat="1" ht="28.5" customHeight="1">
      <c r="A100" s="99" t="s">
        <v>93</v>
      </c>
      <c r="B100" s="100"/>
      <c r="C100" s="101"/>
      <c r="D100" s="101"/>
      <c r="E100" s="240" t="s">
        <v>128</v>
      </c>
      <c r="F100" s="240"/>
      <c r="G100" s="240"/>
      <c r="H100" s="240"/>
      <c r="I100" s="240"/>
      <c r="J100" s="101"/>
      <c r="K100" s="240" t="s">
        <v>129</v>
      </c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38">
        <f>'SO04.1 - Měření a regulac...'!M33</f>
        <v>0</v>
      </c>
      <c r="AH100" s="239"/>
      <c r="AI100" s="239"/>
      <c r="AJ100" s="239"/>
      <c r="AK100" s="239"/>
      <c r="AL100" s="239"/>
      <c r="AM100" s="239"/>
      <c r="AN100" s="238">
        <f t="shared" si="0"/>
        <v>0</v>
      </c>
      <c r="AO100" s="239"/>
      <c r="AP100" s="239"/>
      <c r="AQ100" s="102"/>
      <c r="AS100" s="103">
        <f>'SO04.1 - Měření a regulac...'!M29</f>
        <v>0</v>
      </c>
      <c r="AT100" s="104">
        <f>'SO04.1 - Měření a regulac...'!M30</f>
        <v>0</v>
      </c>
      <c r="AU100" s="104">
        <f>'SO04.1 - Měření a regulac...'!M31</f>
        <v>0</v>
      </c>
      <c r="AV100" s="104">
        <f t="shared" si="1"/>
        <v>0</v>
      </c>
      <c r="AW100" s="105">
        <f>'SO04.1 - Měření a regulac...'!Z121</f>
        <v>52.620999999999995</v>
      </c>
      <c r="AX100" s="104">
        <f>'SO04.1 - Měření a regulac...'!M35</f>
        <v>0</v>
      </c>
      <c r="AY100" s="104">
        <f>'SO04.1 - Měření a regulac...'!M36</f>
        <v>0</v>
      </c>
      <c r="AZ100" s="104">
        <f>'SO04.1 - Měření a regulac...'!M37</f>
        <v>0</v>
      </c>
      <c r="BA100" s="104">
        <f>'SO04.1 - Měření a regulac...'!M38</f>
        <v>0</v>
      </c>
      <c r="BB100" s="104">
        <f>'SO04.1 - Měření a regulac...'!H35</f>
        <v>0</v>
      </c>
      <c r="BC100" s="104">
        <f>'SO04.1 - Měření a regulac...'!H36</f>
        <v>0</v>
      </c>
      <c r="BD100" s="104">
        <f>'SO04.1 - Měření a regulac...'!H37</f>
        <v>0</v>
      </c>
      <c r="BE100" s="104">
        <f>'SO04.1 - Měření a regulac...'!H38</f>
        <v>0</v>
      </c>
      <c r="BF100" s="106">
        <f>'SO04.1 - Měření a regulac...'!H39</f>
        <v>0</v>
      </c>
      <c r="BT100" s="107" t="s">
        <v>96</v>
      </c>
      <c r="BV100" s="107" t="s">
        <v>86</v>
      </c>
      <c r="BW100" s="107" t="s">
        <v>130</v>
      </c>
      <c r="BX100" s="107" t="s">
        <v>127</v>
      </c>
    </row>
    <row r="101" spans="1:76" s="6" customFormat="1" ht="28.5" customHeight="1">
      <c r="A101" s="99" t="s">
        <v>93</v>
      </c>
      <c r="B101" s="100"/>
      <c r="C101" s="101"/>
      <c r="D101" s="101"/>
      <c r="E101" s="240" t="s">
        <v>131</v>
      </c>
      <c r="F101" s="240"/>
      <c r="G101" s="240"/>
      <c r="H101" s="240"/>
      <c r="I101" s="240"/>
      <c r="J101" s="101"/>
      <c r="K101" s="240" t="s">
        <v>132</v>
      </c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38">
        <f>'SO04.2 - Měření a regulac...'!M33</f>
        <v>0</v>
      </c>
      <c r="AH101" s="239"/>
      <c r="AI101" s="239"/>
      <c r="AJ101" s="239"/>
      <c r="AK101" s="239"/>
      <c r="AL101" s="239"/>
      <c r="AM101" s="239"/>
      <c r="AN101" s="238">
        <f t="shared" si="0"/>
        <v>0</v>
      </c>
      <c r="AO101" s="239"/>
      <c r="AP101" s="239"/>
      <c r="AQ101" s="102"/>
      <c r="AS101" s="103">
        <f>'SO04.2 - Měření a regulac...'!M29</f>
        <v>0</v>
      </c>
      <c r="AT101" s="104">
        <f>'SO04.2 - Měření a regulac...'!M30</f>
        <v>0</v>
      </c>
      <c r="AU101" s="104">
        <f>'SO04.2 - Měření a regulac...'!M31</f>
        <v>0</v>
      </c>
      <c r="AV101" s="104">
        <f t="shared" si="1"/>
        <v>0</v>
      </c>
      <c r="AW101" s="105">
        <f>'SO04.2 - Měření a regulac...'!Z121</f>
        <v>45.728999999999999</v>
      </c>
      <c r="AX101" s="104">
        <f>'SO04.2 - Měření a regulac...'!M35</f>
        <v>0</v>
      </c>
      <c r="AY101" s="104">
        <f>'SO04.2 - Měření a regulac...'!M36</f>
        <v>0</v>
      </c>
      <c r="AZ101" s="104">
        <f>'SO04.2 - Měření a regulac...'!M37</f>
        <v>0</v>
      </c>
      <c r="BA101" s="104">
        <f>'SO04.2 - Měření a regulac...'!M38</f>
        <v>0</v>
      </c>
      <c r="BB101" s="104">
        <f>'SO04.2 - Měření a regulac...'!H35</f>
        <v>0</v>
      </c>
      <c r="BC101" s="104">
        <f>'SO04.2 - Měření a regulac...'!H36</f>
        <v>0</v>
      </c>
      <c r="BD101" s="104">
        <f>'SO04.2 - Měření a regulac...'!H37</f>
        <v>0</v>
      </c>
      <c r="BE101" s="104">
        <f>'SO04.2 - Měření a regulac...'!H38</f>
        <v>0</v>
      </c>
      <c r="BF101" s="106">
        <f>'SO04.2 - Měření a regulac...'!H39</f>
        <v>0</v>
      </c>
      <c r="BT101" s="107" t="s">
        <v>96</v>
      </c>
      <c r="BV101" s="107" t="s">
        <v>86</v>
      </c>
      <c r="BW101" s="107" t="s">
        <v>133</v>
      </c>
      <c r="BX101" s="107" t="s">
        <v>127</v>
      </c>
    </row>
    <row r="102" spans="1:76" s="6" customFormat="1" ht="16.5" customHeight="1">
      <c r="A102" s="99" t="s">
        <v>93</v>
      </c>
      <c r="B102" s="100"/>
      <c r="C102" s="101"/>
      <c r="D102" s="101"/>
      <c r="E102" s="240" t="s">
        <v>134</v>
      </c>
      <c r="F102" s="240"/>
      <c r="G102" s="240"/>
      <c r="H102" s="240"/>
      <c r="I102" s="240"/>
      <c r="J102" s="101"/>
      <c r="K102" s="240" t="s">
        <v>135</v>
      </c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38">
        <f>'SO04.3 - Měření a regulac...'!M33</f>
        <v>0</v>
      </c>
      <c r="AH102" s="239"/>
      <c r="AI102" s="239"/>
      <c r="AJ102" s="239"/>
      <c r="AK102" s="239"/>
      <c r="AL102" s="239"/>
      <c r="AM102" s="239"/>
      <c r="AN102" s="238">
        <f t="shared" si="0"/>
        <v>0</v>
      </c>
      <c r="AO102" s="239"/>
      <c r="AP102" s="239"/>
      <c r="AQ102" s="102"/>
      <c r="AS102" s="103">
        <f>'SO04.3 - Měření a regulac...'!M29</f>
        <v>0</v>
      </c>
      <c r="AT102" s="104">
        <f>'SO04.3 - Měření a regulac...'!M30</f>
        <v>0</v>
      </c>
      <c r="AU102" s="104">
        <f>'SO04.3 - Měření a regulac...'!M31</f>
        <v>0</v>
      </c>
      <c r="AV102" s="104">
        <f t="shared" si="1"/>
        <v>0</v>
      </c>
      <c r="AW102" s="105">
        <f>'SO04.3 - Měření a regulac...'!Z121</f>
        <v>72.834000000000003</v>
      </c>
      <c r="AX102" s="104">
        <f>'SO04.3 - Měření a regulac...'!M35</f>
        <v>0</v>
      </c>
      <c r="AY102" s="104">
        <f>'SO04.3 - Měření a regulac...'!M36</f>
        <v>0</v>
      </c>
      <c r="AZ102" s="104">
        <f>'SO04.3 - Měření a regulac...'!M37</f>
        <v>0</v>
      </c>
      <c r="BA102" s="104">
        <f>'SO04.3 - Měření a regulac...'!M38</f>
        <v>0</v>
      </c>
      <c r="BB102" s="104">
        <f>'SO04.3 - Měření a regulac...'!H35</f>
        <v>0</v>
      </c>
      <c r="BC102" s="104">
        <f>'SO04.3 - Měření a regulac...'!H36</f>
        <v>0</v>
      </c>
      <c r="BD102" s="104">
        <f>'SO04.3 - Měření a regulac...'!H37</f>
        <v>0</v>
      </c>
      <c r="BE102" s="104">
        <f>'SO04.3 - Měření a regulac...'!H38</f>
        <v>0</v>
      </c>
      <c r="BF102" s="106">
        <f>'SO04.3 - Měření a regulac...'!H39</f>
        <v>0</v>
      </c>
      <c r="BT102" s="107" t="s">
        <v>96</v>
      </c>
      <c r="BV102" s="107" t="s">
        <v>86</v>
      </c>
      <c r="BW102" s="107" t="s">
        <v>136</v>
      </c>
      <c r="BX102" s="107" t="s">
        <v>127</v>
      </c>
    </row>
    <row r="103" spans="1:76" s="6" customFormat="1" ht="28.5" customHeight="1">
      <c r="A103" s="99" t="s">
        <v>93</v>
      </c>
      <c r="B103" s="100"/>
      <c r="C103" s="101"/>
      <c r="D103" s="101"/>
      <c r="E103" s="240" t="s">
        <v>137</v>
      </c>
      <c r="F103" s="240"/>
      <c r="G103" s="240"/>
      <c r="H103" s="240"/>
      <c r="I103" s="240"/>
      <c r="J103" s="101"/>
      <c r="K103" s="240" t="s">
        <v>138</v>
      </c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38">
        <f>'SO04.5 - Měření a regulac...'!M33</f>
        <v>0</v>
      </c>
      <c r="AH103" s="239"/>
      <c r="AI103" s="239"/>
      <c r="AJ103" s="239"/>
      <c r="AK103" s="239"/>
      <c r="AL103" s="239"/>
      <c r="AM103" s="239"/>
      <c r="AN103" s="238">
        <f t="shared" si="0"/>
        <v>0</v>
      </c>
      <c r="AO103" s="239"/>
      <c r="AP103" s="239"/>
      <c r="AQ103" s="102"/>
      <c r="AS103" s="103">
        <f>'SO04.5 - Měření a regulac...'!M29</f>
        <v>0</v>
      </c>
      <c r="AT103" s="104">
        <f>'SO04.5 - Měření a regulac...'!M30</f>
        <v>0</v>
      </c>
      <c r="AU103" s="104">
        <f>'SO04.5 - Měření a regulac...'!M31</f>
        <v>0</v>
      </c>
      <c r="AV103" s="104">
        <f t="shared" si="1"/>
        <v>0</v>
      </c>
      <c r="AW103" s="105">
        <f>'SO04.5 - Měření a regulac...'!Z121</f>
        <v>81.02600000000001</v>
      </c>
      <c r="AX103" s="104">
        <f>'SO04.5 - Měření a regulac...'!M35</f>
        <v>0</v>
      </c>
      <c r="AY103" s="104">
        <f>'SO04.5 - Měření a regulac...'!M36</f>
        <v>0</v>
      </c>
      <c r="AZ103" s="104">
        <f>'SO04.5 - Měření a regulac...'!M37</f>
        <v>0</v>
      </c>
      <c r="BA103" s="104">
        <f>'SO04.5 - Měření a regulac...'!M38</f>
        <v>0</v>
      </c>
      <c r="BB103" s="104">
        <f>'SO04.5 - Měření a regulac...'!H35</f>
        <v>0</v>
      </c>
      <c r="BC103" s="104">
        <f>'SO04.5 - Měření a regulac...'!H36</f>
        <v>0</v>
      </c>
      <c r="BD103" s="104">
        <f>'SO04.5 - Měření a regulac...'!H37</f>
        <v>0</v>
      </c>
      <c r="BE103" s="104">
        <f>'SO04.5 - Měření a regulac...'!H38</f>
        <v>0</v>
      </c>
      <c r="BF103" s="106">
        <f>'SO04.5 - Měření a regulac...'!H39</f>
        <v>0</v>
      </c>
      <c r="BT103" s="107" t="s">
        <v>96</v>
      </c>
      <c r="BV103" s="107" t="s">
        <v>86</v>
      </c>
      <c r="BW103" s="107" t="s">
        <v>139</v>
      </c>
      <c r="BX103" s="107" t="s">
        <v>127</v>
      </c>
    </row>
    <row r="104" spans="1:76" s="6" customFormat="1" ht="28.5" customHeight="1">
      <c r="A104" s="99" t="s">
        <v>93</v>
      </c>
      <c r="B104" s="100"/>
      <c r="C104" s="101"/>
      <c r="D104" s="101"/>
      <c r="E104" s="240" t="s">
        <v>140</v>
      </c>
      <c r="F104" s="240"/>
      <c r="G104" s="240"/>
      <c r="H104" s="240"/>
      <c r="I104" s="240"/>
      <c r="J104" s="101"/>
      <c r="K104" s="240" t="s">
        <v>141</v>
      </c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38">
        <f>'SO04.6 - Měření a regulac...'!M33</f>
        <v>0</v>
      </c>
      <c r="AH104" s="239"/>
      <c r="AI104" s="239"/>
      <c r="AJ104" s="239"/>
      <c r="AK104" s="239"/>
      <c r="AL104" s="239"/>
      <c r="AM104" s="239"/>
      <c r="AN104" s="238">
        <f t="shared" si="0"/>
        <v>0</v>
      </c>
      <c r="AO104" s="239"/>
      <c r="AP104" s="239"/>
      <c r="AQ104" s="102"/>
      <c r="AS104" s="103">
        <f>'SO04.6 - Měření a regulac...'!M29</f>
        <v>0</v>
      </c>
      <c r="AT104" s="104">
        <f>'SO04.6 - Měření a regulac...'!M30</f>
        <v>0</v>
      </c>
      <c r="AU104" s="104">
        <f>'SO04.6 - Měření a regulac...'!M31</f>
        <v>0</v>
      </c>
      <c r="AV104" s="104">
        <f t="shared" si="1"/>
        <v>0</v>
      </c>
      <c r="AW104" s="105">
        <f>'SO04.6 - Měření a regulac...'!Z121</f>
        <v>31.100999999999999</v>
      </c>
      <c r="AX104" s="104">
        <f>'SO04.6 - Měření a regulac...'!M35</f>
        <v>0</v>
      </c>
      <c r="AY104" s="104">
        <f>'SO04.6 - Měření a regulac...'!M36</f>
        <v>0</v>
      </c>
      <c r="AZ104" s="104">
        <f>'SO04.6 - Měření a regulac...'!M37</f>
        <v>0</v>
      </c>
      <c r="BA104" s="104">
        <f>'SO04.6 - Měření a regulac...'!M38</f>
        <v>0</v>
      </c>
      <c r="BB104" s="104">
        <f>'SO04.6 - Měření a regulac...'!H35</f>
        <v>0</v>
      </c>
      <c r="BC104" s="104">
        <f>'SO04.6 - Měření a regulac...'!H36</f>
        <v>0</v>
      </c>
      <c r="BD104" s="104">
        <f>'SO04.6 - Měření a regulac...'!H37</f>
        <v>0</v>
      </c>
      <c r="BE104" s="104">
        <f>'SO04.6 - Měření a regulac...'!H38</f>
        <v>0</v>
      </c>
      <c r="BF104" s="106">
        <f>'SO04.6 - Měření a regulac...'!H39</f>
        <v>0</v>
      </c>
      <c r="BT104" s="107" t="s">
        <v>96</v>
      </c>
      <c r="BV104" s="107" t="s">
        <v>86</v>
      </c>
      <c r="BW104" s="107" t="s">
        <v>142</v>
      </c>
      <c r="BX104" s="107" t="s">
        <v>127</v>
      </c>
    </row>
    <row r="105" spans="1:76" s="6" customFormat="1" ht="28.5" customHeight="1">
      <c r="A105" s="99" t="s">
        <v>93</v>
      </c>
      <c r="B105" s="100"/>
      <c r="C105" s="101"/>
      <c r="D105" s="101"/>
      <c r="E105" s="240" t="s">
        <v>143</v>
      </c>
      <c r="F105" s="240"/>
      <c r="G105" s="240"/>
      <c r="H105" s="240"/>
      <c r="I105" s="240"/>
      <c r="J105" s="101"/>
      <c r="K105" s="240" t="s">
        <v>144</v>
      </c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38">
        <f>'SO04.7 - Měření a regulac...'!M33</f>
        <v>0</v>
      </c>
      <c r="AH105" s="239"/>
      <c r="AI105" s="239"/>
      <c r="AJ105" s="239"/>
      <c r="AK105" s="239"/>
      <c r="AL105" s="239"/>
      <c r="AM105" s="239"/>
      <c r="AN105" s="238">
        <f t="shared" si="0"/>
        <v>0</v>
      </c>
      <c r="AO105" s="239"/>
      <c r="AP105" s="239"/>
      <c r="AQ105" s="102"/>
      <c r="AS105" s="103">
        <f>'SO04.7 - Měření a regulac...'!M29</f>
        <v>0</v>
      </c>
      <c r="AT105" s="104">
        <f>'SO04.7 - Měření a regulac...'!M30</f>
        <v>0</v>
      </c>
      <c r="AU105" s="104">
        <f>'SO04.7 - Měření a regulac...'!M31</f>
        <v>0</v>
      </c>
      <c r="AV105" s="104">
        <f t="shared" si="1"/>
        <v>0</v>
      </c>
      <c r="AW105" s="105">
        <f>'SO04.7 - Měření a regulac...'!Z120</f>
        <v>6.577</v>
      </c>
      <c r="AX105" s="104">
        <f>'SO04.7 - Měření a regulac...'!M35</f>
        <v>0</v>
      </c>
      <c r="AY105" s="104">
        <f>'SO04.7 - Měření a regulac...'!M36</f>
        <v>0</v>
      </c>
      <c r="AZ105" s="104">
        <f>'SO04.7 - Měření a regulac...'!M37</f>
        <v>0</v>
      </c>
      <c r="BA105" s="104">
        <f>'SO04.7 - Měření a regulac...'!M38</f>
        <v>0</v>
      </c>
      <c r="BB105" s="104">
        <f>'SO04.7 - Měření a regulac...'!H35</f>
        <v>0</v>
      </c>
      <c r="BC105" s="104">
        <f>'SO04.7 - Měření a regulac...'!H36</f>
        <v>0</v>
      </c>
      <c r="BD105" s="104">
        <f>'SO04.7 - Měření a regulac...'!H37</f>
        <v>0</v>
      </c>
      <c r="BE105" s="104">
        <f>'SO04.7 - Měření a regulac...'!H38</f>
        <v>0</v>
      </c>
      <c r="BF105" s="106">
        <f>'SO04.7 - Měření a regulac...'!H39</f>
        <v>0</v>
      </c>
      <c r="BT105" s="107" t="s">
        <v>96</v>
      </c>
      <c r="BV105" s="107" t="s">
        <v>86</v>
      </c>
      <c r="BW105" s="107" t="s">
        <v>145</v>
      </c>
      <c r="BX105" s="107" t="s">
        <v>127</v>
      </c>
    </row>
    <row r="106" spans="1:76" s="6" customFormat="1" ht="16.5" customHeight="1">
      <c r="A106" s="99" t="s">
        <v>93</v>
      </c>
      <c r="B106" s="100"/>
      <c r="C106" s="101"/>
      <c r="D106" s="101"/>
      <c r="E106" s="240" t="s">
        <v>146</v>
      </c>
      <c r="F106" s="240"/>
      <c r="G106" s="240"/>
      <c r="H106" s="240"/>
      <c r="I106" s="240"/>
      <c r="J106" s="101"/>
      <c r="K106" s="240" t="s">
        <v>147</v>
      </c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38">
        <f>'SO04.8 - Měření a regulac...'!M33</f>
        <v>0</v>
      </c>
      <c r="AH106" s="239"/>
      <c r="AI106" s="239"/>
      <c r="AJ106" s="239"/>
      <c r="AK106" s="239"/>
      <c r="AL106" s="239"/>
      <c r="AM106" s="239"/>
      <c r="AN106" s="238">
        <f t="shared" si="0"/>
        <v>0</v>
      </c>
      <c r="AO106" s="239"/>
      <c r="AP106" s="239"/>
      <c r="AQ106" s="102"/>
      <c r="AS106" s="103">
        <f>'SO04.8 - Měření a regulac...'!M29</f>
        <v>0</v>
      </c>
      <c r="AT106" s="104">
        <f>'SO04.8 - Měření a regulac...'!M30</f>
        <v>0</v>
      </c>
      <c r="AU106" s="104">
        <f>'SO04.8 - Měření a regulac...'!M31</f>
        <v>0</v>
      </c>
      <c r="AV106" s="104">
        <f t="shared" si="1"/>
        <v>0</v>
      </c>
      <c r="AW106" s="105">
        <f>'SO04.8 - Měření a regulac...'!Z121</f>
        <v>36.619</v>
      </c>
      <c r="AX106" s="104">
        <f>'SO04.8 - Měření a regulac...'!M35</f>
        <v>0</v>
      </c>
      <c r="AY106" s="104">
        <f>'SO04.8 - Měření a regulac...'!M36</f>
        <v>0</v>
      </c>
      <c r="AZ106" s="104">
        <f>'SO04.8 - Měření a regulac...'!M37</f>
        <v>0</v>
      </c>
      <c r="BA106" s="104">
        <f>'SO04.8 - Měření a regulac...'!M38</f>
        <v>0</v>
      </c>
      <c r="BB106" s="104">
        <f>'SO04.8 - Měření a regulac...'!H35</f>
        <v>0</v>
      </c>
      <c r="BC106" s="104">
        <f>'SO04.8 - Měření a regulac...'!H36</f>
        <v>0</v>
      </c>
      <c r="BD106" s="104">
        <f>'SO04.8 - Měření a regulac...'!H37</f>
        <v>0</v>
      </c>
      <c r="BE106" s="104">
        <f>'SO04.8 - Měření a regulac...'!H38</f>
        <v>0</v>
      </c>
      <c r="BF106" s="106">
        <f>'SO04.8 - Měření a regulac...'!H39</f>
        <v>0</v>
      </c>
      <c r="BT106" s="107" t="s">
        <v>96</v>
      </c>
      <c r="BV106" s="107" t="s">
        <v>86</v>
      </c>
      <c r="BW106" s="107" t="s">
        <v>148</v>
      </c>
      <c r="BX106" s="107" t="s">
        <v>127</v>
      </c>
    </row>
    <row r="107" spans="1:76" s="5" customFormat="1" ht="16.5" customHeight="1">
      <c r="A107" s="99" t="s">
        <v>93</v>
      </c>
      <c r="B107" s="89"/>
      <c r="C107" s="90"/>
      <c r="D107" s="237" t="s">
        <v>149</v>
      </c>
      <c r="E107" s="237"/>
      <c r="F107" s="237"/>
      <c r="G107" s="237"/>
      <c r="H107" s="237"/>
      <c r="I107" s="91"/>
      <c r="J107" s="237" t="s">
        <v>150</v>
      </c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4">
        <f>'SO06 - Odstranění kotelny'!M32</f>
        <v>0</v>
      </c>
      <c r="AH107" s="235"/>
      <c r="AI107" s="235"/>
      <c r="AJ107" s="235"/>
      <c r="AK107" s="235"/>
      <c r="AL107" s="235"/>
      <c r="AM107" s="235"/>
      <c r="AN107" s="234">
        <f t="shared" si="0"/>
        <v>0</v>
      </c>
      <c r="AO107" s="235"/>
      <c r="AP107" s="235"/>
      <c r="AQ107" s="92"/>
      <c r="AS107" s="109">
        <f>'SO06 - Odstranění kotelny'!M28</f>
        <v>0</v>
      </c>
      <c r="AT107" s="110">
        <f>'SO06 - Odstranění kotelny'!M29</f>
        <v>0</v>
      </c>
      <c r="AU107" s="110">
        <f>'SO06 - Odstranění kotelny'!M30</f>
        <v>0</v>
      </c>
      <c r="AV107" s="110">
        <f t="shared" si="1"/>
        <v>0</v>
      </c>
      <c r="AW107" s="111">
        <f>'SO06 - Odstranění kotelny'!Z116</f>
        <v>291.61269399999992</v>
      </c>
      <c r="AX107" s="110">
        <f>'SO06 - Odstranění kotelny'!M34</f>
        <v>0</v>
      </c>
      <c r="AY107" s="110">
        <f>'SO06 - Odstranění kotelny'!M35</f>
        <v>0</v>
      </c>
      <c r="AZ107" s="110">
        <f>'SO06 - Odstranění kotelny'!M36</f>
        <v>0</v>
      </c>
      <c r="BA107" s="110">
        <f>'SO06 - Odstranění kotelny'!M37</f>
        <v>0</v>
      </c>
      <c r="BB107" s="110">
        <f>'SO06 - Odstranění kotelny'!H34</f>
        <v>0</v>
      </c>
      <c r="BC107" s="110">
        <f>'SO06 - Odstranění kotelny'!H35</f>
        <v>0</v>
      </c>
      <c r="BD107" s="110">
        <f>'SO06 - Odstranění kotelny'!H36</f>
        <v>0</v>
      </c>
      <c r="BE107" s="110">
        <f>'SO06 - Odstranění kotelny'!H37</f>
        <v>0</v>
      </c>
      <c r="BF107" s="112">
        <f>'SO06 - Odstranění kotelny'!H38</f>
        <v>0</v>
      </c>
      <c r="BT107" s="98" t="s">
        <v>91</v>
      </c>
      <c r="BV107" s="98" t="s">
        <v>86</v>
      </c>
      <c r="BW107" s="98" t="s">
        <v>151</v>
      </c>
      <c r="BX107" s="98" t="s">
        <v>87</v>
      </c>
    </row>
    <row r="108" spans="1:76" ht="13.5">
      <c r="B108" s="26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7"/>
    </row>
    <row r="109" spans="1:76" s="1" customFormat="1" ht="30" customHeight="1">
      <c r="B109" s="35"/>
      <c r="C109" s="80" t="s">
        <v>152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242">
        <v>0</v>
      </c>
      <c r="AH109" s="242"/>
      <c r="AI109" s="242"/>
      <c r="AJ109" s="242"/>
      <c r="AK109" s="242"/>
      <c r="AL109" s="242"/>
      <c r="AM109" s="242"/>
      <c r="AN109" s="242">
        <v>0</v>
      </c>
      <c r="AO109" s="242"/>
      <c r="AP109" s="242"/>
      <c r="AQ109" s="37"/>
      <c r="AS109" s="76" t="s">
        <v>153</v>
      </c>
      <c r="AT109" s="77" t="s">
        <v>154</v>
      </c>
      <c r="AU109" s="77" t="s">
        <v>46</v>
      </c>
      <c r="AV109" s="78" t="s">
        <v>71</v>
      </c>
    </row>
    <row r="110" spans="1:76" s="1" customFormat="1" ht="10.9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7"/>
      <c r="AS110" s="113"/>
      <c r="AT110" s="56"/>
      <c r="AU110" s="56"/>
      <c r="AV110" s="58"/>
    </row>
    <row r="111" spans="1:76" s="1" customFormat="1" ht="30" customHeight="1">
      <c r="B111" s="35"/>
      <c r="C111" s="114" t="s">
        <v>155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243">
        <f>ROUND(AG87+AG109,2)</f>
        <v>0</v>
      </c>
      <c r="AH111" s="243"/>
      <c r="AI111" s="243"/>
      <c r="AJ111" s="243"/>
      <c r="AK111" s="243"/>
      <c r="AL111" s="243"/>
      <c r="AM111" s="243"/>
      <c r="AN111" s="243">
        <f>AN87+AN109</f>
        <v>0</v>
      </c>
      <c r="AO111" s="243"/>
      <c r="AP111" s="243"/>
      <c r="AQ111" s="37"/>
    </row>
    <row r="112" spans="1:76" s="1" customFormat="1" ht="6.9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1"/>
    </row>
  </sheetData>
  <mergeCells count="123">
    <mergeCell ref="AR2:BG2"/>
    <mergeCell ref="AN107:AP107"/>
    <mergeCell ref="AG107:AM107"/>
    <mergeCell ref="D107:H107"/>
    <mergeCell ref="J107:AF107"/>
    <mergeCell ref="AG87:AM87"/>
    <mergeCell ref="AN87:AP87"/>
    <mergeCell ref="AG109:AM109"/>
    <mergeCell ref="AN109:AP109"/>
    <mergeCell ref="AG111:AM111"/>
    <mergeCell ref="AN111:AP111"/>
    <mergeCell ref="AN104:AP104"/>
    <mergeCell ref="AG104:AM104"/>
    <mergeCell ref="E104:I104"/>
    <mergeCell ref="K104:AF104"/>
    <mergeCell ref="AN105:AP105"/>
    <mergeCell ref="AG105:AM105"/>
    <mergeCell ref="E105:I105"/>
    <mergeCell ref="K105:AF105"/>
    <mergeCell ref="AN106:AP106"/>
    <mergeCell ref="AG106:AM106"/>
    <mergeCell ref="E106:I106"/>
    <mergeCell ref="K106:AF106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E103:I103"/>
    <mergeCell ref="K103:AF103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95:AP95"/>
    <mergeCell ref="AG95:AM95"/>
    <mergeCell ref="E95:I95"/>
    <mergeCell ref="K95:AF95"/>
    <mergeCell ref="AN96:AP96"/>
    <mergeCell ref="AG96:AM96"/>
    <mergeCell ref="E96:I96"/>
    <mergeCell ref="K96:AF96"/>
    <mergeCell ref="AN97:AP97"/>
    <mergeCell ref="AG97:AM97"/>
    <mergeCell ref="D97:H97"/>
    <mergeCell ref="J97:AF97"/>
    <mergeCell ref="AN92:AP92"/>
    <mergeCell ref="AG92:AM92"/>
    <mergeCell ref="E92:I92"/>
    <mergeCell ref="K92:AF92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L36:O36"/>
    <mergeCell ref="W36:AE36"/>
    <mergeCell ref="AK36:AO36"/>
    <mergeCell ref="L37:O37"/>
    <mergeCell ref="W37:AE37"/>
    <mergeCell ref="AK37:AO37"/>
    <mergeCell ref="X39:AB39"/>
    <mergeCell ref="AK39:AO39"/>
    <mergeCell ref="C76:AP76"/>
    <mergeCell ref="AK31:AO31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2:AP2"/>
    <mergeCell ref="C4:AP4"/>
    <mergeCell ref="K5:AO5"/>
    <mergeCell ref="K6:AO6"/>
    <mergeCell ref="E23:AN23"/>
    <mergeCell ref="AK26:AO26"/>
    <mergeCell ref="AK27:AO27"/>
    <mergeCell ref="AK28:AO28"/>
    <mergeCell ref="AK29:AO29"/>
  </mergeCells>
  <hyperlinks>
    <hyperlink ref="K1:S1" location="C2" display="1) Souhrnný list stavby"/>
    <hyperlink ref="W1:AF1" location="C87" display="2) Rekapitulace objektů"/>
    <hyperlink ref="A89" location="'SO01.1 - Vytápění objektu...'!C2" display="/"/>
    <hyperlink ref="A90" location="'SO01.2 - Vytápění objektu...'!C2" display="/"/>
    <hyperlink ref="A91" location="'SO01.3 - Vytápění objektu...'!C2" display="/"/>
    <hyperlink ref="A92" location="'SO01.4 - Vytápění objektu...'!C2" display="/"/>
    <hyperlink ref="A93" location="'SO01.5 - Vytápění objektu...'!C2" display="/"/>
    <hyperlink ref="A94" location="'SO01.6 - Vytápění objektu...'!C2" display="/"/>
    <hyperlink ref="A95" location="'SO01.7 - Vytápění objektu...'!C2" display="/"/>
    <hyperlink ref="A96" location="'SO01.8 - Vytápění objektu...'!C2" display="/"/>
    <hyperlink ref="A97" location="'SO02 - Rozvody plynu'!C2" display="/"/>
    <hyperlink ref="A98" location="'SO03 - Elektroinstalace'!C2" display="/"/>
    <hyperlink ref="A100" location="'SO04.1 - Měření a regulac...'!C2" display="/"/>
    <hyperlink ref="A101" location="'SO04.2 - Měření a regulac...'!C2" display="/"/>
    <hyperlink ref="A102" location="'SO04.3 - Měření a regulac...'!C2" display="/"/>
    <hyperlink ref="A103" location="'SO04.5 - Měření a regulac...'!C2" display="/"/>
    <hyperlink ref="A104" location="'SO04.6 - Měření a regulac...'!C2" display="/"/>
    <hyperlink ref="A105" location="'SO04.7 - Měření a regulac...'!C2" display="/"/>
    <hyperlink ref="A106" location="'SO04.8 - Měření a regulac...'!C2" display="/"/>
    <hyperlink ref="A107" location="'SO06 - Odstranění kotelny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2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121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s="1" customFormat="1" ht="32.85" customHeight="1">
      <c r="B7" s="35"/>
      <c r="C7" s="36"/>
      <c r="D7" s="31" t="s">
        <v>162</v>
      </c>
      <c r="E7" s="36"/>
      <c r="F7" s="210" t="s">
        <v>864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49" t="str">
        <f>'Rekapitulace stavby'!AN8</f>
        <v>06.04.2018</v>
      </c>
      <c r="P9" s="249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8" t="s">
        <v>28</v>
      </c>
      <c r="P11" s="208"/>
      <c r="Q11" s="36"/>
      <c r="R11" s="37"/>
    </row>
    <row r="12" spans="1:66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08" t="s">
        <v>31</v>
      </c>
      <c r="P12" s="208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8" t="str">
        <f>IF('Rekapitulace stavby'!AN13="","",'Rekapitulace stavby'!AN13)</f>
        <v/>
      </c>
      <c r="P14" s="20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08" t="str">
        <f>IF('Rekapitulace stavby'!AN14="","",'Rekapitulace stavby'!AN14)</f>
        <v/>
      </c>
      <c r="P15" s="208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34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8" t="s">
        <v>35</v>
      </c>
      <c r="P17" s="208"/>
      <c r="Q17" s="36"/>
      <c r="R17" s="37"/>
    </row>
    <row r="18" spans="2:18" s="1" customFormat="1" ht="18" customHeight="1">
      <c r="B18" s="35"/>
      <c r="C18" s="36"/>
      <c r="D18" s="36"/>
      <c r="E18" s="30" t="s">
        <v>36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08" t="s">
        <v>37</v>
      </c>
      <c r="P18" s="208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38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8" t="s">
        <v>5</v>
      </c>
      <c r="P20" s="208"/>
      <c r="Q20" s="36"/>
      <c r="R20" s="37"/>
    </row>
    <row r="21" spans="2:18" s="1" customFormat="1" ht="18" customHeight="1">
      <c r="B21" s="35"/>
      <c r="C21" s="36"/>
      <c r="D21" s="36"/>
      <c r="E21" s="30" t="s">
        <v>39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08" t="s">
        <v>5</v>
      </c>
      <c r="P21" s="208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1" t="s">
        <v>5</v>
      </c>
      <c r="F24" s="211"/>
      <c r="G24" s="211"/>
      <c r="H24" s="211"/>
      <c r="I24" s="211"/>
      <c r="J24" s="211"/>
      <c r="K24" s="211"/>
      <c r="L24" s="211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7" t="s">
        <v>167</v>
      </c>
      <c r="E27" s="36"/>
      <c r="F27" s="36"/>
      <c r="G27" s="36"/>
      <c r="H27" s="36"/>
      <c r="I27" s="36"/>
      <c r="J27" s="36"/>
      <c r="K27" s="36"/>
      <c r="L27" s="36"/>
      <c r="M27" s="212">
        <f>M88</f>
        <v>0</v>
      </c>
      <c r="N27" s="212"/>
      <c r="O27" s="212"/>
      <c r="P27" s="212"/>
      <c r="Q27" s="36"/>
      <c r="R27" s="37"/>
    </row>
    <row r="28" spans="2:18" s="1" customFormat="1">
      <c r="B28" s="35"/>
      <c r="C28" s="36"/>
      <c r="D28" s="36"/>
      <c r="E28" s="32" t="s">
        <v>42</v>
      </c>
      <c r="F28" s="36"/>
      <c r="G28" s="36"/>
      <c r="H28" s="36"/>
      <c r="I28" s="36"/>
      <c r="J28" s="36"/>
      <c r="K28" s="36"/>
      <c r="L28" s="36"/>
      <c r="M28" s="213">
        <f>H88</f>
        <v>0</v>
      </c>
      <c r="N28" s="213"/>
      <c r="O28" s="213"/>
      <c r="P28" s="213"/>
      <c r="Q28" s="36"/>
      <c r="R28" s="37"/>
    </row>
    <row r="29" spans="2:18" s="1" customFormat="1">
      <c r="B29" s="35"/>
      <c r="C29" s="36"/>
      <c r="D29" s="36"/>
      <c r="E29" s="32" t="s">
        <v>43</v>
      </c>
      <c r="F29" s="36"/>
      <c r="G29" s="36"/>
      <c r="H29" s="36"/>
      <c r="I29" s="36"/>
      <c r="J29" s="36"/>
      <c r="K29" s="36"/>
      <c r="L29" s="36"/>
      <c r="M29" s="213">
        <f>K88</f>
        <v>0</v>
      </c>
      <c r="N29" s="213"/>
      <c r="O29" s="213"/>
      <c r="P29" s="213"/>
      <c r="Q29" s="36"/>
      <c r="R29" s="37"/>
    </row>
    <row r="30" spans="2:18" s="1" customFormat="1" ht="14.45" customHeight="1">
      <c r="B30" s="35"/>
      <c r="C30" s="36"/>
      <c r="D30" s="34" t="s">
        <v>168</v>
      </c>
      <c r="E30" s="36"/>
      <c r="F30" s="36"/>
      <c r="G30" s="36"/>
      <c r="H30" s="36"/>
      <c r="I30" s="36"/>
      <c r="J30" s="36"/>
      <c r="K30" s="36"/>
      <c r="L30" s="36"/>
      <c r="M30" s="212">
        <f>M103</f>
        <v>0</v>
      </c>
      <c r="N30" s="212"/>
      <c r="O30" s="212"/>
      <c r="P30" s="212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18" t="s">
        <v>45</v>
      </c>
      <c r="E32" s="36"/>
      <c r="F32" s="36"/>
      <c r="G32" s="36"/>
      <c r="H32" s="36"/>
      <c r="I32" s="36"/>
      <c r="J32" s="36"/>
      <c r="K32" s="36"/>
      <c r="L32" s="36"/>
      <c r="M32" s="250">
        <f>ROUND(M27+M30,2)</f>
        <v>0</v>
      </c>
      <c r="N32" s="248"/>
      <c r="O32" s="248"/>
      <c r="P32" s="248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46</v>
      </c>
      <c r="E34" s="42" t="s">
        <v>47</v>
      </c>
      <c r="F34" s="43">
        <v>0.21</v>
      </c>
      <c r="G34" s="119" t="s">
        <v>48</v>
      </c>
      <c r="H34" s="251">
        <f>ROUND((SUM(BE103:BE104)+SUM(BE122:BE341)), 2)</f>
        <v>0</v>
      </c>
      <c r="I34" s="248"/>
      <c r="J34" s="248"/>
      <c r="K34" s="36"/>
      <c r="L34" s="36"/>
      <c r="M34" s="251">
        <f>ROUND(ROUND((SUM(BE103:BE104)+SUM(BE122:BE341)), 2)*F34, 2)</f>
        <v>0</v>
      </c>
      <c r="N34" s="248"/>
      <c r="O34" s="248"/>
      <c r="P34" s="248"/>
      <c r="Q34" s="36"/>
      <c r="R34" s="37"/>
    </row>
    <row r="35" spans="2:18" s="1" customFormat="1" ht="14.45" customHeight="1">
      <c r="B35" s="35"/>
      <c r="C35" s="36"/>
      <c r="D35" s="36"/>
      <c r="E35" s="42" t="s">
        <v>49</v>
      </c>
      <c r="F35" s="43">
        <v>0.15</v>
      </c>
      <c r="G35" s="119" t="s">
        <v>48</v>
      </c>
      <c r="H35" s="251">
        <f>ROUND((SUM(BF103:BF104)+SUM(BF122:BF341)), 2)</f>
        <v>0</v>
      </c>
      <c r="I35" s="248"/>
      <c r="J35" s="248"/>
      <c r="K35" s="36"/>
      <c r="L35" s="36"/>
      <c r="M35" s="251">
        <f>ROUND(ROUND((SUM(BF103:BF104)+SUM(BF122:BF341)), 2)*F35, 2)</f>
        <v>0</v>
      </c>
      <c r="N35" s="248"/>
      <c r="O35" s="248"/>
      <c r="P35" s="248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50</v>
      </c>
      <c r="F36" s="43">
        <v>0.21</v>
      </c>
      <c r="G36" s="119" t="s">
        <v>48</v>
      </c>
      <c r="H36" s="251">
        <f>ROUND((SUM(BG103:BG104)+SUM(BG122:BG341)), 2)</f>
        <v>0</v>
      </c>
      <c r="I36" s="248"/>
      <c r="J36" s="248"/>
      <c r="K36" s="36"/>
      <c r="L36" s="36"/>
      <c r="M36" s="251"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51</v>
      </c>
      <c r="F37" s="43">
        <v>0.15</v>
      </c>
      <c r="G37" s="119" t="s">
        <v>48</v>
      </c>
      <c r="H37" s="251">
        <f>ROUND((SUM(BH103:BH104)+SUM(BH122:BH341)),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52</v>
      </c>
      <c r="F38" s="43">
        <v>0</v>
      </c>
      <c r="G38" s="119" t="s">
        <v>48</v>
      </c>
      <c r="H38" s="251">
        <f>ROUND((SUM(BI103:BI104)+SUM(BI122:BI341)),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15"/>
      <c r="D40" s="121" t="s">
        <v>53</v>
      </c>
      <c r="E40" s="75"/>
      <c r="F40" s="75"/>
      <c r="G40" s="122" t="s">
        <v>54</v>
      </c>
      <c r="H40" s="123" t="s">
        <v>55</v>
      </c>
      <c r="I40" s="75"/>
      <c r="J40" s="75"/>
      <c r="K40" s="75"/>
      <c r="L40" s="252">
        <f>SUM(M32:M38)</f>
        <v>0</v>
      </c>
      <c r="M40" s="252"/>
      <c r="N40" s="252"/>
      <c r="O40" s="252"/>
      <c r="P40" s="253"/>
      <c r="Q40" s="115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s="1" customFormat="1" ht="36.950000000000003" customHeight="1">
      <c r="B79" s="35"/>
      <c r="C79" s="69" t="s">
        <v>162</v>
      </c>
      <c r="D79" s="36"/>
      <c r="E79" s="36"/>
      <c r="F79" s="223" t="str">
        <f>F7</f>
        <v>SO02 - Rozvody plynu</v>
      </c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PZP Lobodice</v>
      </c>
      <c r="G81" s="36"/>
      <c r="H81" s="36"/>
      <c r="I81" s="36"/>
      <c r="J81" s="36"/>
      <c r="K81" s="32" t="s">
        <v>24</v>
      </c>
      <c r="L81" s="36"/>
      <c r="M81" s="249" t="str">
        <f>IF(O9="","",O9)</f>
        <v>06.04.2018</v>
      </c>
      <c r="N81" s="249"/>
      <c r="O81" s="249"/>
      <c r="P81" s="249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innogy Gas Storage, s.r.o. </v>
      </c>
      <c r="G83" s="36"/>
      <c r="H83" s="36"/>
      <c r="I83" s="36"/>
      <c r="J83" s="36"/>
      <c r="K83" s="32" t="s">
        <v>34</v>
      </c>
      <c r="L83" s="36"/>
      <c r="M83" s="208" t="str">
        <f>E18</f>
        <v>FORGAS a. s.</v>
      </c>
      <c r="N83" s="208"/>
      <c r="O83" s="208"/>
      <c r="P83" s="208"/>
      <c r="Q83" s="20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38</v>
      </c>
      <c r="L84" s="36"/>
      <c r="M84" s="208" t="str">
        <f>E21</f>
        <v>Petr Teplý</v>
      </c>
      <c r="N84" s="208"/>
      <c r="O84" s="208"/>
      <c r="P84" s="208"/>
      <c r="Q84" s="208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4" t="s">
        <v>170</v>
      </c>
      <c r="D86" s="255"/>
      <c r="E86" s="255"/>
      <c r="F86" s="255"/>
      <c r="G86" s="255"/>
      <c r="H86" s="254" t="s">
        <v>171</v>
      </c>
      <c r="I86" s="256"/>
      <c r="J86" s="256"/>
      <c r="K86" s="254" t="s">
        <v>172</v>
      </c>
      <c r="L86" s="255"/>
      <c r="M86" s="254" t="s">
        <v>173</v>
      </c>
      <c r="N86" s="255"/>
      <c r="O86" s="255"/>
      <c r="P86" s="255"/>
      <c r="Q86" s="255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4" t="s">
        <v>174</v>
      </c>
      <c r="D88" s="36"/>
      <c r="E88" s="36"/>
      <c r="F88" s="36"/>
      <c r="G88" s="36"/>
      <c r="H88" s="242">
        <f>W122</f>
        <v>0</v>
      </c>
      <c r="I88" s="248"/>
      <c r="J88" s="248"/>
      <c r="K88" s="242">
        <f>X122</f>
        <v>0</v>
      </c>
      <c r="L88" s="248"/>
      <c r="M88" s="242">
        <f>M122</f>
        <v>0</v>
      </c>
      <c r="N88" s="257"/>
      <c r="O88" s="257"/>
      <c r="P88" s="257"/>
      <c r="Q88" s="257"/>
      <c r="R88" s="37"/>
      <c r="AU88" s="22" t="s">
        <v>175</v>
      </c>
    </row>
    <row r="89" spans="2:47" s="7" customFormat="1" ht="24.95" customHeight="1">
      <c r="B89" s="125"/>
      <c r="C89" s="126"/>
      <c r="D89" s="127" t="s">
        <v>865</v>
      </c>
      <c r="E89" s="126"/>
      <c r="F89" s="126"/>
      <c r="G89" s="126"/>
      <c r="H89" s="258">
        <f>W123</f>
        <v>0</v>
      </c>
      <c r="I89" s="259"/>
      <c r="J89" s="259"/>
      <c r="K89" s="258">
        <f>X123</f>
        <v>0</v>
      </c>
      <c r="L89" s="259"/>
      <c r="M89" s="258">
        <f>M123</f>
        <v>0</v>
      </c>
      <c r="N89" s="259"/>
      <c r="O89" s="259"/>
      <c r="P89" s="259"/>
      <c r="Q89" s="259"/>
      <c r="R89" s="128"/>
    </row>
    <row r="90" spans="2:47" s="8" customFormat="1" ht="19.899999999999999" customHeight="1">
      <c r="B90" s="129"/>
      <c r="C90" s="101"/>
      <c r="D90" s="130" t="s">
        <v>866</v>
      </c>
      <c r="E90" s="101"/>
      <c r="F90" s="101"/>
      <c r="G90" s="101"/>
      <c r="H90" s="238">
        <f>W124</f>
        <v>0</v>
      </c>
      <c r="I90" s="239"/>
      <c r="J90" s="239"/>
      <c r="K90" s="238">
        <f>X124</f>
        <v>0</v>
      </c>
      <c r="L90" s="239"/>
      <c r="M90" s="238">
        <f>M124</f>
        <v>0</v>
      </c>
      <c r="N90" s="239"/>
      <c r="O90" s="239"/>
      <c r="P90" s="239"/>
      <c r="Q90" s="239"/>
      <c r="R90" s="131"/>
    </row>
    <row r="91" spans="2:47" s="8" customFormat="1" ht="19.899999999999999" customHeight="1">
      <c r="B91" s="129"/>
      <c r="C91" s="101"/>
      <c r="D91" s="130" t="s">
        <v>867</v>
      </c>
      <c r="E91" s="101"/>
      <c r="F91" s="101"/>
      <c r="G91" s="101"/>
      <c r="H91" s="238">
        <f>W189</f>
        <v>0</v>
      </c>
      <c r="I91" s="239"/>
      <c r="J91" s="239"/>
      <c r="K91" s="238">
        <f>X189</f>
        <v>0</v>
      </c>
      <c r="L91" s="239"/>
      <c r="M91" s="238">
        <f>M189</f>
        <v>0</v>
      </c>
      <c r="N91" s="239"/>
      <c r="O91" s="239"/>
      <c r="P91" s="239"/>
      <c r="Q91" s="239"/>
      <c r="R91" s="131"/>
    </row>
    <row r="92" spans="2:47" s="7" customFormat="1" ht="24.95" customHeight="1">
      <c r="B92" s="125"/>
      <c r="C92" s="126"/>
      <c r="D92" s="127" t="s">
        <v>868</v>
      </c>
      <c r="E92" s="126"/>
      <c r="F92" s="126"/>
      <c r="G92" s="126"/>
      <c r="H92" s="258">
        <f>W219</f>
        <v>0</v>
      </c>
      <c r="I92" s="259"/>
      <c r="J92" s="259"/>
      <c r="K92" s="258">
        <f>X219</f>
        <v>0</v>
      </c>
      <c r="L92" s="259"/>
      <c r="M92" s="258">
        <f>M219</f>
        <v>0</v>
      </c>
      <c r="N92" s="259"/>
      <c r="O92" s="259"/>
      <c r="P92" s="259"/>
      <c r="Q92" s="259"/>
      <c r="R92" s="128"/>
    </row>
    <row r="93" spans="2:47" s="8" customFormat="1" ht="19.899999999999999" customHeight="1">
      <c r="B93" s="129"/>
      <c r="C93" s="101"/>
      <c r="D93" s="130" t="s">
        <v>869</v>
      </c>
      <c r="E93" s="101"/>
      <c r="F93" s="101"/>
      <c r="G93" s="101"/>
      <c r="H93" s="238">
        <f>W220</f>
        <v>0</v>
      </c>
      <c r="I93" s="239"/>
      <c r="J93" s="239"/>
      <c r="K93" s="238">
        <f>X220</f>
        <v>0</v>
      </c>
      <c r="L93" s="239"/>
      <c r="M93" s="238">
        <f>M220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870</v>
      </c>
      <c r="E94" s="101"/>
      <c r="F94" s="101"/>
      <c r="G94" s="101"/>
      <c r="H94" s="238">
        <f>W224</f>
        <v>0</v>
      </c>
      <c r="I94" s="239"/>
      <c r="J94" s="239"/>
      <c r="K94" s="238">
        <f>X224</f>
        <v>0</v>
      </c>
      <c r="L94" s="239"/>
      <c r="M94" s="238">
        <f>M224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871</v>
      </c>
      <c r="E95" s="101"/>
      <c r="F95" s="101"/>
      <c r="G95" s="101"/>
      <c r="H95" s="238">
        <f>W325</f>
        <v>0</v>
      </c>
      <c r="I95" s="239"/>
      <c r="J95" s="239"/>
      <c r="K95" s="238">
        <f>X325</f>
        <v>0</v>
      </c>
      <c r="L95" s="239"/>
      <c r="M95" s="238">
        <f>M325</f>
        <v>0</v>
      </c>
      <c r="N95" s="239"/>
      <c r="O95" s="239"/>
      <c r="P95" s="239"/>
      <c r="Q95" s="239"/>
      <c r="R95" s="131"/>
    </row>
    <row r="96" spans="2:47" s="7" customFormat="1" ht="24.95" customHeight="1">
      <c r="B96" s="125"/>
      <c r="C96" s="126"/>
      <c r="D96" s="127" t="s">
        <v>872</v>
      </c>
      <c r="E96" s="126"/>
      <c r="F96" s="126"/>
      <c r="G96" s="126"/>
      <c r="H96" s="258">
        <f>W327</f>
        <v>0</v>
      </c>
      <c r="I96" s="259"/>
      <c r="J96" s="259"/>
      <c r="K96" s="258">
        <f>X327</f>
        <v>0</v>
      </c>
      <c r="L96" s="259"/>
      <c r="M96" s="258">
        <f>M327</f>
        <v>0</v>
      </c>
      <c r="N96" s="259"/>
      <c r="O96" s="259"/>
      <c r="P96" s="259"/>
      <c r="Q96" s="259"/>
      <c r="R96" s="128"/>
    </row>
    <row r="97" spans="2:21" s="8" customFormat="1" ht="19.899999999999999" customHeight="1">
      <c r="B97" s="129"/>
      <c r="C97" s="101"/>
      <c r="D97" s="130" t="s">
        <v>873</v>
      </c>
      <c r="E97" s="101"/>
      <c r="F97" s="101"/>
      <c r="G97" s="101"/>
      <c r="H97" s="238">
        <f>W328</f>
        <v>0</v>
      </c>
      <c r="I97" s="239"/>
      <c r="J97" s="239"/>
      <c r="K97" s="238">
        <f>X328</f>
        <v>0</v>
      </c>
      <c r="L97" s="239"/>
      <c r="M97" s="238">
        <f>M328</f>
        <v>0</v>
      </c>
      <c r="N97" s="239"/>
      <c r="O97" s="239"/>
      <c r="P97" s="239"/>
      <c r="Q97" s="239"/>
      <c r="R97" s="131"/>
    </row>
    <row r="98" spans="2:21" s="7" customFormat="1" ht="24.95" customHeight="1">
      <c r="B98" s="125"/>
      <c r="C98" s="126"/>
      <c r="D98" s="127" t="s">
        <v>874</v>
      </c>
      <c r="E98" s="126"/>
      <c r="F98" s="126"/>
      <c r="G98" s="126"/>
      <c r="H98" s="258">
        <f>W331</f>
        <v>0</v>
      </c>
      <c r="I98" s="259"/>
      <c r="J98" s="259"/>
      <c r="K98" s="258">
        <f>X331</f>
        <v>0</v>
      </c>
      <c r="L98" s="259"/>
      <c r="M98" s="258">
        <f>M331</f>
        <v>0</v>
      </c>
      <c r="N98" s="259"/>
      <c r="O98" s="259"/>
      <c r="P98" s="259"/>
      <c r="Q98" s="259"/>
      <c r="R98" s="128"/>
    </row>
    <row r="99" spans="2:21" s="8" customFormat="1" ht="19.899999999999999" customHeight="1">
      <c r="B99" s="129"/>
      <c r="C99" s="101"/>
      <c r="D99" s="130" t="s">
        <v>875</v>
      </c>
      <c r="E99" s="101"/>
      <c r="F99" s="101"/>
      <c r="G99" s="101"/>
      <c r="H99" s="238">
        <f>W332</f>
        <v>0</v>
      </c>
      <c r="I99" s="239"/>
      <c r="J99" s="239"/>
      <c r="K99" s="238">
        <f>X332</f>
        <v>0</v>
      </c>
      <c r="L99" s="239"/>
      <c r="M99" s="238">
        <f>M332</f>
        <v>0</v>
      </c>
      <c r="N99" s="239"/>
      <c r="O99" s="239"/>
      <c r="P99" s="239"/>
      <c r="Q99" s="239"/>
      <c r="R99" s="131"/>
    </row>
    <row r="100" spans="2:21" s="8" customFormat="1" ht="19.899999999999999" customHeight="1">
      <c r="B100" s="129"/>
      <c r="C100" s="101"/>
      <c r="D100" s="130" t="s">
        <v>876</v>
      </c>
      <c r="E100" s="101"/>
      <c r="F100" s="101"/>
      <c r="G100" s="101"/>
      <c r="H100" s="238">
        <f>W335</f>
        <v>0</v>
      </c>
      <c r="I100" s="239"/>
      <c r="J100" s="239"/>
      <c r="K100" s="238">
        <f>X335</f>
        <v>0</v>
      </c>
      <c r="L100" s="239"/>
      <c r="M100" s="238">
        <f>M335</f>
        <v>0</v>
      </c>
      <c r="N100" s="239"/>
      <c r="O100" s="239"/>
      <c r="P100" s="239"/>
      <c r="Q100" s="239"/>
      <c r="R100" s="131"/>
    </row>
    <row r="101" spans="2:21" s="8" customFormat="1" ht="19.899999999999999" customHeight="1">
      <c r="B101" s="129"/>
      <c r="C101" s="101"/>
      <c r="D101" s="130" t="s">
        <v>877</v>
      </c>
      <c r="E101" s="101"/>
      <c r="F101" s="101"/>
      <c r="G101" s="101"/>
      <c r="H101" s="238">
        <f>W338</f>
        <v>0</v>
      </c>
      <c r="I101" s="239"/>
      <c r="J101" s="239"/>
      <c r="K101" s="238">
        <f>X338</f>
        <v>0</v>
      </c>
      <c r="L101" s="239"/>
      <c r="M101" s="238">
        <f>M338</f>
        <v>0</v>
      </c>
      <c r="N101" s="239"/>
      <c r="O101" s="239"/>
      <c r="P101" s="239"/>
      <c r="Q101" s="239"/>
      <c r="R101" s="131"/>
    </row>
    <row r="102" spans="2:21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24" t="s">
        <v>185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257">
        <v>0</v>
      </c>
      <c r="N103" s="260"/>
      <c r="O103" s="260"/>
      <c r="P103" s="260"/>
      <c r="Q103" s="260"/>
      <c r="R103" s="37"/>
      <c r="T103" s="132"/>
      <c r="U103" s="133" t="s">
        <v>46</v>
      </c>
    </row>
    <row r="104" spans="2:21" s="1" customFormat="1" ht="18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21" s="1" customFormat="1" ht="29.25" customHeight="1">
      <c r="B105" s="35"/>
      <c r="C105" s="114" t="s">
        <v>155</v>
      </c>
      <c r="D105" s="115"/>
      <c r="E105" s="115"/>
      <c r="F105" s="115"/>
      <c r="G105" s="115"/>
      <c r="H105" s="115"/>
      <c r="I105" s="115"/>
      <c r="J105" s="115"/>
      <c r="K105" s="115"/>
      <c r="L105" s="243">
        <f>ROUND(SUM(M88+M103),2)</f>
        <v>0</v>
      </c>
      <c r="M105" s="243"/>
      <c r="N105" s="243"/>
      <c r="O105" s="243"/>
      <c r="P105" s="243"/>
      <c r="Q105" s="243"/>
      <c r="R105" s="37"/>
    </row>
    <row r="106" spans="2:21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10" spans="2:21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</row>
    <row r="111" spans="2:21" s="1" customFormat="1" ht="36.950000000000003" customHeight="1">
      <c r="B111" s="35"/>
      <c r="C111" s="206" t="s">
        <v>186</v>
      </c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30" customHeight="1">
      <c r="B113" s="35"/>
      <c r="C113" s="32" t="s">
        <v>18</v>
      </c>
      <c r="D113" s="36"/>
      <c r="E113" s="36"/>
      <c r="F113" s="246" t="str">
        <f>F6</f>
        <v>St. č. 2368 Decentralizace vytápění CA PZP Lobodice</v>
      </c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36"/>
      <c r="R113" s="37"/>
    </row>
    <row r="114" spans="2:65" s="1" customFormat="1" ht="36.950000000000003" customHeight="1">
      <c r="B114" s="35"/>
      <c r="C114" s="69" t="s">
        <v>162</v>
      </c>
      <c r="D114" s="36"/>
      <c r="E114" s="36"/>
      <c r="F114" s="223" t="str">
        <f>F7</f>
        <v>SO02 - Rozvody plynu</v>
      </c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18" customHeight="1">
      <c r="B116" s="35"/>
      <c r="C116" s="32" t="s">
        <v>22</v>
      </c>
      <c r="D116" s="36"/>
      <c r="E116" s="36"/>
      <c r="F116" s="30" t="str">
        <f>F9</f>
        <v>PZP Lobodice</v>
      </c>
      <c r="G116" s="36"/>
      <c r="H116" s="36"/>
      <c r="I116" s="36"/>
      <c r="J116" s="36"/>
      <c r="K116" s="32" t="s">
        <v>24</v>
      </c>
      <c r="L116" s="36"/>
      <c r="M116" s="249" t="str">
        <f>IF(O9="","",O9)</f>
        <v>06.04.2018</v>
      </c>
      <c r="N116" s="249"/>
      <c r="O116" s="249"/>
      <c r="P116" s="249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>
      <c r="B118" s="35"/>
      <c r="C118" s="32" t="s">
        <v>26</v>
      </c>
      <c r="D118" s="36"/>
      <c r="E118" s="36"/>
      <c r="F118" s="30" t="str">
        <f>E12</f>
        <v xml:space="preserve">innogy Gas Storage, s.r.o. </v>
      </c>
      <c r="G118" s="36"/>
      <c r="H118" s="36"/>
      <c r="I118" s="36"/>
      <c r="J118" s="36"/>
      <c r="K118" s="32" t="s">
        <v>34</v>
      </c>
      <c r="L118" s="36"/>
      <c r="M118" s="208" t="str">
        <f>E18</f>
        <v>FORGAS a. s.</v>
      </c>
      <c r="N118" s="208"/>
      <c r="O118" s="208"/>
      <c r="P118" s="208"/>
      <c r="Q118" s="208"/>
      <c r="R118" s="37"/>
    </row>
    <row r="119" spans="2:65" s="1" customFormat="1" ht="14.45" customHeight="1">
      <c r="B119" s="35"/>
      <c r="C119" s="32" t="s">
        <v>32</v>
      </c>
      <c r="D119" s="36"/>
      <c r="E119" s="36"/>
      <c r="F119" s="30" t="str">
        <f>IF(E15="","",E15)</f>
        <v xml:space="preserve"> </v>
      </c>
      <c r="G119" s="36"/>
      <c r="H119" s="36"/>
      <c r="I119" s="36"/>
      <c r="J119" s="36"/>
      <c r="K119" s="32" t="s">
        <v>38</v>
      </c>
      <c r="L119" s="36"/>
      <c r="M119" s="208" t="str">
        <f>E21</f>
        <v>Petr Teplý</v>
      </c>
      <c r="N119" s="208"/>
      <c r="O119" s="208"/>
      <c r="P119" s="208"/>
      <c r="Q119" s="208"/>
      <c r="R119" s="37"/>
    </row>
    <row r="120" spans="2:65" s="1" customFormat="1" ht="10.3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5" s="9" customFormat="1" ht="29.25" customHeight="1">
      <c r="B121" s="134"/>
      <c r="C121" s="135" t="s">
        <v>187</v>
      </c>
      <c r="D121" s="136" t="s">
        <v>188</v>
      </c>
      <c r="E121" s="136" t="s">
        <v>64</v>
      </c>
      <c r="F121" s="261" t="s">
        <v>189</v>
      </c>
      <c r="G121" s="261"/>
      <c r="H121" s="261"/>
      <c r="I121" s="261"/>
      <c r="J121" s="136" t="s">
        <v>190</v>
      </c>
      <c r="K121" s="136" t="s">
        <v>191</v>
      </c>
      <c r="L121" s="136" t="s">
        <v>192</v>
      </c>
      <c r="M121" s="261" t="s">
        <v>193</v>
      </c>
      <c r="N121" s="261"/>
      <c r="O121" s="261"/>
      <c r="P121" s="261" t="s">
        <v>173</v>
      </c>
      <c r="Q121" s="262"/>
      <c r="R121" s="137"/>
      <c r="T121" s="76" t="s">
        <v>194</v>
      </c>
      <c r="U121" s="77" t="s">
        <v>46</v>
      </c>
      <c r="V121" s="77" t="s">
        <v>195</v>
      </c>
      <c r="W121" s="77" t="s">
        <v>196</v>
      </c>
      <c r="X121" s="77" t="s">
        <v>197</v>
      </c>
      <c r="Y121" s="77" t="s">
        <v>198</v>
      </c>
      <c r="Z121" s="77" t="s">
        <v>199</v>
      </c>
      <c r="AA121" s="77" t="s">
        <v>200</v>
      </c>
      <c r="AB121" s="77" t="s">
        <v>201</v>
      </c>
      <c r="AC121" s="77" t="s">
        <v>202</v>
      </c>
      <c r="AD121" s="78" t="s">
        <v>203</v>
      </c>
    </row>
    <row r="122" spans="2:65" s="1" customFormat="1" ht="29.25" customHeight="1">
      <c r="B122" s="35"/>
      <c r="C122" s="80" t="s">
        <v>167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274">
        <f>BK122</f>
        <v>0</v>
      </c>
      <c r="N122" s="275"/>
      <c r="O122" s="275"/>
      <c r="P122" s="275"/>
      <c r="Q122" s="275"/>
      <c r="R122" s="37"/>
      <c r="T122" s="79"/>
      <c r="U122" s="51"/>
      <c r="V122" s="51"/>
      <c r="W122" s="138">
        <f>W123+W219+W327+W331</f>
        <v>0</v>
      </c>
      <c r="X122" s="138">
        <f>X123+X219+X327+X331</f>
        <v>0</v>
      </c>
      <c r="Y122" s="51"/>
      <c r="Z122" s="139">
        <f>Z123+Z219+Z327+Z331</f>
        <v>680.19165800000007</v>
      </c>
      <c r="AA122" s="51"/>
      <c r="AB122" s="139">
        <f>AB123+AB219+AB327+AB331</f>
        <v>61.235737200000003</v>
      </c>
      <c r="AC122" s="51"/>
      <c r="AD122" s="140">
        <f>AD123+AD219+AD327+AD331</f>
        <v>31.390600000000003</v>
      </c>
      <c r="AT122" s="22" t="s">
        <v>83</v>
      </c>
      <c r="AU122" s="22" t="s">
        <v>175</v>
      </c>
      <c r="BK122" s="141">
        <f>BK123+BK219+BK327+BK331</f>
        <v>0</v>
      </c>
    </row>
    <row r="123" spans="2:65" s="10" customFormat="1" ht="37.35" customHeight="1">
      <c r="B123" s="142"/>
      <c r="C123" s="143"/>
      <c r="D123" s="144" t="s">
        <v>865</v>
      </c>
      <c r="E123" s="144"/>
      <c r="F123" s="144"/>
      <c r="G123" s="144"/>
      <c r="H123" s="144"/>
      <c r="I123" s="144"/>
      <c r="J123" s="144"/>
      <c r="K123" s="144"/>
      <c r="L123" s="144"/>
      <c r="M123" s="276">
        <f>BK123</f>
        <v>0</v>
      </c>
      <c r="N123" s="258"/>
      <c r="O123" s="258"/>
      <c r="P123" s="258"/>
      <c r="Q123" s="258"/>
      <c r="R123" s="145"/>
      <c r="T123" s="146"/>
      <c r="U123" s="143"/>
      <c r="V123" s="143"/>
      <c r="W123" s="147">
        <f>W124+W189</f>
        <v>0</v>
      </c>
      <c r="X123" s="147">
        <f>X124+X189</f>
        <v>0</v>
      </c>
      <c r="Y123" s="143"/>
      <c r="Z123" s="148">
        <f>Z124+Z189</f>
        <v>429.62785799999995</v>
      </c>
      <c r="AA123" s="143"/>
      <c r="AB123" s="148">
        <f>AB124+AB189</f>
        <v>59.831131200000002</v>
      </c>
      <c r="AC123" s="143"/>
      <c r="AD123" s="149">
        <f>AD124+AD189</f>
        <v>31.390600000000003</v>
      </c>
      <c r="AR123" s="150" t="s">
        <v>91</v>
      </c>
      <c r="AT123" s="151" t="s">
        <v>83</v>
      </c>
      <c r="AU123" s="151" t="s">
        <v>84</v>
      </c>
      <c r="AY123" s="150" t="s">
        <v>204</v>
      </c>
      <c r="BK123" s="152">
        <f>BK124+BK189</f>
        <v>0</v>
      </c>
    </row>
    <row r="124" spans="2:65" s="10" customFormat="1" ht="19.899999999999999" customHeight="1">
      <c r="B124" s="142"/>
      <c r="C124" s="143"/>
      <c r="D124" s="153" t="s">
        <v>866</v>
      </c>
      <c r="E124" s="153"/>
      <c r="F124" s="153"/>
      <c r="G124" s="153"/>
      <c r="H124" s="153"/>
      <c r="I124" s="153"/>
      <c r="J124" s="153"/>
      <c r="K124" s="153"/>
      <c r="L124" s="153"/>
      <c r="M124" s="277">
        <f>BK124</f>
        <v>0</v>
      </c>
      <c r="N124" s="278"/>
      <c r="O124" s="278"/>
      <c r="P124" s="278"/>
      <c r="Q124" s="278"/>
      <c r="R124" s="145"/>
      <c r="T124" s="146"/>
      <c r="U124" s="143"/>
      <c r="V124" s="143"/>
      <c r="W124" s="147">
        <f>SUM(W125:W188)</f>
        <v>0</v>
      </c>
      <c r="X124" s="147">
        <f>SUM(X125:X188)</f>
        <v>0</v>
      </c>
      <c r="Y124" s="143"/>
      <c r="Z124" s="148">
        <f>SUM(Z125:Z188)</f>
        <v>329.64425799999998</v>
      </c>
      <c r="AA124" s="143"/>
      <c r="AB124" s="148">
        <f>SUM(AB125:AB188)</f>
        <v>58.432581200000001</v>
      </c>
      <c r="AC124" s="143"/>
      <c r="AD124" s="149">
        <f>SUM(AD125:AD188)</f>
        <v>0</v>
      </c>
      <c r="AR124" s="150" t="s">
        <v>91</v>
      </c>
      <c r="AT124" s="151" t="s">
        <v>83</v>
      </c>
      <c r="AU124" s="151" t="s">
        <v>91</v>
      </c>
      <c r="AY124" s="150" t="s">
        <v>204</v>
      </c>
      <c r="BK124" s="152">
        <f>SUM(BK125:BK188)</f>
        <v>0</v>
      </c>
    </row>
    <row r="125" spans="2:65" s="1" customFormat="1" ht="25.5" customHeight="1">
      <c r="B125" s="154"/>
      <c r="C125" s="155" t="s">
        <v>91</v>
      </c>
      <c r="D125" s="155" t="s">
        <v>205</v>
      </c>
      <c r="E125" s="156" t="s">
        <v>878</v>
      </c>
      <c r="F125" s="263" t="s">
        <v>879</v>
      </c>
      <c r="G125" s="263"/>
      <c r="H125" s="263"/>
      <c r="I125" s="263"/>
      <c r="J125" s="157" t="s">
        <v>880</v>
      </c>
      <c r="K125" s="158">
        <v>11.04</v>
      </c>
      <c r="L125" s="159"/>
      <c r="M125" s="264"/>
      <c r="N125" s="264"/>
      <c r="O125" s="264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2.2490000000000001</v>
      </c>
      <c r="Z125" s="162">
        <f>Y125*K125</f>
        <v>24.828959999999999</v>
      </c>
      <c r="AA125" s="162">
        <v>0</v>
      </c>
      <c r="AB125" s="162">
        <f>AA125*K125</f>
        <v>0</v>
      </c>
      <c r="AC125" s="162">
        <v>0</v>
      </c>
      <c r="AD125" s="163">
        <f>AC125*K125</f>
        <v>0</v>
      </c>
      <c r="AR125" s="22" t="s">
        <v>220</v>
      </c>
      <c r="AT125" s="22" t="s">
        <v>205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220</v>
      </c>
      <c r="BM125" s="22" t="s">
        <v>881</v>
      </c>
    </row>
    <row r="126" spans="2:65" s="11" customFormat="1" ht="16.5" customHeight="1">
      <c r="B126" s="170"/>
      <c r="C126" s="171"/>
      <c r="D126" s="171"/>
      <c r="E126" s="172" t="s">
        <v>5</v>
      </c>
      <c r="F126" s="268" t="s">
        <v>882</v>
      </c>
      <c r="G126" s="269"/>
      <c r="H126" s="269"/>
      <c r="I126" s="269"/>
      <c r="J126" s="171"/>
      <c r="K126" s="173">
        <v>3.12</v>
      </c>
      <c r="L126" s="171"/>
      <c r="M126" s="171"/>
      <c r="N126" s="171"/>
      <c r="O126" s="171"/>
      <c r="P126" s="171"/>
      <c r="Q126" s="171"/>
      <c r="R126" s="174"/>
      <c r="T126" s="175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6"/>
      <c r="AT126" s="177" t="s">
        <v>366</v>
      </c>
      <c r="AU126" s="177" t="s">
        <v>96</v>
      </c>
      <c r="AV126" s="11" t="s">
        <v>96</v>
      </c>
      <c r="AW126" s="11" t="s">
        <v>7</v>
      </c>
      <c r="AX126" s="11" t="s">
        <v>84</v>
      </c>
      <c r="AY126" s="177" t="s">
        <v>204</v>
      </c>
    </row>
    <row r="127" spans="2:65" s="11" customFormat="1" ht="16.5" customHeight="1">
      <c r="B127" s="170"/>
      <c r="C127" s="171"/>
      <c r="D127" s="171"/>
      <c r="E127" s="172" t="s">
        <v>5</v>
      </c>
      <c r="F127" s="270" t="s">
        <v>883</v>
      </c>
      <c r="G127" s="271"/>
      <c r="H127" s="271"/>
      <c r="I127" s="271"/>
      <c r="J127" s="171"/>
      <c r="K127" s="173">
        <v>3.6</v>
      </c>
      <c r="L127" s="171"/>
      <c r="M127" s="171"/>
      <c r="N127" s="171"/>
      <c r="O127" s="171"/>
      <c r="P127" s="171"/>
      <c r="Q127" s="171"/>
      <c r="R127" s="174"/>
      <c r="T127" s="175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6"/>
      <c r="AT127" s="177" t="s">
        <v>366</v>
      </c>
      <c r="AU127" s="177" t="s">
        <v>96</v>
      </c>
      <c r="AV127" s="11" t="s">
        <v>96</v>
      </c>
      <c r="AW127" s="11" t="s">
        <v>7</v>
      </c>
      <c r="AX127" s="11" t="s">
        <v>84</v>
      </c>
      <c r="AY127" s="177" t="s">
        <v>204</v>
      </c>
    </row>
    <row r="128" spans="2:65" s="11" customFormat="1" ht="16.5" customHeight="1">
      <c r="B128" s="170"/>
      <c r="C128" s="171"/>
      <c r="D128" s="171"/>
      <c r="E128" s="172" t="s">
        <v>5</v>
      </c>
      <c r="F128" s="270" t="s">
        <v>884</v>
      </c>
      <c r="G128" s="271"/>
      <c r="H128" s="271"/>
      <c r="I128" s="271"/>
      <c r="J128" s="171"/>
      <c r="K128" s="173">
        <v>4.32</v>
      </c>
      <c r="L128" s="171"/>
      <c r="M128" s="171"/>
      <c r="N128" s="171"/>
      <c r="O128" s="171"/>
      <c r="P128" s="171"/>
      <c r="Q128" s="171"/>
      <c r="R128" s="174"/>
      <c r="T128" s="175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6"/>
      <c r="AT128" s="177" t="s">
        <v>366</v>
      </c>
      <c r="AU128" s="177" t="s">
        <v>96</v>
      </c>
      <c r="AV128" s="11" t="s">
        <v>96</v>
      </c>
      <c r="AW128" s="11" t="s">
        <v>7</v>
      </c>
      <c r="AX128" s="11" t="s">
        <v>84</v>
      </c>
      <c r="AY128" s="177" t="s">
        <v>204</v>
      </c>
    </row>
    <row r="129" spans="2:65" s="12" customFormat="1" ht="16.5" customHeight="1">
      <c r="B129" s="178"/>
      <c r="C129" s="179"/>
      <c r="D129" s="179"/>
      <c r="E129" s="180" t="s">
        <v>5</v>
      </c>
      <c r="F129" s="272" t="s">
        <v>379</v>
      </c>
      <c r="G129" s="273"/>
      <c r="H129" s="273"/>
      <c r="I129" s="273"/>
      <c r="J129" s="179"/>
      <c r="K129" s="181">
        <v>11.04</v>
      </c>
      <c r="L129" s="179"/>
      <c r="M129" s="179"/>
      <c r="N129" s="179"/>
      <c r="O129" s="179"/>
      <c r="P129" s="179"/>
      <c r="Q129" s="179"/>
      <c r="R129" s="182"/>
      <c r="T129" s="187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88"/>
      <c r="AT129" s="186" t="s">
        <v>366</v>
      </c>
      <c r="AU129" s="186" t="s">
        <v>96</v>
      </c>
      <c r="AV129" s="12" t="s">
        <v>220</v>
      </c>
      <c r="AW129" s="12" t="s">
        <v>7</v>
      </c>
      <c r="AX129" s="12" t="s">
        <v>91</v>
      </c>
      <c r="AY129" s="186" t="s">
        <v>204</v>
      </c>
    </row>
    <row r="130" spans="2:65" s="1" customFormat="1" ht="38.25" customHeight="1">
      <c r="B130" s="154"/>
      <c r="C130" s="155" t="s">
        <v>96</v>
      </c>
      <c r="D130" s="155" t="s">
        <v>205</v>
      </c>
      <c r="E130" s="156" t="s">
        <v>885</v>
      </c>
      <c r="F130" s="263" t="s">
        <v>886</v>
      </c>
      <c r="G130" s="263"/>
      <c r="H130" s="263"/>
      <c r="I130" s="263"/>
      <c r="J130" s="157" t="s">
        <v>880</v>
      </c>
      <c r="K130" s="158">
        <v>3.3119999999999998</v>
      </c>
      <c r="L130" s="159"/>
      <c r="M130" s="264"/>
      <c r="N130" s="264"/>
      <c r="O130" s="264"/>
      <c r="P130" s="264">
        <f>ROUND(V130*K130,2)</f>
        <v>0</v>
      </c>
      <c r="Q130" s="264"/>
      <c r="R130" s="160"/>
      <c r="T130" s="161" t="s">
        <v>5</v>
      </c>
      <c r="U130" s="44" t="s">
        <v>47</v>
      </c>
      <c r="V130" s="120">
        <f>L130+M130</f>
        <v>0</v>
      </c>
      <c r="W130" s="120">
        <f>ROUND(L130*K130,2)</f>
        <v>0</v>
      </c>
      <c r="X130" s="120">
        <f>ROUND(M130*K130,2)</f>
        <v>0</v>
      </c>
      <c r="Y130" s="162">
        <v>0.59</v>
      </c>
      <c r="Z130" s="162">
        <f>Y130*K130</f>
        <v>1.9540799999999998</v>
      </c>
      <c r="AA130" s="162">
        <v>0</v>
      </c>
      <c r="AB130" s="162">
        <f>AA130*K130</f>
        <v>0</v>
      </c>
      <c r="AC130" s="162">
        <v>0</v>
      </c>
      <c r="AD130" s="163">
        <f>AC130*K130</f>
        <v>0</v>
      </c>
      <c r="AR130" s="22" t="s">
        <v>220</v>
      </c>
      <c r="AT130" s="22" t="s">
        <v>205</v>
      </c>
      <c r="AU130" s="22" t="s">
        <v>96</v>
      </c>
      <c r="AY130" s="22" t="s">
        <v>204</v>
      </c>
      <c r="BE130" s="164">
        <f>IF(U130="základní",P130,0)</f>
        <v>0</v>
      </c>
      <c r="BF130" s="164">
        <f>IF(U130="snížená",P130,0)</f>
        <v>0</v>
      </c>
      <c r="BG130" s="164">
        <f>IF(U130="zákl. přenesená",P130,0)</f>
        <v>0</v>
      </c>
      <c r="BH130" s="164">
        <f>IF(U130="sníž. přenesená",P130,0)</f>
        <v>0</v>
      </c>
      <c r="BI130" s="164">
        <f>IF(U130="nulová",P130,0)</f>
        <v>0</v>
      </c>
      <c r="BJ130" s="22" t="s">
        <v>91</v>
      </c>
      <c r="BK130" s="164">
        <f>ROUND(V130*K130,2)</f>
        <v>0</v>
      </c>
      <c r="BL130" s="22" t="s">
        <v>220</v>
      </c>
      <c r="BM130" s="22" t="s">
        <v>887</v>
      </c>
    </row>
    <row r="131" spans="2:65" s="11" customFormat="1" ht="16.5" customHeight="1">
      <c r="B131" s="170"/>
      <c r="C131" s="171"/>
      <c r="D131" s="171"/>
      <c r="E131" s="172" t="s">
        <v>5</v>
      </c>
      <c r="F131" s="268" t="s">
        <v>888</v>
      </c>
      <c r="G131" s="269"/>
      <c r="H131" s="269"/>
      <c r="I131" s="269"/>
      <c r="J131" s="171"/>
      <c r="K131" s="173">
        <v>3.3119999999999998</v>
      </c>
      <c r="L131" s="171"/>
      <c r="M131" s="171"/>
      <c r="N131" s="171"/>
      <c r="O131" s="171"/>
      <c r="P131" s="171"/>
      <c r="Q131" s="171"/>
      <c r="R131" s="174"/>
      <c r="T131" s="175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6"/>
      <c r="AT131" s="177" t="s">
        <v>366</v>
      </c>
      <c r="AU131" s="177" t="s">
        <v>96</v>
      </c>
      <c r="AV131" s="11" t="s">
        <v>96</v>
      </c>
      <c r="AW131" s="11" t="s">
        <v>7</v>
      </c>
      <c r="AX131" s="11" t="s">
        <v>91</v>
      </c>
      <c r="AY131" s="177" t="s">
        <v>204</v>
      </c>
    </row>
    <row r="132" spans="2:65" s="1" customFormat="1" ht="38.25" customHeight="1">
      <c r="B132" s="154"/>
      <c r="C132" s="155" t="s">
        <v>216</v>
      </c>
      <c r="D132" s="155" t="s">
        <v>205</v>
      </c>
      <c r="E132" s="156" t="s">
        <v>889</v>
      </c>
      <c r="F132" s="263" t="s">
        <v>890</v>
      </c>
      <c r="G132" s="263"/>
      <c r="H132" s="263"/>
      <c r="I132" s="263"/>
      <c r="J132" s="157" t="s">
        <v>880</v>
      </c>
      <c r="K132" s="158">
        <v>69.394000000000005</v>
      </c>
      <c r="L132" s="159"/>
      <c r="M132" s="264"/>
      <c r="N132" s="264"/>
      <c r="O132" s="264"/>
      <c r="P132" s="264">
        <f>ROUND(V132*K132,2)</f>
        <v>0</v>
      </c>
      <c r="Q132" s="264"/>
      <c r="R132" s="160"/>
      <c r="T132" s="161" t="s">
        <v>5</v>
      </c>
      <c r="U132" s="44" t="s">
        <v>47</v>
      </c>
      <c r="V132" s="120">
        <f>L132+M132</f>
        <v>0</v>
      </c>
      <c r="W132" s="120">
        <f>ROUND(L132*K132,2)</f>
        <v>0</v>
      </c>
      <c r="X132" s="120">
        <f>ROUND(M132*K132,2)</f>
        <v>0</v>
      </c>
      <c r="Y132" s="162">
        <v>2.94</v>
      </c>
      <c r="Z132" s="162">
        <f>Y132*K132</f>
        <v>204.01836</v>
      </c>
      <c r="AA132" s="162">
        <v>0</v>
      </c>
      <c r="AB132" s="162">
        <f>AA132*K132</f>
        <v>0</v>
      </c>
      <c r="AC132" s="162">
        <v>0</v>
      </c>
      <c r="AD132" s="163">
        <f>AC132*K132</f>
        <v>0</v>
      </c>
      <c r="AR132" s="22" t="s">
        <v>220</v>
      </c>
      <c r="AT132" s="22" t="s">
        <v>205</v>
      </c>
      <c r="AU132" s="22" t="s">
        <v>96</v>
      </c>
      <c r="AY132" s="22" t="s">
        <v>204</v>
      </c>
      <c r="BE132" s="164">
        <f>IF(U132="základní",P132,0)</f>
        <v>0</v>
      </c>
      <c r="BF132" s="164">
        <f>IF(U132="snížená",P132,0)</f>
        <v>0</v>
      </c>
      <c r="BG132" s="164">
        <f>IF(U132="zákl. přenesená",P132,0)</f>
        <v>0</v>
      </c>
      <c r="BH132" s="164">
        <f>IF(U132="sníž. přenesená",P132,0)</f>
        <v>0</v>
      </c>
      <c r="BI132" s="164">
        <f>IF(U132="nulová",P132,0)</f>
        <v>0</v>
      </c>
      <c r="BJ132" s="22" t="s">
        <v>91</v>
      </c>
      <c r="BK132" s="164">
        <f>ROUND(V132*K132,2)</f>
        <v>0</v>
      </c>
      <c r="BL132" s="22" t="s">
        <v>220</v>
      </c>
      <c r="BM132" s="22" t="s">
        <v>891</v>
      </c>
    </row>
    <row r="133" spans="2:65" s="13" customFormat="1" ht="16.5" customHeight="1">
      <c r="B133" s="189"/>
      <c r="C133" s="190"/>
      <c r="D133" s="190"/>
      <c r="E133" s="191" t="s">
        <v>5</v>
      </c>
      <c r="F133" s="284" t="s">
        <v>892</v>
      </c>
      <c r="G133" s="285"/>
      <c r="H133" s="285"/>
      <c r="I133" s="285"/>
      <c r="J133" s="190"/>
      <c r="K133" s="191" t="s">
        <v>5</v>
      </c>
      <c r="L133" s="190"/>
      <c r="M133" s="190"/>
      <c r="N133" s="190"/>
      <c r="O133" s="190"/>
      <c r="P133" s="190"/>
      <c r="Q133" s="190"/>
      <c r="R133" s="192"/>
      <c r="T133" s="193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4"/>
      <c r="AT133" s="195" t="s">
        <v>366</v>
      </c>
      <c r="AU133" s="195" t="s">
        <v>96</v>
      </c>
      <c r="AV133" s="13" t="s">
        <v>91</v>
      </c>
      <c r="AW133" s="13" t="s">
        <v>7</v>
      </c>
      <c r="AX133" s="13" t="s">
        <v>84</v>
      </c>
      <c r="AY133" s="195" t="s">
        <v>204</v>
      </c>
    </row>
    <row r="134" spans="2:65" s="11" customFormat="1" ht="25.5" customHeight="1">
      <c r="B134" s="170"/>
      <c r="C134" s="171"/>
      <c r="D134" s="171"/>
      <c r="E134" s="172" t="s">
        <v>5</v>
      </c>
      <c r="F134" s="270" t="s">
        <v>893</v>
      </c>
      <c r="G134" s="271"/>
      <c r="H134" s="271"/>
      <c r="I134" s="271"/>
      <c r="J134" s="171"/>
      <c r="K134" s="173">
        <v>52.86</v>
      </c>
      <c r="L134" s="171"/>
      <c r="M134" s="171"/>
      <c r="N134" s="171"/>
      <c r="O134" s="171"/>
      <c r="P134" s="171"/>
      <c r="Q134" s="171"/>
      <c r="R134" s="174"/>
      <c r="T134" s="175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6"/>
      <c r="AT134" s="177" t="s">
        <v>366</v>
      </c>
      <c r="AU134" s="177" t="s">
        <v>96</v>
      </c>
      <c r="AV134" s="11" t="s">
        <v>96</v>
      </c>
      <c r="AW134" s="11" t="s">
        <v>7</v>
      </c>
      <c r="AX134" s="11" t="s">
        <v>84</v>
      </c>
      <c r="AY134" s="177" t="s">
        <v>204</v>
      </c>
    </row>
    <row r="135" spans="2:65" s="13" customFormat="1" ht="16.5" customHeight="1">
      <c r="B135" s="189"/>
      <c r="C135" s="190"/>
      <c r="D135" s="190"/>
      <c r="E135" s="191" t="s">
        <v>5</v>
      </c>
      <c r="F135" s="286" t="s">
        <v>894</v>
      </c>
      <c r="G135" s="287"/>
      <c r="H135" s="287"/>
      <c r="I135" s="287"/>
      <c r="J135" s="190"/>
      <c r="K135" s="191" t="s">
        <v>5</v>
      </c>
      <c r="L135" s="190"/>
      <c r="M135" s="190"/>
      <c r="N135" s="190"/>
      <c r="O135" s="190"/>
      <c r="P135" s="190"/>
      <c r="Q135" s="190"/>
      <c r="R135" s="192"/>
      <c r="T135" s="193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4"/>
      <c r="AT135" s="195" t="s">
        <v>366</v>
      </c>
      <c r="AU135" s="195" t="s">
        <v>96</v>
      </c>
      <c r="AV135" s="13" t="s">
        <v>91</v>
      </c>
      <c r="AW135" s="13" t="s">
        <v>7</v>
      </c>
      <c r="AX135" s="13" t="s">
        <v>84</v>
      </c>
      <c r="AY135" s="195" t="s">
        <v>204</v>
      </c>
    </row>
    <row r="136" spans="2:65" s="11" customFormat="1" ht="16.5" customHeight="1">
      <c r="B136" s="170"/>
      <c r="C136" s="171"/>
      <c r="D136" s="171"/>
      <c r="E136" s="172" t="s">
        <v>5</v>
      </c>
      <c r="F136" s="270" t="s">
        <v>895</v>
      </c>
      <c r="G136" s="271"/>
      <c r="H136" s="271"/>
      <c r="I136" s="271"/>
      <c r="J136" s="171"/>
      <c r="K136" s="173">
        <v>1.248</v>
      </c>
      <c r="L136" s="171"/>
      <c r="M136" s="171"/>
      <c r="N136" s="171"/>
      <c r="O136" s="171"/>
      <c r="P136" s="171"/>
      <c r="Q136" s="171"/>
      <c r="R136" s="174"/>
      <c r="T136" s="175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6"/>
      <c r="AT136" s="177" t="s">
        <v>366</v>
      </c>
      <c r="AU136" s="177" t="s">
        <v>96</v>
      </c>
      <c r="AV136" s="11" t="s">
        <v>96</v>
      </c>
      <c r="AW136" s="11" t="s">
        <v>7</v>
      </c>
      <c r="AX136" s="11" t="s">
        <v>84</v>
      </c>
      <c r="AY136" s="177" t="s">
        <v>204</v>
      </c>
    </row>
    <row r="137" spans="2:65" s="13" customFormat="1" ht="16.5" customHeight="1">
      <c r="B137" s="189"/>
      <c r="C137" s="190"/>
      <c r="D137" s="190"/>
      <c r="E137" s="191" t="s">
        <v>5</v>
      </c>
      <c r="F137" s="286" t="s">
        <v>896</v>
      </c>
      <c r="G137" s="287"/>
      <c r="H137" s="287"/>
      <c r="I137" s="287"/>
      <c r="J137" s="190"/>
      <c r="K137" s="191" t="s">
        <v>5</v>
      </c>
      <c r="L137" s="190"/>
      <c r="M137" s="190"/>
      <c r="N137" s="190"/>
      <c r="O137" s="190"/>
      <c r="P137" s="190"/>
      <c r="Q137" s="190"/>
      <c r="R137" s="192"/>
      <c r="T137" s="193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4"/>
      <c r="AT137" s="195" t="s">
        <v>366</v>
      </c>
      <c r="AU137" s="195" t="s">
        <v>96</v>
      </c>
      <c r="AV137" s="13" t="s">
        <v>91</v>
      </c>
      <c r="AW137" s="13" t="s">
        <v>7</v>
      </c>
      <c r="AX137" s="13" t="s">
        <v>84</v>
      </c>
      <c r="AY137" s="195" t="s">
        <v>204</v>
      </c>
    </row>
    <row r="138" spans="2:65" s="11" customFormat="1" ht="25.5" customHeight="1">
      <c r="B138" s="170"/>
      <c r="C138" s="171"/>
      <c r="D138" s="171"/>
      <c r="E138" s="172" t="s">
        <v>5</v>
      </c>
      <c r="F138" s="270" t="s">
        <v>897</v>
      </c>
      <c r="G138" s="271"/>
      <c r="H138" s="271"/>
      <c r="I138" s="271"/>
      <c r="J138" s="171"/>
      <c r="K138" s="173">
        <v>8.4039999999999999</v>
      </c>
      <c r="L138" s="171"/>
      <c r="M138" s="171"/>
      <c r="N138" s="171"/>
      <c r="O138" s="171"/>
      <c r="P138" s="171"/>
      <c r="Q138" s="171"/>
      <c r="R138" s="174"/>
      <c r="T138" s="175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6"/>
      <c r="AT138" s="177" t="s">
        <v>366</v>
      </c>
      <c r="AU138" s="177" t="s">
        <v>96</v>
      </c>
      <c r="AV138" s="11" t="s">
        <v>96</v>
      </c>
      <c r="AW138" s="11" t="s">
        <v>7</v>
      </c>
      <c r="AX138" s="11" t="s">
        <v>84</v>
      </c>
      <c r="AY138" s="177" t="s">
        <v>204</v>
      </c>
    </row>
    <row r="139" spans="2:65" s="13" customFormat="1" ht="16.5" customHeight="1">
      <c r="B139" s="189"/>
      <c r="C139" s="190"/>
      <c r="D139" s="190"/>
      <c r="E139" s="191" t="s">
        <v>5</v>
      </c>
      <c r="F139" s="286" t="s">
        <v>898</v>
      </c>
      <c r="G139" s="287"/>
      <c r="H139" s="287"/>
      <c r="I139" s="287"/>
      <c r="J139" s="190"/>
      <c r="K139" s="191" t="s">
        <v>5</v>
      </c>
      <c r="L139" s="190"/>
      <c r="M139" s="190"/>
      <c r="N139" s="190"/>
      <c r="O139" s="190"/>
      <c r="P139" s="190"/>
      <c r="Q139" s="190"/>
      <c r="R139" s="192"/>
      <c r="T139" s="193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4"/>
      <c r="AT139" s="195" t="s">
        <v>366</v>
      </c>
      <c r="AU139" s="195" t="s">
        <v>96</v>
      </c>
      <c r="AV139" s="13" t="s">
        <v>91</v>
      </c>
      <c r="AW139" s="13" t="s">
        <v>7</v>
      </c>
      <c r="AX139" s="13" t="s">
        <v>84</v>
      </c>
      <c r="AY139" s="195" t="s">
        <v>204</v>
      </c>
    </row>
    <row r="140" spans="2:65" s="11" customFormat="1" ht="16.5" customHeight="1">
      <c r="B140" s="170"/>
      <c r="C140" s="171"/>
      <c r="D140" s="171"/>
      <c r="E140" s="172" t="s">
        <v>5</v>
      </c>
      <c r="F140" s="270" t="s">
        <v>899</v>
      </c>
      <c r="G140" s="271"/>
      <c r="H140" s="271"/>
      <c r="I140" s="271"/>
      <c r="J140" s="171"/>
      <c r="K140" s="173">
        <v>6.8819999999999997</v>
      </c>
      <c r="L140" s="171"/>
      <c r="M140" s="171"/>
      <c r="N140" s="171"/>
      <c r="O140" s="171"/>
      <c r="P140" s="171"/>
      <c r="Q140" s="171"/>
      <c r="R140" s="174"/>
      <c r="T140" s="175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6"/>
      <c r="AT140" s="177" t="s">
        <v>366</v>
      </c>
      <c r="AU140" s="177" t="s">
        <v>96</v>
      </c>
      <c r="AV140" s="11" t="s">
        <v>96</v>
      </c>
      <c r="AW140" s="11" t="s">
        <v>7</v>
      </c>
      <c r="AX140" s="11" t="s">
        <v>84</v>
      </c>
      <c r="AY140" s="177" t="s">
        <v>204</v>
      </c>
    </row>
    <row r="141" spans="2:65" s="12" customFormat="1" ht="16.5" customHeight="1">
      <c r="B141" s="178"/>
      <c r="C141" s="179"/>
      <c r="D141" s="179"/>
      <c r="E141" s="180" t="s">
        <v>5</v>
      </c>
      <c r="F141" s="272" t="s">
        <v>379</v>
      </c>
      <c r="G141" s="273"/>
      <c r="H141" s="273"/>
      <c r="I141" s="273"/>
      <c r="J141" s="179"/>
      <c r="K141" s="181">
        <v>69.394000000000005</v>
      </c>
      <c r="L141" s="179"/>
      <c r="M141" s="179"/>
      <c r="N141" s="179"/>
      <c r="O141" s="179"/>
      <c r="P141" s="179"/>
      <c r="Q141" s="179"/>
      <c r="R141" s="182"/>
      <c r="T141" s="187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88"/>
      <c r="AT141" s="186" t="s">
        <v>366</v>
      </c>
      <c r="AU141" s="186" t="s">
        <v>96</v>
      </c>
      <c r="AV141" s="12" t="s">
        <v>220</v>
      </c>
      <c r="AW141" s="12" t="s">
        <v>7</v>
      </c>
      <c r="AX141" s="12" t="s">
        <v>91</v>
      </c>
      <c r="AY141" s="186" t="s">
        <v>204</v>
      </c>
    </row>
    <row r="142" spans="2:65" s="1" customFormat="1" ht="38.25" customHeight="1">
      <c r="B142" s="154"/>
      <c r="C142" s="155" t="s">
        <v>220</v>
      </c>
      <c r="D142" s="155" t="s">
        <v>205</v>
      </c>
      <c r="E142" s="156" t="s">
        <v>900</v>
      </c>
      <c r="F142" s="263" t="s">
        <v>901</v>
      </c>
      <c r="G142" s="263"/>
      <c r="H142" s="263"/>
      <c r="I142" s="263"/>
      <c r="J142" s="157" t="s">
        <v>880</v>
      </c>
      <c r="K142" s="158">
        <v>20.818000000000001</v>
      </c>
      <c r="L142" s="159"/>
      <c r="M142" s="264"/>
      <c r="N142" s="264"/>
      <c r="O142" s="264"/>
      <c r="P142" s="264">
        <f>ROUND(V142*K142,2)</f>
        <v>0</v>
      </c>
      <c r="Q142" s="264"/>
      <c r="R142" s="160"/>
      <c r="T142" s="161" t="s">
        <v>5</v>
      </c>
      <c r="U142" s="44" t="s">
        <v>47</v>
      </c>
      <c r="V142" s="120">
        <f>L142+M142</f>
        <v>0</v>
      </c>
      <c r="W142" s="120">
        <f>ROUND(L142*K142,2)</f>
        <v>0</v>
      </c>
      <c r="X142" s="120">
        <f>ROUND(M142*K142,2)</f>
        <v>0</v>
      </c>
      <c r="Y142" s="162">
        <v>0.8</v>
      </c>
      <c r="Z142" s="162">
        <f>Y142*K142</f>
        <v>16.654400000000003</v>
      </c>
      <c r="AA142" s="162">
        <v>0</v>
      </c>
      <c r="AB142" s="162">
        <f>AA142*K142</f>
        <v>0</v>
      </c>
      <c r="AC142" s="162">
        <v>0</v>
      </c>
      <c r="AD142" s="163">
        <f>AC142*K142</f>
        <v>0</v>
      </c>
      <c r="AR142" s="22" t="s">
        <v>220</v>
      </c>
      <c r="AT142" s="22" t="s">
        <v>205</v>
      </c>
      <c r="AU142" s="22" t="s">
        <v>96</v>
      </c>
      <c r="AY142" s="22" t="s">
        <v>204</v>
      </c>
      <c r="BE142" s="164">
        <f>IF(U142="základní",P142,0)</f>
        <v>0</v>
      </c>
      <c r="BF142" s="164">
        <f>IF(U142="snížená",P142,0)</f>
        <v>0</v>
      </c>
      <c r="BG142" s="164">
        <f>IF(U142="zákl. přenesená",P142,0)</f>
        <v>0</v>
      </c>
      <c r="BH142" s="164">
        <f>IF(U142="sníž. přenesená",P142,0)</f>
        <v>0</v>
      </c>
      <c r="BI142" s="164">
        <f>IF(U142="nulová",P142,0)</f>
        <v>0</v>
      </c>
      <c r="BJ142" s="22" t="s">
        <v>91</v>
      </c>
      <c r="BK142" s="164">
        <f>ROUND(V142*K142,2)</f>
        <v>0</v>
      </c>
      <c r="BL142" s="22" t="s">
        <v>220</v>
      </c>
      <c r="BM142" s="22" t="s">
        <v>902</v>
      </c>
    </row>
    <row r="143" spans="2:65" s="11" customFormat="1" ht="16.5" customHeight="1">
      <c r="B143" s="170"/>
      <c r="C143" s="171"/>
      <c r="D143" s="171"/>
      <c r="E143" s="172" t="s">
        <v>5</v>
      </c>
      <c r="F143" s="268" t="s">
        <v>903</v>
      </c>
      <c r="G143" s="269"/>
      <c r="H143" s="269"/>
      <c r="I143" s="269"/>
      <c r="J143" s="171"/>
      <c r="K143" s="173">
        <v>20.818000000000001</v>
      </c>
      <c r="L143" s="171"/>
      <c r="M143" s="171"/>
      <c r="N143" s="171"/>
      <c r="O143" s="171"/>
      <c r="P143" s="171"/>
      <c r="Q143" s="171"/>
      <c r="R143" s="174"/>
      <c r="T143" s="175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6"/>
      <c r="AT143" s="177" t="s">
        <v>366</v>
      </c>
      <c r="AU143" s="177" t="s">
        <v>96</v>
      </c>
      <c r="AV143" s="11" t="s">
        <v>96</v>
      </c>
      <c r="AW143" s="11" t="s">
        <v>7</v>
      </c>
      <c r="AX143" s="11" t="s">
        <v>91</v>
      </c>
      <c r="AY143" s="177" t="s">
        <v>204</v>
      </c>
    </row>
    <row r="144" spans="2:65" s="1" customFormat="1" ht="25.5" customHeight="1">
      <c r="B144" s="154"/>
      <c r="C144" s="155" t="s">
        <v>224</v>
      </c>
      <c r="D144" s="155" t="s">
        <v>205</v>
      </c>
      <c r="E144" s="156" t="s">
        <v>904</v>
      </c>
      <c r="F144" s="263" t="s">
        <v>905</v>
      </c>
      <c r="G144" s="263"/>
      <c r="H144" s="263"/>
      <c r="I144" s="263"/>
      <c r="J144" s="157" t="s">
        <v>334</v>
      </c>
      <c r="K144" s="158">
        <v>42.48</v>
      </c>
      <c r="L144" s="159"/>
      <c r="M144" s="264"/>
      <c r="N144" s="264"/>
      <c r="O144" s="264"/>
      <c r="P144" s="264">
        <f>ROUND(V144*K144,2)</f>
        <v>0</v>
      </c>
      <c r="Q144" s="264"/>
      <c r="R144" s="160"/>
      <c r="T144" s="161" t="s">
        <v>5</v>
      </c>
      <c r="U144" s="44" t="s">
        <v>47</v>
      </c>
      <c r="V144" s="120">
        <f>L144+M144</f>
        <v>0</v>
      </c>
      <c r="W144" s="120">
        <f>ROUND(L144*K144,2)</f>
        <v>0</v>
      </c>
      <c r="X144" s="120">
        <f>ROUND(M144*K144,2)</f>
        <v>0</v>
      </c>
      <c r="Y144" s="162">
        <v>0.23599999999999999</v>
      </c>
      <c r="Z144" s="162">
        <f>Y144*K144</f>
        <v>10.025279999999999</v>
      </c>
      <c r="AA144" s="162">
        <v>8.4000000000000003E-4</v>
      </c>
      <c r="AB144" s="162">
        <f>AA144*K144</f>
        <v>3.5683199999999998E-2</v>
      </c>
      <c r="AC144" s="162">
        <v>0</v>
      </c>
      <c r="AD144" s="163">
        <f>AC144*K144</f>
        <v>0</v>
      </c>
      <c r="AR144" s="22" t="s">
        <v>220</v>
      </c>
      <c r="AT144" s="22" t="s">
        <v>205</v>
      </c>
      <c r="AU144" s="22" t="s">
        <v>96</v>
      </c>
      <c r="AY144" s="22" t="s">
        <v>204</v>
      </c>
      <c r="BE144" s="164">
        <f>IF(U144="základní",P144,0)</f>
        <v>0</v>
      </c>
      <c r="BF144" s="164">
        <f>IF(U144="snížená",P144,0)</f>
        <v>0</v>
      </c>
      <c r="BG144" s="164">
        <f>IF(U144="zákl. přenesená",P144,0)</f>
        <v>0</v>
      </c>
      <c r="BH144" s="164">
        <f>IF(U144="sníž. přenesená",P144,0)</f>
        <v>0</v>
      </c>
      <c r="BI144" s="164">
        <f>IF(U144="nulová",P144,0)</f>
        <v>0</v>
      </c>
      <c r="BJ144" s="22" t="s">
        <v>91</v>
      </c>
      <c r="BK144" s="164">
        <f>ROUND(V144*K144,2)</f>
        <v>0</v>
      </c>
      <c r="BL144" s="22" t="s">
        <v>220</v>
      </c>
      <c r="BM144" s="22" t="s">
        <v>906</v>
      </c>
    </row>
    <row r="145" spans="2:65" s="11" customFormat="1" ht="16.5" customHeight="1">
      <c r="B145" s="170"/>
      <c r="C145" s="171"/>
      <c r="D145" s="171"/>
      <c r="E145" s="172" t="s">
        <v>5</v>
      </c>
      <c r="F145" s="268" t="s">
        <v>907</v>
      </c>
      <c r="G145" s="269"/>
      <c r="H145" s="269"/>
      <c r="I145" s="269"/>
      <c r="J145" s="171"/>
      <c r="K145" s="173">
        <v>27.36</v>
      </c>
      <c r="L145" s="171"/>
      <c r="M145" s="171"/>
      <c r="N145" s="171"/>
      <c r="O145" s="171"/>
      <c r="P145" s="171"/>
      <c r="Q145" s="171"/>
      <c r="R145" s="174"/>
      <c r="T145" s="175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6"/>
      <c r="AT145" s="177" t="s">
        <v>366</v>
      </c>
      <c r="AU145" s="177" t="s">
        <v>96</v>
      </c>
      <c r="AV145" s="11" t="s">
        <v>96</v>
      </c>
      <c r="AW145" s="11" t="s">
        <v>7</v>
      </c>
      <c r="AX145" s="11" t="s">
        <v>84</v>
      </c>
      <c r="AY145" s="177" t="s">
        <v>204</v>
      </c>
    </row>
    <row r="146" spans="2:65" s="11" customFormat="1" ht="16.5" customHeight="1">
      <c r="B146" s="170"/>
      <c r="C146" s="171"/>
      <c r="D146" s="171"/>
      <c r="E146" s="172" t="s">
        <v>5</v>
      </c>
      <c r="F146" s="270" t="s">
        <v>908</v>
      </c>
      <c r="G146" s="271"/>
      <c r="H146" s="271"/>
      <c r="I146" s="271"/>
      <c r="J146" s="171"/>
      <c r="K146" s="173">
        <v>15.12</v>
      </c>
      <c r="L146" s="171"/>
      <c r="M146" s="171"/>
      <c r="N146" s="171"/>
      <c r="O146" s="171"/>
      <c r="P146" s="171"/>
      <c r="Q146" s="171"/>
      <c r="R146" s="174"/>
      <c r="T146" s="175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6"/>
      <c r="AT146" s="177" t="s">
        <v>366</v>
      </c>
      <c r="AU146" s="177" t="s">
        <v>96</v>
      </c>
      <c r="AV146" s="11" t="s">
        <v>96</v>
      </c>
      <c r="AW146" s="11" t="s">
        <v>7</v>
      </c>
      <c r="AX146" s="11" t="s">
        <v>84</v>
      </c>
      <c r="AY146" s="177" t="s">
        <v>204</v>
      </c>
    </row>
    <row r="147" spans="2:65" s="12" customFormat="1" ht="16.5" customHeight="1">
      <c r="B147" s="178"/>
      <c r="C147" s="179"/>
      <c r="D147" s="179"/>
      <c r="E147" s="180" t="s">
        <v>5</v>
      </c>
      <c r="F147" s="272" t="s">
        <v>379</v>
      </c>
      <c r="G147" s="273"/>
      <c r="H147" s="273"/>
      <c r="I147" s="273"/>
      <c r="J147" s="179"/>
      <c r="K147" s="181">
        <v>42.48</v>
      </c>
      <c r="L147" s="179"/>
      <c r="M147" s="179"/>
      <c r="N147" s="179"/>
      <c r="O147" s="179"/>
      <c r="P147" s="179"/>
      <c r="Q147" s="179"/>
      <c r="R147" s="182"/>
      <c r="T147" s="187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88"/>
      <c r="AT147" s="186" t="s">
        <v>366</v>
      </c>
      <c r="AU147" s="186" t="s">
        <v>96</v>
      </c>
      <c r="AV147" s="12" t="s">
        <v>220</v>
      </c>
      <c r="AW147" s="12" t="s">
        <v>7</v>
      </c>
      <c r="AX147" s="12" t="s">
        <v>91</v>
      </c>
      <c r="AY147" s="186" t="s">
        <v>204</v>
      </c>
    </row>
    <row r="148" spans="2:65" s="1" customFormat="1" ht="25.5" customHeight="1">
      <c r="B148" s="154"/>
      <c r="C148" s="155" t="s">
        <v>229</v>
      </c>
      <c r="D148" s="155" t="s">
        <v>205</v>
      </c>
      <c r="E148" s="156" t="s">
        <v>909</v>
      </c>
      <c r="F148" s="263" t="s">
        <v>910</v>
      </c>
      <c r="G148" s="263"/>
      <c r="H148" s="263"/>
      <c r="I148" s="263"/>
      <c r="J148" s="157" t="s">
        <v>334</v>
      </c>
      <c r="K148" s="158">
        <v>42.48</v>
      </c>
      <c r="L148" s="159"/>
      <c r="M148" s="264"/>
      <c r="N148" s="264"/>
      <c r="O148" s="264"/>
      <c r="P148" s="264">
        <f>ROUND(V148*K148,2)</f>
        <v>0</v>
      </c>
      <c r="Q148" s="264"/>
      <c r="R148" s="160"/>
      <c r="T148" s="161" t="s">
        <v>5</v>
      </c>
      <c r="U148" s="44" t="s">
        <v>47</v>
      </c>
      <c r="V148" s="120">
        <f>L148+M148</f>
        <v>0</v>
      </c>
      <c r="W148" s="120">
        <f>ROUND(L148*K148,2)</f>
        <v>0</v>
      </c>
      <c r="X148" s="120">
        <f>ROUND(M148*K148,2)</f>
        <v>0</v>
      </c>
      <c r="Y148" s="162">
        <v>7.0000000000000007E-2</v>
      </c>
      <c r="Z148" s="162">
        <f>Y148*K148</f>
        <v>2.9736000000000002</v>
      </c>
      <c r="AA148" s="162">
        <v>0</v>
      </c>
      <c r="AB148" s="162">
        <f>AA148*K148</f>
        <v>0</v>
      </c>
      <c r="AC148" s="162">
        <v>0</v>
      </c>
      <c r="AD148" s="163">
        <f>AC148*K148</f>
        <v>0</v>
      </c>
      <c r="AR148" s="22" t="s">
        <v>220</v>
      </c>
      <c r="AT148" s="22" t="s">
        <v>205</v>
      </c>
      <c r="AU148" s="22" t="s">
        <v>96</v>
      </c>
      <c r="AY148" s="22" t="s">
        <v>204</v>
      </c>
      <c r="BE148" s="164">
        <f>IF(U148="základní",P148,0)</f>
        <v>0</v>
      </c>
      <c r="BF148" s="164">
        <f>IF(U148="snížená",P148,0)</f>
        <v>0</v>
      </c>
      <c r="BG148" s="164">
        <f>IF(U148="zákl. přenesená",P148,0)</f>
        <v>0</v>
      </c>
      <c r="BH148" s="164">
        <f>IF(U148="sníž. přenesená",P148,0)</f>
        <v>0</v>
      </c>
      <c r="BI148" s="164">
        <f>IF(U148="nulová",P148,0)</f>
        <v>0</v>
      </c>
      <c r="BJ148" s="22" t="s">
        <v>91</v>
      </c>
      <c r="BK148" s="164">
        <f>ROUND(V148*K148,2)</f>
        <v>0</v>
      </c>
      <c r="BL148" s="22" t="s">
        <v>220</v>
      </c>
      <c r="BM148" s="22" t="s">
        <v>911</v>
      </c>
    </row>
    <row r="149" spans="2:65" s="11" customFormat="1" ht="16.5" customHeight="1">
      <c r="B149" s="170"/>
      <c r="C149" s="171"/>
      <c r="D149" s="171"/>
      <c r="E149" s="172" t="s">
        <v>5</v>
      </c>
      <c r="F149" s="268" t="s">
        <v>912</v>
      </c>
      <c r="G149" s="269"/>
      <c r="H149" s="269"/>
      <c r="I149" s="269"/>
      <c r="J149" s="171"/>
      <c r="K149" s="173">
        <v>42.48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6"/>
      <c r="AT149" s="177" t="s">
        <v>366</v>
      </c>
      <c r="AU149" s="177" t="s">
        <v>96</v>
      </c>
      <c r="AV149" s="11" t="s">
        <v>96</v>
      </c>
      <c r="AW149" s="11" t="s">
        <v>7</v>
      </c>
      <c r="AX149" s="11" t="s">
        <v>91</v>
      </c>
      <c r="AY149" s="177" t="s">
        <v>204</v>
      </c>
    </row>
    <row r="150" spans="2:65" s="1" customFormat="1" ht="25.5" customHeight="1">
      <c r="B150" s="154"/>
      <c r="C150" s="155" t="s">
        <v>234</v>
      </c>
      <c r="D150" s="155" t="s">
        <v>205</v>
      </c>
      <c r="E150" s="156" t="s">
        <v>913</v>
      </c>
      <c r="F150" s="263" t="s">
        <v>914</v>
      </c>
      <c r="G150" s="263"/>
      <c r="H150" s="263"/>
      <c r="I150" s="263"/>
      <c r="J150" s="157" t="s">
        <v>880</v>
      </c>
      <c r="K150" s="158">
        <v>7.524</v>
      </c>
      <c r="L150" s="159"/>
      <c r="M150" s="264"/>
      <c r="N150" s="264"/>
      <c r="O150" s="264"/>
      <c r="P150" s="264">
        <f>ROUND(V150*K150,2)</f>
        <v>0</v>
      </c>
      <c r="Q150" s="264"/>
      <c r="R150" s="160"/>
      <c r="T150" s="161" t="s">
        <v>5</v>
      </c>
      <c r="U150" s="44" t="s">
        <v>47</v>
      </c>
      <c r="V150" s="120">
        <f>L150+M150</f>
        <v>0</v>
      </c>
      <c r="W150" s="120">
        <f>ROUND(L150*K150,2)</f>
        <v>0</v>
      </c>
      <c r="X150" s="120">
        <f>ROUND(M150*K150,2)</f>
        <v>0</v>
      </c>
      <c r="Y150" s="162">
        <v>1.3169999999999999</v>
      </c>
      <c r="Z150" s="162">
        <f>Y150*K150</f>
        <v>9.9091079999999998</v>
      </c>
      <c r="AA150" s="162">
        <v>0</v>
      </c>
      <c r="AB150" s="162">
        <f>AA150*K150</f>
        <v>0</v>
      </c>
      <c r="AC150" s="162">
        <v>0</v>
      </c>
      <c r="AD150" s="163">
        <f>AC150*K150</f>
        <v>0</v>
      </c>
      <c r="AR150" s="22" t="s">
        <v>220</v>
      </c>
      <c r="AT150" s="22" t="s">
        <v>205</v>
      </c>
      <c r="AU150" s="22" t="s">
        <v>96</v>
      </c>
      <c r="AY150" s="22" t="s">
        <v>204</v>
      </c>
      <c r="BE150" s="164">
        <f>IF(U150="základní",P150,0)</f>
        <v>0</v>
      </c>
      <c r="BF150" s="164">
        <f>IF(U150="snížená",P150,0)</f>
        <v>0</v>
      </c>
      <c r="BG150" s="164">
        <f>IF(U150="zákl. přenesená",P150,0)</f>
        <v>0</v>
      </c>
      <c r="BH150" s="164">
        <f>IF(U150="sníž. přenesená",P150,0)</f>
        <v>0</v>
      </c>
      <c r="BI150" s="164">
        <f>IF(U150="nulová",P150,0)</f>
        <v>0</v>
      </c>
      <c r="BJ150" s="22" t="s">
        <v>91</v>
      </c>
      <c r="BK150" s="164">
        <f>ROUND(V150*K150,2)</f>
        <v>0</v>
      </c>
      <c r="BL150" s="22" t="s">
        <v>220</v>
      </c>
      <c r="BM150" s="22" t="s">
        <v>915</v>
      </c>
    </row>
    <row r="151" spans="2:65" s="11" customFormat="1" ht="16.5" customHeight="1">
      <c r="B151" s="170"/>
      <c r="C151" s="171"/>
      <c r="D151" s="171"/>
      <c r="E151" s="172" t="s">
        <v>5</v>
      </c>
      <c r="F151" s="268" t="s">
        <v>916</v>
      </c>
      <c r="G151" s="269"/>
      <c r="H151" s="269"/>
      <c r="I151" s="269"/>
      <c r="J151" s="171"/>
      <c r="K151" s="173">
        <v>0.24</v>
      </c>
      <c r="L151" s="171"/>
      <c r="M151" s="171"/>
      <c r="N151" s="171"/>
      <c r="O151" s="171"/>
      <c r="P151" s="171"/>
      <c r="Q151" s="171"/>
      <c r="R151" s="174"/>
      <c r="T151" s="175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6"/>
      <c r="AT151" s="177" t="s">
        <v>366</v>
      </c>
      <c r="AU151" s="177" t="s">
        <v>96</v>
      </c>
      <c r="AV151" s="11" t="s">
        <v>96</v>
      </c>
      <c r="AW151" s="11" t="s">
        <v>7</v>
      </c>
      <c r="AX151" s="11" t="s">
        <v>84</v>
      </c>
      <c r="AY151" s="177" t="s">
        <v>204</v>
      </c>
    </row>
    <row r="152" spans="2:65" s="11" customFormat="1" ht="16.5" customHeight="1">
      <c r="B152" s="170"/>
      <c r="C152" s="171"/>
      <c r="D152" s="171"/>
      <c r="E152" s="172" t="s">
        <v>5</v>
      </c>
      <c r="F152" s="270" t="s">
        <v>917</v>
      </c>
      <c r="G152" s="271"/>
      <c r="H152" s="271"/>
      <c r="I152" s="271"/>
      <c r="J152" s="171"/>
      <c r="K152" s="173">
        <v>0.28799999999999998</v>
      </c>
      <c r="L152" s="171"/>
      <c r="M152" s="171"/>
      <c r="N152" s="171"/>
      <c r="O152" s="171"/>
      <c r="P152" s="171"/>
      <c r="Q152" s="171"/>
      <c r="R152" s="174"/>
      <c r="T152" s="175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6"/>
      <c r="AT152" s="177" t="s">
        <v>366</v>
      </c>
      <c r="AU152" s="177" t="s">
        <v>96</v>
      </c>
      <c r="AV152" s="11" t="s">
        <v>96</v>
      </c>
      <c r="AW152" s="11" t="s">
        <v>7</v>
      </c>
      <c r="AX152" s="11" t="s">
        <v>84</v>
      </c>
      <c r="AY152" s="177" t="s">
        <v>204</v>
      </c>
    </row>
    <row r="153" spans="2:65" s="11" customFormat="1" ht="38.25" customHeight="1">
      <c r="B153" s="170"/>
      <c r="C153" s="171"/>
      <c r="D153" s="171"/>
      <c r="E153" s="172" t="s">
        <v>5</v>
      </c>
      <c r="F153" s="270" t="s">
        <v>918</v>
      </c>
      <c r="G153" s="271"/>
      <c r="H153" s="271"/>
      <c r="I153" s="271"/>
      <c r="J153" s="171"/>
      <c r="K153" s="173">
        <v>6.9960000000000004</v>
      </c>
      <c r="L153" s="171"/>
      <c r="M153" s="171"/>
      <c r="N153" s="171"/>
      <c r="O153" s="171"/>
      <c r="P153" s="171"/>
      <c r="Q153" s="171"/>
      <c r="R153" s="174"/>
      <c r="T153" s="175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6"/>
      <c r="AT153" s="177" t="s">
        <v>366</v>
      </c>
      <c r="AU153" s="177" t="s">
        <v>96</v>
      </c>
      <c r="AV153" s="11" t="s">
        <v>96</v>
      </c>
      <c r="AW153" s="11" t="s">
        <v>7</v>
      </c>
      <c r="AX153" s="11" t="s">
        <v>84</v>
      </c>
      <c r="AY153" s="177" t="s">
        <v>204</v>
      </c>
    </row>
    <row r="154" spans="2:65" s="12" customFormat="1" ht="16.5" customHeight="1">
      <c r="B154" s="178"/>
      <c r="C154" s="179"/>
      <c r="D154" s="179"/>
      <c r="E154" s="180" t="s">
        <v>5</v>
      </c>
      <c r="F154" s="272" t="s">
        <v>379</v>
      </c>
      <c r="G154" s="273"/>
      <c r="H154" s="273"/>
      <c r="I154" s="273"/>
      <c r="J154" s="179"/>
      <c r="K154" s="181">
        <v>7.524</v>
      </c>
      <c r="L154" s="179"/>
      <c r="M154" s="179"/>
      <c r="N154" s="179"/>
      <c r="O154" s="179"/>
      <c r="P154" s="179"/>
      <c r="Q154" s="179"/>
      <c r="R154" s="182"/>
      <c r="T154" s="187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88"/>
      <c r="AT154" s="186" t="s">
        <v>366</v>
      </c>
      <c r="AU154" s="186" t="s">
        <v>96</v>
      </c>
      <c r="AV154" s="12" t="s">
        <v>220</v>
      </c>
      <c r="AW154" s="12" t="s">
        <v>7</v>
      </c>
      <c r="AX154" s="12" t="s">
        <v>91</v>
      </c>
      <c r="AY154" s="186" t="s">
        <v>204</v>
      </c>
    </row>
    <row r="155" spans="2:65" s="1" customFormat="1" ht="25.5" customHeight="1">
      <c r="B155" s="154"/>
      <c r="C155" s="155" t="s">
        <v>239</v>
      </c>
      <c r="D155" s="155" t="s">
        <v>205</v>
      </c>
      <c r="E155" s="156" t="s">
        <v>919</v>
      </c>
      <c r="F155" s="263" t="s">
        <v>920</v>
      </c>
      <c r="G155" s="263"/>
      <c r="H155" s="263"/>
      <c r="I155" s="263"/>
      <c r="J155" s="157" t="s">
        <v>880</v>
      </c>
      <c r="K155" s="158">
        <v>9.4809999999999999</v>
      </c>
      <c r="L155" s="159"/>
      <c r="M155" s="264"/>
      <c r="N155" s="264"/>
      <c r="O155" s="264"/>
      <c r="P155" s="264">
        <f>ROUND(V155*K155,2)</f>
        <v>0</v>
      </c>
      <c r="Q155" s="264"/>
      <c r="R155" s="160"/>
      <c r="T155" s="161" t="s">
        <v>5</v>
      </c>
      <c r="U155" s="44" t="s">
        <v>47</v>
      </c>
      <c r="V155" s="120">
        <f>L155+M155</f>
        <v>0</v>
      </c>
      <c r="W155" s="120">
        <f>ROUND(L155*K155,2)</f>
        <v>0</v>
      </c>
      <c r="X155" s="120">
        <f>ROUND(M155*K155,2)</f>
        <v>0</v>
      </c>
      <c r="Y155" s="162">
        <v>1.5</v>
      </c>
      <c r="Z155" s="162">
        <f>Y155*K155</f>
        <v>14.221499999999999</v>
      </c>
      <c r="AA155" s="162">
        <v>0</v>
      </c>
      <c r="AB155" s="162">
        <f>AA155*K155</f>
        <v>0</v>
      </c>
      <c r="AC155" s="162">
        <v>0</v>
      </c>
      <c r="AD155" s="163">
        <f>AC155*K155</f>
        <v>0</v>
      </c>
      <c r="AR155" s="22" t="s">
        <v>220</v>
      </c>
      <c r="AT155" s="22" t="s">
        <v>205</v>
      </c>
      <c r="AU155" s="22" t="s">
        <v>96</v>
      </c>
      <c r="AY155" s="22" t="s">
        <v>204</v>
      </c>
      <c r="BE155" s="164">
        <f>IF(U155="základní",P155,0)</f>
        <v>0</v>
      </c>
      <c r="BF155" s="164">
        <f>IF(U155="snížená",P155,0)</f>
        <v>0</v>
      </c>
      <c r="BG155" s="164">
        <f>IF(U155="zákl. přenesená",P155,0)</f>
        <v>0</v>
      </c>
      <c r="BH155" s="164">
        <f>IF(U155="sníž. přenesená",P155,0)</f>
        <v>0</v>
      </c>
      <c r="BI155" s="164">
        <f>IF(U155="nulová",P155,0)</f>
        <v>0</v>
      </c>
      <c r="BJ155" s="22" t="s">
        <v>91</v>
      </c>
      <c r="BK155" s="164">
        <f>ROUND(V155*K155,2)</f>
        <v>0</v>
      </c>
      <c r="BL155" s="22" t="s">
        <v>220</v>
      </c>
      <c r="BM155" s="22" t="s">
        <v>921</v>
      </c>
    </row>
    <row r="156" spans="2:65" s="11" customFormat="1" ht="16.5" customHeight="1">
      <c r="B156" s="170"/>
      <c r="C156" s="171"/>
      <c r="D156" s="171"/>
      <c r="E156" s="172" t="s">
        <v>5</v>
      </c>
      <c r="F156" s="268" t="s">
        <v>922</v>
      </c>
      <c r="G156" s="269"/>
      <c r="H156" s="269"/>
      <c r="I156" s="269"/>
      <c r="J156" s="171"/>
      <c r="K156" s="173">
        <v>0.14599999999999999</v>
      </c>
      <c r="L156" s="171"/>
      <c r="M156" s="171"/>
      <c r="N156" s="171"/>
      <c r="O156" s="171"/>
      <c r="P156" s="171"/>
      <c r="Q156" s="171"/>
      <c r="R156" s="174"/>
      <c r="T156" s="175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6"/>
      <c r="AT156" s="177" t="s">
        <v>366</v>
      </c>
      <c r="AU156" s="177" t="s">
        <v>96</v>
      </c>
      <c r="AV156" s="11" t="s">
        <v>96</v>
      </c>
      <c r="AW156" s="11" t="s">
        <v>7</v>
      </c>
      <c r="AX156" s="11" t="s">
        <v>84</v>
      </c>
      <c r="AY156" s="177" t="s">
        <v>204</v>
      </c>
    </row>
    <row r="157" spans="2:65" s="11" customFormat="1" ht="38.25" customHeight="1">
      <c r="B157" s="170"/>
      <c r="C157" s="171"/>
      <c r="D157" s="171"/>
      <c r="E157" s="172" t="s">
        <v>5</v>
      </c>
      <c r="F157" s="270" t="s">
        <v>923</v>
      </c>
      <c r="G157" s="271"/>
      <c r="H157" s="271"/>
      <c r="I157" s="271"/>
      <c r="J157" s="171"/>
      <c r="K157" s="173">
        <v>3.7509999999999999</v>
      </c>
      <c r="L157" s="171"/>
      <c r="M157" s="171"/>
      <c r="N157" s="171"/>
      <c r="O157" s="171"/>
      <c r="P157" s="171"/>
      <c r="Q157" s="171"/>
      <c r="R157" s="174"/>
      <c r="T157" s="175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6"/>
      <c r="AT157" s="177" t="s">
        <v>366</v>
      </c>
      <c r="AU157" s="177" t="s">
        <v>96</v>
      </c>
      <c r="AV157" s="11" t="s">
        <v>96</v>
      </c>
      <c r="AW157" s="11" t="s">
        <v>7</v>
      </c>
      <c r="AX157" s="11" t="s">
        <v>84</v>
      </c>
      <c r="AY157" s="177" t="s">
        <v>204</v>
      </c>
    </row>
    <row r="158" spans="2:65" s="11" customFormat="1" ht="38.25" customHeight="1">
      <c r="B158" s="170"/>
      <c r="C158" s="171"/>
      <c r="D158" s="171"/>
      <c r="E158" s="172" t="s">
        <v>5</v>
      </c>
      <c r="F158" s="270" t="s">
        <v>924</v>
      </c>
      <c r="G158" s="271"/>
      <c r="H158" s="271"/>
      <c r="I158" s="271"/>
      <c r="J158" s="171"/>
      <c r="K158" s="173">
        <v>4.016</v>
      </c>
      <c r="L158" s="171"/>
      <c r="M158" s="171"/>
      <c r="N158" s="171"/>
      <c r="O158" s="171"/>
      <c r="P158" s="171"/>
      <c r="Q158" s="171"/>
      <c r="R158" s="174"/>
      <c r="T158" s="175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6"/>
      <c r="AT158" s="177" t="s">
        <v>366</v>
      </c>
      <c r="AU158" s="177" t="s">
        <v>96</v>
      </c>
      <c r="AV158" s="11" t="s">
        <v>96</v>
      </c>
      <c r="AW158" s="11" t="s">
        <v>7</v>
      </c>
      <c r="AX158" s="11" t="s">
        <v>84</v>
      </c>
      <c r="AY158" s="177" t="s">
        <v>204</v>
      </c>
    </row>
    <row r="159" spans="2:65" s="11" customFormat="1" ht="16.5" customHeight="1">
      <c r="B159" s="170"/>
      <c r="C159" s="171"/>
      <c r="D159" s="171"/>
      <c r="E159" s="172" t="s">
        <v>5</v>
      </c>
      <c r="F159" s="270" t="s">
        <v>925</v>
      </c>
      <c r="G159" s="271"/>
      <c r="H159" s="271"/>
      <c r="I159" s="271"/>
      <c r="J159" s="171"/>
      <c r="K159" s="173">
        <v>1.5680000000000001</v>
      </c>
      <c r="L159" s="171"/>
      <c r="M159" s="171"/>
      <c r="N159" s="171"/>
      <c r="O159" s="171"/>
      <c r="P159" s="171"/>
      <c r="Q159" s="171"/>
      <c r="R159" s="174"/>
      <c r="T159" s="175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6"/>
      <c r="AT159" s="177" t="s">
        <v>366</v>
      </c>
      <c r="AU159" s="177" t="s">
        <v>96</v>
      </c>
      <c r="AV159" s="11" t="s">
        <v>96</v>
      </c>
      <c r="AW159" s="11" t="s">
        <v>7</v>
      </c>
      <c r="AX159" s="11" t="s">
        <v>84</v>
      </c>
      <c r="AY159" s="177" t="s">
        <v>204</v>
      </c>
    </row>
    <row r="160" spans="2:65" s="12" customFormat="1" ht="16.5" customHeight="1">
      <c r="B160" s="178"/>
      <c r="C160" s="179"/>
      <c r="D160" s="179"/>
      <c r="E160" s="180" t="s">
        <v>5</v>
      </c>
      <c r="F160" s="272" t="s">
        <v>379</v>
      </c>
      <c r="G160" s="273"/>
      <c r="H160" s="273"/>
      <c r="I160" s="273"/>
      <c r="J160" s="179"/>
      <c r="K160" s="181">
        <v>9.4809999999999999</v>
      </c>
      <c r="L160" s="179"/>
      <c r="M160" s="179"/>
      <c r="N160" s="179"/>
      <c r="O160" s="179"/>
      <c r="P160" s="179"/>
      <c r="Q160" s="179"/>
      <c r="R160" s="182"/>
      <c r="T160" s="187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88"/>
      <c r="AT160" s="186" t="s">
        <v>366</v>
      </c>
      <c r="AU160" s="186" t="s">
        <v>96</v>
      </c>
      <c r="AV160" s="12" t="s">
        <v>220</v>
      </c>
      <c r="AW160" s="12" t="s">
        <v>7</v>
      </c>
      <c r="AX160" s="12" t="s">
        <v>91</v>
      </c>
      <c r="AY160" s="186" t="s">
        <v>204</v>
      </c>
    </row>
    <row r="161" spans="2:65" s="1" customFormat="1" ht="16.5" customHeight="1">
      <c r="B161" s="154"/>
      <c r="C161" s="165" t="s">
        <v>243</v>
      </c>
      <c r="D161" s="165" t="s">
        <v>211</v>
      </c>
      <c r="E161" s="166" t="s">
        <v>926</v>
      </c>
      <c r="F161" s="265" t="s">
        <v>927</v>
      </c>
      <c r="G161" s="265"/>
      <c r="H161" s="265"/>
      <c r="I161" s="265"/>
      <c r="J161" s="167" t="s">
        <v>928</v>
      </c>
      <c r="K161" s="168">
        <v>58.396000000000001</v>
      </c>
      <c r="L161" s="169"/>
      <c r="M161" s="266"/>
      <c r="N161" s="266"/>
      <c r="O161" s="267"/>
      <c r="P161" s="264">
        <f>ROUND(V161*K161,2)</f>
        <v>0</v>
      </c>
      <c r="Q161" s="264"/>
      <c r="R161" s="160"/>
      <c r="T161" s="161" t="s">
        <v>5</v>
      </c>
      <c r="U161" s="44" t="s">
        <v>47</v>
      </c>
      <c r="V161" s="120">
        <f>L161+M161</f>
        <v>0</v>
      </c>
      <c r="W161" s="120">
        <f>ROUND(L161*K161,2)</f>
        <v>0</v>
      </c>
      <c r="X161" s="120">
        <f>ROUND(M161*K161,2)</f>
        <v>0</v>
      </c>
      <c r="Y161" s="162">
        <v>0</v>
      </c>
      <c r="Z161" s="162">
        <f>Y161*K161</f>
        <v>0</v>
      </c>
      <c r="AA161" s="162">
        <v>1</v>
      </c>
      <c r="AB161" s="162">
        <f>AA161*K161</f>
        <v>58.396000000000001</v>
      </c>
      <c r="AC161" s="162">
        <v>0</v>
      </c>
      <c r="AD161" s="163">
        <f>AC161*K161</f>
        <v>0</v>
      </c>
      <c r="AR161" s="22" t="s">
        <v>239</v>
      </c>
      <c r="AT161" s="22" t="s">
        <v>211</v>
      </c>
      <c r="AU161" s="22" t="s">
        <v>96</v>
      </c>
      <c r="AY161" s="22" t="s">
        <v>204</v>
      </c>
      <c r="BE161" s="164">
        <f>IF(U161="základní",P161,0)</f>
        <v>0</v>
      </c>
      <c r="BF161" s="164">
        <f>IF(U161="snížená",P161,0)</f>
        <v>0</v>
      </c>
      <c r="BG161" s="164">
        <f>IF(U161="zákl. přenesená",P161,0)</f>
        <v>0</v>
      </c>
      <c r="BH161" s="164">
        <f>IF(U161="sníž. přenesená",P161,0)</f>
        <v>0</v>
      </c>
      <c r="BI161" s="164">
        <f>IF(U161="nulová",P161,0)</f>
        <v>0</v>
      </c>
      <c r="BJ161" s="22" t="s">
        <v>91</v>
      </c>
      <c r="BK161" s="164">
        <f>ROUND(V161*K161,2)</f>
        <v>0</v>
      </c>
      <c r="BL161" s="22" t="s">
        <v>220</v>
      </c>
      <c r="BM161" s="22" t="s">
        <v>929</v>
      </c>
    </row>
    <row r="162" spans="2:65" s="1" customFormat="1" ht="16.5" customHeight="1">
      <c r="B162" s="35"/>
      <c r="C162" s="36"/>
      <c r="D162" s="36"/>
      <c r="E162" s="36"/>
      <c r="F162" s="288" t="s">
        <v>930</v>
      </c>
      <c r="G162" s="289"/>
      <c r="H162" s="289"/>
      <c r="I162" s="289"/>
      <c r="J162" s="36"/>
      <c r="K162" s="36"/>
      <c r="L162" s="36"/>
      <c r="M162" s="36"/>
      <c r="N162" s="36"/>
      <c r="O162" s="36"/>
      <c r="P162" s="36"/>
      <c r="Q162" s="36"/>
      <c r="R162" s="37"/>
      <c r="T162" s="196"/>
      <c r="U162" s="36"/>
      <c r="V162" s="36"/>
      <c r="W162" s="36"/>
      <c r="X162" s="36"/>
      <c r="Y162" s="36"/>
      <c r="Z162" s="36"/>
      <c r="AA162" s="36"/>
      <c r="AB162" s="36"/>
      <c r="AC162" s="36"/>
      <c r="AD162" s="74"/>
      <c r="AT162" s="22" t="s">
        <v>931</v>
      </c>
      <c r="AU162" s="22" t="s">
        <v>96</v>
      </c>
    </row>
    <row r="163" spans="2:65" s="11" customFormat="1" ht="16.5" customHeight="1">
      <c r="B163" s="170"/>
      <c r="C163" s="171"/>
      <c r="D163" s="171"/>
      <c r="E163" s="172" t="s">
        <v>5</v>
      </c>
      <c r="F163" s="270" t="s">
        <v>932</v>
      </c>
      <c r="G163" s="271"/>
      <c r="H163" s="271"/>
      <c r="I163" s="271"/>
      <c r="J163" s="171"/>
      <c r="K163" s="173">
        <v>29.198</v>
      </c>
      <c r="L163" s="171"/>
      <c r="M163" s="171"/>
      <c r="N163" s="171"/>
      <c r="O163" s="171"/>
      <c r="P163" s="171"/>
      <c r="Q163" s="171"/>
      <c r="R163" s="174"/>
      <c r="T163" s="175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6"/>
      <c r="AT163" s="177" t="s">
        <v>366</v>
      </c>
      <c r="AU163" s="177" t="s">
        <v>96</v>
      </c>
      <c r="AV163" s="11" t="s">
        <v>96</v>
      </c>
      <c r="AW163" s="11" t="s">
        <v>7</v>
      </c>
      <c r="AX163" s="11" t="s">
        <v>91</v>
      </c>
      <c r="AY163" s="177" t="s">
        <v>204</v>
      </c>
    </row>
    <row r="164" spans="2:65" s="1" customFormat="1" ht="25.5" customHeight="1">
      <c r="B164" s="154"/>
      <c r="C164" s="155" t="s">
        <v>247</v>
      </c>
      <c r="D164" s="155" t="s">
        <v>205</v>
      </c>
      <c r="E164" s="156" t="s">
        <v>933</v>
      </c>
      <c r="F164" s="263" t="s">
        <v>934</v>
      </c>
      <c r="G164" s="263"/>
      <c r="H164" s="263"/>
      <c r="I164" s="263"/>
      <c r="J164" s="157" t="s">
        <v>880</v>
      </c>
      <c r="K164" s="158">
        <v>62.398000000000003</v>
      </c>
      <c r="L164" s="159"/>
      <c r="M164" s="264"/>
      <c r="N164" s="264"/>
      <c r="O164" s="264"/>
      <c r="P164" s="264">
        <f>ROUND(V164*K164,2)</f>
        <v>0</v>
      </c>
      <c r="Q164" s="264"/>
      <c r="R164" s="160"/>
      <c r="T164" s="161" t="s">
        <v>5</v>
      </c>
      <c r="U164" s="44" t="s">
        <v>47</v>
      </c>
      <c r="V164" s="120">
        <f>L164+M164</f>
        <v>0</v>
      </c>
      <c r="W164" s="120">
        <f>ROUND(L164*K164,2)</f>
        <v>0</v>
      </c>
      <c r="X164" s="120">
        <f>ROUND(M164*K164,2)</f>
        <v>0</v>
      </c>
      <c r="Y164" s="162">
        <v>0.29899999999999999</v>
      </c>
      <c r="Z164" s="162">
        <f>Y164*K164</f>
        <v>18.657001999999999</v>
      </c>
      <c r="AA164" s="162">
        <v>0</v>
      </c>
      <c r="AB164" s="162">
        <f>AA164*K164</f>
        <v>0</v>
      </c>
      <c r="AC164" s="162">
        <v>0</v>
      </c>
      <c r="AD164" s="163">
        <f>AC164*K164</f>
        <v>0</v>
      </c>
      <c r="AR164" s="22" t="s">
        <v>220</v>
      </c>
      <c r="AT164" s="22" t="s">
        <v>205</v>
      </c>
      <c r="AU164" s="22" t="s">
        <v>96</v>
      </c>
      <c r="AY164" s="22" t="s">
        <v>204</v>
      </c>
      <c r="BE164" s="164">
        <f>IF(U164="základní",P164,0)</f>
        <v>0</v>
      </c>
      <c r="BF164" s="164">
        <f>IF(U164="snížená",P164,0)</f>
        <v>0</v>
      </c>
      <c r="BG164" s="164">
        <f>IF(U164="zákl. přenesená",P164,0)</f>
        <v>0</v>
      </c>
      <c r="BH164" s="164">
        <f>IF(U164="sníž. přenesená",P164,0)</f>
        <v>0</v>
      </c>
      <c r="BI164" s="164">
        <f>IF(U164="nulová",P164,0)</f>
        <v>0</v>
      </c>
      <c r="BJ164" s="22" t="s">
        <v>91</v>
      </c>
      <c r="BK164" s="164">
        <f>ROUND(V164*K164,2)</f>
        <v>0</v>
      </c>
      <c r="BL164" s="22" t="s">
        <v>220</v>
      </c>
      <c r="BM164" s="22" t="s">
        <v>935</v>
      </c>
    </row>
    <row r="165" spans="2:65" s="13" customFormat="1" ht="16.5" customHeight="1">
      <c r="B165" s="189"/>
      <c r="C165" s="190"/>
      <c r="D165" s="190"/>
      <c r="E165" s="191" t="s">
        <v>5</v>
      </c>
      <c r="F165" s="284" t="s">
        <v>936</v>
      </c>
      <c r="G165" s="285"/>
      <c r="H165" s="285"/>
      <c r="I165" s="285"/>
      <c r="J165" s="190"/>
      <c r="K165" s="191" t="s">
        <v>5</v>
      </c>
      <c r="L165" s="190"/>
      <c r="M165" s="190"/>
      <c r="N165" s="190"/>
      <c r="O165" s="190"/>
      <c r="P165" s="190"/>
      <c r="Q165" s="190"/>
      <c r="R165" s="192"/>
      <c r="T165" s="193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4"/>
      <c r="AT165" s="195" t="s">
        <v>366</v>
      </c>
      <c r="AU165" s="195" t="s">
        <v>96</v>
      </c>
      <c r="AV165" s="13" t="s">
        <v>91</v>
      </c>
      <c r="AW165" s="13" t="s">
        <v>7</v>
      </c>
      <c r="AX165" s="13" t="s">
        <v>84</v>
      </c>
      <c r="AY165" s="195" t="s">
        <v>204</v>
      </c>
    </row>
    <row r="166" spans="2:65" s="11" customFormat="1" ht="16.5" customHeight="1">
      <c r="B166" s="170"/>
      <c r="C166" s="171"/>
      <c r="D166" s="171"/>
      <c r="E166" s="172" t="s">
        <v>5</v>
      </c>
      <c r="F166" s="270" t="s">
        <v>937</v>
      </c>
      <c r="G166" s="271"/>
      <c r="H166" s="271"/>
      <c r="I166" s="271"/>
      <c r="J166" s="171"/>
      <c r="K166" s="173">
        <v>63.429000000000002</v>
      </c>
      <c r="L166" s="171"/>
      <c r="M166" s="171"/>
      <c r="N166" s="171"/>
      <c r="O166" s="171"/>
      <c r="P166" s="171"/>
      <c r="Q166" s="171"/>
      <c r="R166" s="174"/>
      <c r="T166" s="175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6"/>
      <c r="AT166" s="177" t="s">
        <v>366</v>
      </c>
      <c r="AU166" s="177" t="s">
        <v>96</v>
      </c>
      <c r="AV166" s="11" t="s">
        <v>96</v>
      </c>
      <c r="AW166" s="11" t="s">
        <v>7</v>
      </c>
      <c r="AX166" s="11" t="s">
        <v>84</v>
      </c>
      <c r="AY166" s="177" t="s">
        <v>204</v>
      </c>
    </row>
    <row r="167" spans="2:65" s="13" customFormat="1" ht="16.5" customHeight="1">
      <c r="B167" s="189"/>
      <c r="C167" s="190"/>
      <c r="D167" s="190"/>
      <c r="E167" s="191" t="s">
        <v>5</v>
      </c>
      <c r="F167" s="286" t="s">
        <v>938</v>
      </c>
      <c r="G167" s="287"/>
      <c r="H167" s="287"/>
      <c r="I167" s="287"/>
      <c r="J167" s="190"/>
      <c r="K167" s="191" t="s">
        <v>5</v>
      </c>
      <c r="L167" s="190"/>
      <c r="M167" s="190"/>
      <c r="N167" s="190"/>
      <c r="O167" s="190"/>
      <c r="P167" s="190"/>
      <c r="Q167" s="190"/>
      <c r="R167" s="192"/>
      <c r="T167" s="193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4"/>
      <c r="AT167" s="195" t="s">
        <v>366</v>
      </c>
      <c r="AU167" s="195" t="s">
        <v>96</v>
      </c>
      <c r="AV167" s="13" t="s">
        <v>91</v>
      </c>
      <c r="AW167" s="13" t="s">
        <v>7</v>
      </c>
      <c r="AX167" s="13" t="s">
        <v>84</v>
      </c>
      <c r="AY167" s="195" t="s">
        <v>204</v>
      </c>
    </row>
    <row r="168" spans="2:65" s="11" customFormat="1" ht="16.5" customHeight="1">
      <c r="B168" s="170"/>
      <c r="C168" s="171"/>
      <c r="D168" s="171"/>
      <c r="E168" s="172" t="s">
        <v>5</v>
      </c>
      <c r="F168" s="270" t="s">
        <v>939</v>
      </c>
      <c r="G168" s="271"/>
      <c r="H168" s="271"/>
      <c r="I168" s="271"/>
      <c r="J168" s="171"/>
      <c r="K168" s="173">
        <v>-4.0000000000000001E-3</v>
      </c>
      <c r="L168" s="171"/>
      <c r="M168" s="171"/>
      <c r="N168" s="171"/>
      <c r="O168" s="171"/>
      <c r="P168" s="171"/>
      <c r="Q168" s="171"/>
      <c r="R168" s="174"/>
      <c r="T168" s="175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6"/>
      <c r="AT168" s="177" t="s">
        <v>366</v>
      </c>
      <c r="AU168" s="177" t="s">
        <v>96</v>
      </c>
      <c r="AV168" s="11" t="s">
        <v>96</v>
      </c>
      <c r="AW168" s="11" t="s">
        <v>7</v>
      </c>
      <c r="AX168" s="11" t="s">
        <v>84</v>
      </c>
      <c r="AY168" s="177" t="s">
        <v>204</v>
      </c>
    </row>
    <row r="169" spans="2:65" s="11" customFormat="1" ht="38.25" customHeight="1">
      <c r="B169" s="170"/>
      <c r="C169" s="171"/>
      <c r="D169" s="171"/>
      <c r="E169" s="172" t="s">
        <v>5</v>
      </c>
      <c r="F169" s="270" t="s">
        <v>940</v>
      </c>
      <c r="G169" s="271"/>
      <c r="H169" s="271"/>
      <c r="I169" s="271"/>
      <c r="J169" s="171"/>
      <c r="K169" s="173">
        <v>-0.154</v>
      </c>
      <c r="L169" s="171"/>
      <c r="M169" s="171"/>
      <c r="N169" s="171"/>
      <c r="O169" s="171"/>
      <c r="P169" s="171"/>
      <c r="Q169" s="171"/>
      <c r="R169" s="174"/>
      <c r="T169" s="175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6"/>
      <c r="AT169" s="177" t="s">
        <v>366</v>
      </c>
      <c r="AU169" s="177" t="s">
        <v>96</v>
      </c>
      <c r="AV169" s="11" t="s">
        <v>96</v>
      </c>
      <c r="AW169" s="11" t="s">
        <v>7</v>
      </c>
      <c r="AX169" s="11" t="s">
        <v>84</v>
      </c>
      <c r="AY169" s="177" t="s">
        <v>204</v>
      </c>
    </row>
    <row r="170" spans="2:65" s="11" customFormat="1" ht="38.25" customHeight="1">
      <c r="B170" s="170"/>
      <c r="C170" s="171"/>
      <c r="D170" s="171"/>
      <c r="E170" s="172" t="s">
        <v>5</v>
      </c>
      <c r="F170" s="270" t="s">
        <v>941</v>
      </c>
      <c r="G170" s="271"/>
      <c r="H170" s="271"/>
      <c r="I170" s="271"/>
      <c r="J170" s="171"/>
      <c r="K170" s="173">
        <v>-0.317</v>
      </c>
      <c r="L170" s="171"/>
      <c r="M170" s="171"/>
      <c r="N170" s="171"/>
      <c r="O170" s="171"/>
      <c r="P170" s="171"/>
      <c r="Q170" s="171"/>
      <c r="R170" s="174"/>
      <c r="T170" s="175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6"/>
      <c r="AT170" s="177" t="s">
        <v>366</v>
      </c>
      <c r="AU170" s="177" t="s">
        <v>96</v>
      </c>
      <c r="AV170" s="11" t="s">
        <v>96</v>
      </c>
      <c r="AW170" s="11" t="s">
        <v>7</v>
      </c>
      <c r="AX170" s="11" t="s">
        <v>84</v>
      </c>
      <c r="AY170" s="177" t="s">
        <v>204</v>
      </c>
    </row>
    <row r="171" spans="2:65" s="11" customFormat="1" ht="16.5" customHeight="1">
      <c r="B171" s="170"/>
      <c r="C171" s="171"/>
      <c r="D171" s="171"/>
      <c r="E171" s="172" t="s">
        <v>5</v>
      </c>
      <c r="F171" s="270" t="s">
        <v>942</v>
      </c>
      <c r="G171" s="271"/>
      <c r="H171" s="271"/>
      <c r="I171" s="271"/>
      <c r="J171" s="171"/>
      <c r="K171" s="173">
        <v>-0.55600000000000005</v>
      </c>
      <c r="L171" s="171"/>
      <c r="M171" s="171"/>
      <c r="N171" s="171"/>
      <c r="O171" s="171"/>
      <c r="P171" s="171"/>
      <c r="Q171" s="171"/>
      <c r="R171" s="174"/>
      <c r="T171" s="175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6"/>
      <c r="AT171" s="177" t="s">
        <v>366</v>
      </c>
      <c r="AU171" s="177" t="s">
        <v>96</v>
      </c>
      <c r="AV171" s="11" t="s">
        <v>96</v>
      </c>
      <c r="AW171" s="11" t="s">
        <v>7</v>
      </c>
      <c r="AX171" s="11" t="s">
        <v>84</v>
      </c>
      <c r="AY171" s="177" t="s">
        <v>204</v>
      </c>
    </row>
    <row r="172" spans="2:65" s="12" customFormat="1" ht="16.5" customHeight="1">
      <c r="B172" s="178"/>
      <c r="C172" s="179"/>
      <c r="D172" s="179"/>
      <c r="E172" s="180" t="s">
        <v>5</v>
      </c>
      <c r="F172" s="272" t="s">
        <v>379</v>
      </c>
      <c r="G172" s="273"/>
      <c r="H172" s="273"/>
      <c r="I172" s="273"/>
      <c r="J172" s="179"/>
      <c r="K172" s="181">
        <v>62.398000000000003</v>
      </c>
      <c r="L172" s="179"/>
      <c r="M172" s="179"/>
      <c r="N172" s="179"/>
      <c r="O172" s="179"/>
      <c r="P172" s="179"/>
      <c r="Q172" s="179"/>
      <c r="R172" s="182"/>
      <c r="T172" s="187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88"/>
      <c r="AT172" s="186" t="s">
        <v>366</v>
      </c>
      <c r="AU172" s="186" t="s">
        <v>96</v>
      </c>
      <c r="AV172" s="12" t="s">
        <v>220</v>
      </c>
      <c r="AW172" s="12" t="s">
        <v>7</v>
      </c>
      <c r="AX172" s="12" t="s">
        <v>91</v>
      </c>
      <c r="AY172" s="186" t="s">
        <v>204</v>
      </c>
    </row>
    <row r="173" spans="2:65" s="1" customFormat="1" ht="25.5" customHeight="1">
      <c r="B173" s="154"/>
      <c r="C173" s="155" t="s">
        <v>251</v>
      </c>
      <c r="D173" s="155" t="s">
        <v>205</v>
      </c>
      <c r="E173" s="156" t="s">
        <v>943</v>
      </c>
      <c r="F173" s="263" t="s">
        <v>944</v>
      </c>
      <c r="G173" s="263"/>
      <c r="H173" s="263"/>
      <c r="I173" s="263"/>
      <c r="J173" s="157" t="s">
        <v>880</v>
      </c>
      <c r="K173" s="158">
        <v>18.036000000000001</v>
      </c>
      <c r="L173" s="159"/>
      <c r="M173" s="264"/>
      <c r="N173" s="264"/>
      <c r="O173" s="264"/>
      <c r="P173" s="264">
        <f>ROUND(V173*K173,2)</f>
        <v>0</v>
      </c>
      <c r="Q173" s="264"/>
      <c r="R173" s="160"/>
      <c r="T173" s="161" t="s">
        <v>5</v>
      </c>
      <c r="U173" s="44" t="s">
        <v>47</v>
      </c>
      <c r="V173" s="120">
        <f>L173+M173</f>
        <v>0</v>
      </c>
      <c r="W173" s="120">
        <f>ROUND(L173*K173,2)</f>
        <v>0</v>
      </c>
      <c r="X173" s="120">
        <f>ROUND(M173*K173,2)</f>
        <v>0</v>
      </c>
      <c r="Y173" s="162">
        <v>0.34499999999999997</v>
      </c>
      <c r="Z173" s="162">
        <f>Y173*K173</f>
        <v>6.2224199999999996</v>
      </c>
      <c r="AA173" s="162">
        <v>0</v>
      </c>
      <c r="AB173" s="162">
        <f>AA173*K173</f>
        <v>0</v>
      </c>
      <c r="AC173" s="162">
        <v>0</v>
      </c>
      <c r="AD173" s="163">
        <f>AC173*K173</f>
        <v>0</v>
      </c>
      <c r="AR173" s="22" t="s">
        <v>220</v>
      </c>
      <c r="AT173" s="22" t="s">
        <v>205</v>
      </c>
      <c r="AU173" s="22" t="s">
        <v>96</v>
      </c>
      <c r="AY173" s="22" t="s">
        <v>204</v>
      </c>
      <c r="BE173" s="164">
        <f>IF(U173="základní",P173,0)</f>
        <v>0</v>
      </c>
      <c r="BF173" s="164">
        <f>IF(U173="snížená",P173,0)</f>
        <v>0</v>
      </c>
      <c r="BG173" s="164">
        <f>IF(U173="zákl. přenesená",P173,0)</f>
        <v>0</v>
      </c>
      <c r="BH173" s="164">
        <f>IF(U173="sníž. přenesená",P173,0)</f>
        <v>0</v>
      </c>
      <c r="BI173" s="164">
        <f>IF(U173="nulová",P173,0)</f>
        <v>0</v>
      </c>
      <c r="BJ173" s="22" t="s">
        <v>91</v>
      </c>
      <c r="BK173" s="164">
        <f>ROUND(V173*K173,2)</f>
        <v>0</v>
      </c>
      <c r="BL173" s="22" t="s">
        <v>220</v>
      </c>
      <c r="BM173" s="22" t="s">
        <v>945</v>
      </c>
    </row>
    <row r="174" spans="2:65" s="13" customFormat="1" ht="16.5" customHeight="1">
      <c r="B174" s="189"/>
      <c r="C174" s="190"/>
      <c r="D174" s="190"/>
      <c r="E174" s="191" t="s">
        <v>5</v>
      </c>
      <c r="F174" s="284" t="s">
        <v>946</v>
      </c>
      <c r="G174" s="285"/>
      <c r="H174" s="285"/>
      <c r="I174" s="285"/>
      <c r="J174" s="190"/>
      <c r="K174" s="191" t="s">
        <v>5</v>
      </c>
      <c r="L174" s="190"/>
      <c r="M174" s="190"/>
      <c r="N174" s="190"/>
      <c r="O174" s="190"/>
      <c r="P174" s="190"/>
      <c r="Q174" s="190"/>
      <c r="R174" s="192"/>
      <c r="T174" s="193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4"/>
      <c r="AT174" s="195" t="s">
        <v>366</v>
      </c>
      <c r="AU174" s="195" t="s">
        <v>96</v>
      </c>
      <c r="AV174" s="13" t="s">
        <v>91</v>
      </c>
      <c r="AW174" s="13" t="s">
        <v>7</v>
      </c>
      <c r="AX174" s="13" t="s">
        <v>84</v>
      </c>
      <c r="AY174" s="195" t="s">
        <v>204</v>
      </c>
    </row>
    <row r="175" spans="2:65" s="11" customFormat="1" ht="16.5" customHeight="1">
      <c r="B175" s="170"/>
      <c r="C175" s="171"/>
      <c r="D175" s="171"/>
      <c r="E175" s="172" t="s">
        <v>5</v>
      </c>
      <c r="F175" s="270" t="s">
        <v>947</v>
      </c>
      <c r="G175" s="271"/>
      <c r="H175" s="271"/>
      <c r="I175" s="271"/>
      <c r="J175" s="171"/>
      <c r="K175" s="173">
        <v>18.036000000000001</v>
      </c>
      <c r="L175" s="171"/>
      <c r="M175" s="171"/>
      <c r="N175" s="171"/>
      <c r="O175" s="171"/>
      <c r="P175" s="171"/>
      <c r="Q175" s="171"/>
      <c r="R175" s="174"/>
      <c r="T175" s="175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6"/>
      <c r="AT175" s="177" t="s">
        <v>366</v>
      </c>
      <c r="AU175" s="177" t="s">
        <v>96</v>
      </c>
      <c r="AV175" s="11" t="s">
        <v>96</v>
      </c>
      <c r="AW175" s="11" t="s">
        <v>7</v>
      </c>
      <c r="AX175" s="11" t="s">
        <v>91</v>
      </c>
      <c r="AY175" s="177" t="s">
        <v>204</v>
      </c>
    </row>
    <row r="176" spans="2:65" s="1" customFormat="1" ht="25.5" customHeight="1">
      <c r="B176" s="154"/>
      <c r="C176" s="155" t="s">
        <v>255</v>
      </c>
      <c r="D176" s="155" t="s">
        <v>205</v>
      </c>
      <c r="E176" s="156" t="s">
        <v>948</v>
      </c>
      <c r="F176" s="263" t="s">
        <v>949</v>
      </c>
      <c r="G176" s="263"/>
      <c r="H176" s="263"/>
      <c r="I176" s="263"/>
      <c r="J176" s="157" t="s">
        <v>880</v>
      </c>
      <c r="K176" s="158">
        <v>18.036000000000001</v>
      </c>
      <c r="L176" s="159"/>
      <c r="M176" s="264"/>
      <c r="N176" s="264"/>
      <c r="O176" s="264"/>
      <c r="P176" s="264">
        <f>ROUND(V176*K176,2)</f>
        <v>0</v>
      </c>
      <c r="Q176" s="264"/>
      <c r="R176" s="160"/>
      <c r="T176" s="161" t="s">
        <v>5</v>
      </c>
      <c r="U176" s="44" t="s">
        <v>47</v>
      </c>
      <c r="V176" s="120">
        <f>L176+M176</f>
        <v>0</v>
      </c>
      <c r="W176" s="120">
        <f>ROUND(L176*K176,2)</f>
        <v>0</v>
      </c>
      <c r="X176" s="120">
        <f>ROUND(M176*K176,2)</f>
        <v>0</v>
      </c>
      <c r="Y176" s="162">
        <v>8.3000000000000004E-2</v>
      </c>
      <c r="Z176" s="162">
        <f>Y176*K176</f>
        <v>1.4969880000000002</v>
      </c>
      <c r="AA176" s="162">
        <v>0</v>
      </c>
      <c r="AB176" s="162">
        <f>AA176*K176</f>
        <v>0</v>
      </c>
      <c r="AC176" s="162">
        <v>0</v>
      </c>
      <c r="AD176" s="163">
        <f>AC176*K176</f>
        <v>0</v>
      </c>
      <c r="AR176" s="22" t="s">
        <v>220</v>
      </c>
      <c r="AT176" s="22" t="s">
        <v>205</v>
      </c>
      <c r="AU176" s="22" t="s">
        <v>96</v>
      </c>
      <c r="AY176" s="22" t="s">
        <v>204</v>
      </c>
      <c r="BE176" s="164">
        <f>IF(U176="základní",P176,0)</f>
        <v>0</v>
      </c>
      <c r="BF176" s="164">
        <f>IF(U176="snížená",P176,0)</f>
        <v>0</v>
      </c>
      <c r="BG176" s="164">
        <f>IF(U176="zákl. přenesená",P176,0)</f>
        <v>0</v>
      </c>
      <c r="BH176" s="164">
        <f>IF(U176="sníž. přenesená",P176,0)</f>
        <v>0</v>
      </c>
      <c r="BI176" s="164">
        <f>IF(U176="nulová",P176,0)</f>
        <v>0</v>
      </c>
      <c r="BJ176" s="22" t="s">
        <v>91</v>
      </c>
      <c r="BK176" s="164">
        <f>ROUND(V176*K176,2)</f>
        <v>0</v>
      </c>
      <c r="BL176" s="22" t="s">
        <v>220</v>
      </c>
      <c r="BM176" s="22" t="s">
        <v>950</v>
      </c>
    </row>
    <row r="177" spans="2:65" s="13" customFormat="1" ht="16.5" customHeight="1">
      <c r="B177" s="189"/>
      <c r="C177" s="190"/>
      <c r="D177" s="190"/>
      <c r="E177" s="191" t="s">
        <v>5</v>
      </c>
      <c r="F177" s="284" t="s">
        <v>951</v>
      </c>
      <c r="G177" s="285"/>
      <c r="H177" s="285"/>
      <c r="I177" s="285"/>
      <c r="J177" s="190"/>
      <c r="K177" s="191" t="s">
        <v>5</v>
      </c>
      <c r="L177" s="190"/>
      <c r="M177" s="190"/>
      <c r="N177" s="190"/>
      <c r="O177" s="190"/>
      <c r="P177" s="190"/>
      <c r="Q177" s="190"/>
      <c r="R177" s="192"/>
      <c r="T177" s="193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4"/>
      <c r="AT177" s="195" t="s">
        <v>366</v>
      </c>
      <c r="AU177" s="195" t="s">
        <v>96</v>
      </c>
      <c r="AV177" s="13" t="s">
        <v>91</v>
      </c>
      <c r="AW177" s="13" t="s">
        <v>7</v>
      </c>
      <c r="AX177" s="13" t="s">
        <v>84</v>
      </c>
      <c r="AY177" s="195" t="s">
        <v>204</v>
      </c>
    </row>
    <row r="178" spans="2:65" s="11" customFormat="1" ht="16.5" customHeight="1">
      <c r="B178" s="170"/>
      <c r="C178" s="171"/>
      <c r="D178" s="171"/>
      <c r="E178" s="172" t="s">
        <v>5</v>
      </c>
      <c r="F178" s="270" t="s">
        <v>952</v>
      </c>
      <c r="G178" s="271"/>
      <c r="H178" s="271"/>
      <c r="I178" s="271"/>
      <c r="J178" s="171"/>
      <c r="K178" s="173">
        <v>18.036000000000001</v>
      </c>
      <c r="L178" s="171"/>
      <c r="M178" s="171"/>
      <c r="N178" s="171"/>
      <c r="O178" s="171"/>
      <c r="P178" s="171"/>
      <c r="Q178" s="171"/>
      <c r="R178" s="174"/>
      <c r="T178" s="175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6"/>
      <c r="AT178" s="177" t="s">
        <v>366</v>
      </c>
      <c r="AU178" s="177" t="s">
        <v>96</v>
      </c>
      <c r="AV178" s="11" t="s">
        <v>96</v>
      </c>
      <c r="AW178" s="11" t="s">
        <v>7</v>
      </c>
      <c r="AX178" s="11" t="s">
        <v>91</v>
      </c>
      <c r="AY178" s="177" t="s">
        <v>204</v>
      </c>
    </row>
    <row r="179" spans="2:65" s="1" customFormat="1" ht="25.5" customHeight="1">
      <c r="B179" s="154"/>
      <c r="C179" s="155" t="s">
        <v>259</v>
      </c>
      <c r="D179" s="155" t="s">
        <v>205</v>
      </c>
      <c r="E179" s="156" t="s">
        <v>953</v>
      </c>
      <c r="F179" s="263" t="s">
        <v>954</v>
      </c>
      <c r="G179" s="263"/>
      <c r="H179" s="263"/>
      <c r="I179" s="263"/>
      <c r="J179" s="157" t="s">
        <v>928</v>
      </c>
      <c r="K179" s="158">
        <v>32.465000000000003</v>
      </c>
      <c r="L179" s="159"/>
      <c r="M179" s="264"/>
      <c r="N179" s="264"/>
      <c r="O179" s="264"/>
      <c r="P179" s="264">
        <f>ROUND(V179*K179,2)</f>
        <v>0</v>
      </c>
      <c r="Q179" s="264"/>
      <c r="R179" s="160"/>
      <c r="T179" s="161" t="s">
        <v>5</v>
      </c>
      <c r="U179" s="44" t="s">
        <v>47</v>
      </c>
      <c r="V179" s="120">
        <f>L179+M179</f>
        <v>0</v>
      </c>
      <c r="W179" s="120">
        <f>ROUND(L179*K179,2)</f>
        <v>0</v>
      </c>
      <c r="X179" s="120">
        <f>ROUND(M179*K179,2)</f>
        <v>0</v>
      </c>
      <c r="Y179" s="162">
        <v>0</v>
      </c>
      <c r="Z179" s="162">
        <f>Y179*K179</f>
        <v>0</v>
      </c>
      <c r="AA179" s="162">
        <v>0</v>
      </c>
      <c r="AB179" s="162">
        <f>AA179*K179</f>
        <v>0</v>
      </c>
      <c r="AC179" s="162">
        <v>0</v>
      </c>
      <c r="AD179" s="163">
        <f>AC179*K179</f>
        <v>0</v>
      </c>
      <c r="AR179" s="22" t="s">
        <v>220</v>
      </c>
      <c r="AT179" s="22" t="s">
        <v>205</v>
      </c>
      <c r="AU179" s="22" t="s">
        <v>96</v>
      </c>
      <c r="AY179" s="22" t="s">
        <v>204</v>
      </c>
      <c r="BE179" s="164">
        <f>IF(U179="základní",P179,0)</f>
        <v>0</v>
      </c>
      <c r="BF179" s="164">
        <f>IF(U179="snížená",P179,0)</f>
        <v>0</v>
      </c>
      <c r="BG179" s="164">
        <f>IF(U179="zákl. přenesená",P179,0)</f>
        <v>0</v>
      </c>
      <c r="BH179" s="164">
        <f>IF(U179="sníž. přenesená",P179,0)</f>
        <v>0</v>
      </c>
      <c r="BI179" s="164">
        <f>IF(U179="nulová",P179,0)</f>
        <v>0</v>
      </c>
      <c r="BJ179" s="22" t="s">
        <v>91</v>
      </c>
      <c r="BK179" s="164">
        <f>ROUND(V179*K179,2)</f>
        <v>0</v>
      </c>
      <c r="BL179" s="22" t="s">
        <v>220</v>
      </c>
      <c r="BM179" s="22" t="s">
        <v>955</v>
      </c>
    </row>
    <row r="180" spans="2:65" s="11" customFormat="1" ht="16.5" customHeight="1">
      <c r="B180" s="170"/>
      <c r="C180" s="171"/>
      <c r="D180" s="171"/>
      <c r="E180" s="172" t="s">
        <v>5</v>
      </c>
      <c r="F180" s="268" t="s">
        <v>956</v>
      </c>
      <c r="G180" s="269"/>
      <c r="H180" s="269"/>
      <c r="I180" s="269"/>
      <c r="J180" s="171"/>
      <c r="K180" s="173">
        <v>32.465000000000003</v>
      </c>
      <c r="L180" s="171"/>
      <c r="M180" s="171"/>
      <c r="N180" s="171"/>
      <c r="O180" s="171"/>
      <c r="P180" s="171"/>
      <c r="Q180" s="171"/>
      <c r="R180" s="174"/>
      <c r="T180" s="175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6"/>
      <c r="AT180" s="177" t="s">
        <v>366</v>
      </c>
      <c r="AU180" s="177" t="s">
        <v>96</v>
      </c>
      <c r="AV180" s="11" t="s">
        <v>96</v>
      </c>
      <c r="AW180" s="11" t="s">
        <v>7</v>
      </c>
      <c r="AX180" s="11" t="s">
        <v>91</v>
      </c>
      <c r="AY180" s="177" t="s">
        <v>204</v>
      </c>
    </row>
    <row r="181" spans="2:65" s="1" customFormat="1" ht="38.25" customHeight="1">
      <c r="B181" s="154"/>
      <c r="C181" s="155" t="s">
        <v>263</v>
      </c>
      <c r="D181" s="155" t="s">
        <v>205</v>
      </c>
      <c r="E181" s="156" t="s">
        <v>957</v>
      </c>
      <c r="F181" s="263" t="s">
        <v>958</v>
      </c>
      <c r="G181" s="263"/>
      <c r="H181" s="263"/>
      <c r="I181" s="263"/>
      <c r="J181" s="157" t="s">
        <v>334</v>
      </c>
      <c r="K181" s="158">
        <v>59.88</v>
      </c>
      <c r="L181" s="159"/>
      <c r="M181" s="264"/>
      <c r="N181" s="264"/>
      <c r="O181" s="264"/>
      <c r="P181" s="264">
        <f>ROUND(V181*K181,2)</f>
        <v>0</v>
      </c>
      <c r="Q181" s="264"/>
      <c r="R181" s="160"/>
      <c r="T181" s="161" t="s">
        <v>5</v>
      </c>
      <c r="U181" s="44" t="s">
        <v>47</v>
      </c>
      <c r="V181" s="120">
        <f>L181+M181</f>
        <v>0</v>
      </c>
      <c r="W181" s="120">
        <f>ROUND(L181*K181,2)</f>
        <v>0</v>
      </c>
      <c r="X181" s="120">
        <f>ROUND(M181*K181,2)</f>
        <v>0</v>
      </c>
      <c r="Y181" s="162">
        <v>0.254</v>
      </c>
      <c r="Z181" s="162">
        <f>Y181*K181</f>
        <v>15.209520000000001</v>
      </c>
      <c r="AA181" s="162">
        <v>0</v>
      </c>
      <c r="AB181" s="162">
        <f>AA181*K181</f>
        <v>0</v>
      </c>
      <c r="AC181" s="162">
        <v>0</v>
      </c>
      <c r="AD181" s="163">
        <f>AC181*K181</f>
        <v>0</v>
      </c>
      <c r="AR181" s="22" t="s">
        <v>220</v>
      </c>
      <c r="AT181" s="22" t="s">
        <v>205</v>
      </c>
      <c r="AU181" s="22" t="s">
        <v>96</v>
      </c>
      <c r="AY181" s="22" t="s">
        <v>204</v>
      </c>
      <c r="BE181" s="164">
        <f>IF(U181="základní",P181,0)</f>
        <v>0</v>
      </c>
      <c r="BF181" s="164">
        <f>IF(U181="snížená",P181,0)</f>
        <v>0</v>
      </c>
      <c r="BG181" s="164">
        <f>IF(U181="zákl. přenesená",P181,0)</f>
        <v>0</v>
      </c>
      <c r="BH181" s="164">
        <f>IF(U181="sníž. přenesená",P181,0)</f>
        <v>0</v>
      </c>
      <c r="BI181" s="164">
        <f>IF(U181="nulová",P181,0)</f>
        <v>0</v>
      </c>
      <c r="BJ181" s="22" t="s">
        <v>91</v>
      </c>
      <c r="BK181" s="164">
        <f>ROUND(V181*K181,2)</f>
        <v>0</v>
      </c>
      <c r="BL181" s="22" t="s">
        <v>220</v>
      </c>
      <c r="BM181" s="22" t="s">
        <v>959</v>
      </c>
    </row>
    <row r="182" spans="2:65" s="11" customFormat="1" ht="16.5" customHeight="1">
      <c r="B182" s="170"/>
      <c r="C182" s="171"/>
      <c r="D182" s="171"/>
      <c r="E182" s="172" t="s">
        <v>5</v>
      </c>
      <c r="F182" s="268" t="s">
        <v>960</v>
      </c>
      <c r="G182" s="269"/>
      <c r="H182" s="269"/>
      <c r="I182" s="269"/>
      <c r="J182" s="171"/>
      <c r="K182" s="173">
        <v>2.4</v>
      </c>
      <c r="L182" s="171"/>
      <c r="M182" s="171"/>
      <c r="N182" s="171"/>
      <c r="O182" s="171"/>
      <c r="P182" s="171"/>
      <c r="Q182" s="171"/>
      <c r="R182" s="174"/>
      <c r="T182" s="175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6"/>
      <c r="AT182" s="177" t="s">
        <v>366</v>
      </c>
      <c r="AU182" s="177" t="s">
        <v>96</v>
      </c>
      <c r="AV182" s="11" t="s">
        <v>96</v>
      </c>
      <c r="AW182" s="11" t="s">
        <v>7</v>
      </c>
      <c r="AX182" s="11" t="s">
        <v>84</v>
      </c>
      <c r="AY182" s="177" t="s">
        <v>204</v>
      </c>
    </row>
    <row r="183" spans="2:65" s="11" customFormat="1" ht="16.5" customHeight="1">
      <c r="B183" s="170"/>
      <c r="C183" s="171"/>
      <c r="D183" s="171"/>
      <c r="E183" s="172" t="s">
        <v>5</v>
      </c>
      <c r="F183" s="270" t="s">
        <v>961</v>
      </c>
      <c r="G183" s="271"/>
      <c r="H183" s="271"/>
      <c r="I183" s="271"/>
      <c r="J183" s="171"/>
      <c r="K183" s="173">
        <v>2.88</v>
      </c>
      <c r="L183" s="171"/>
      <c r="M183" s="171"/>
      <c r="N183" s="171"/>
      <c r="O183" s="171"/>
      <c r="P183" s="171"/>
      <c r="Q183" s="171"/>
      <c r="R183" s="174"/>
      <c r="T183" s="175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6"/>
      <c r="AT183" s="177" t="s">
        <v>366</v>
      </c>
      <c r="AU183" s="177" t="s">
        <v>96</v>
      </c>
      <c r="AV183" s="11" t="s">
        <v>96</v>
      </c>
      <c r="AW183" s="11" t="s">
        <v>7</v>
      </c>
      <c r="AX183" s="11" t="s">
        <v>84</v>
      </c>
      <c r="AY183" s="177" t="s">
        <v>204</v>
      </c>
    </row>
    <row r="184" spans="2:65" s="11" customFormat="1" ht="25.5" customHeight="1">
      <c r="B184" s="170"/>
      <c r="C184" s="171"/>
      <c r="D184" s="171"/>
      <c r="E184" s="172" t="s">
        <v>5</v>
      </c>
      <c r="F184" s="270" t="s">
        <v>962</v>
      </c>
      <c r="G184" s="271"/>
      <c r="H184" s="271"/>
      <c r="I184" s="271"/>
      <c r="J184" s="171"/>
      <c r="K184" s="173">
        <v>54.6</v>
      </c>
      <c r="L184" s="171"/>
      <c r="M184" s="171"/>
      <c r="N184" s="171"/>
      <c r="O184" s="171"/>
      <c r="P184" s="171"/>
      <c r="Q184" s="171"/>
      <c r="R184" s="174"/>
      <c r="T184" s="175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6"/>
      <c r="AT184" s="177" t="s">
        <v>366</v>
      </c>
      <c r="AU184" s="177" t="s">
        <v>96</v>
      </c>
      <c r="AV184" s="11" t="s">
        <v>96</v>
      </c>
      <c r="AW184" s="11" t="s">
        <v>7</v>
      </c>
      <c r="AX184" s="11" t="s">
        <v>84</v>
      </c>
      <c r="AY184" s="177" t="s">
        <v>204</v>
      </c>
    </row>
    <row r="185" spans="2:65" s="12" customFormat="1" ht="16.5" customHeight="1">
      <c r="B185" s="178"/>
      <c r="C185" s="179"/>
      <c r="D185" s="179"/>
      <c r="E185" s="180" t="s">
        <v>5</v>
      </c>
      <c r="F185" s="272" t="s">
        <v>379</v>
      </c>
      <c r="G185" s="273"/>
      <c r="H185" s="273"/>
      <c r="I185" s="273"/>
      <c r="J185" s="179"/>
      <c r="K185" s="181">
        <v>59.88</v>
      </c>
      <c r="L185" s="179"/>
      <c r="M185" s="179"/>
      <c r="N185" s="179"/>
      <c r="O185" s="179"/>
      <c r="P185" s="179"/>
      <c r="Q185" s="179"/>
      <c r="R185" s="182"/>
      <c r="T185" s="187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88"/>
      <c r="AT185" s="186" t="s">
        <v>366</v>
      </c>
      <c r="AU185" s="186" t="s">
        <v>96</v>
      </c>
      <c r="AV185" s="12" t="s">
        <v>220</v>
      </c>
      <c r="AW185" s="12" t="s">
        <v>7</v>
      </c>
      <c r="AX185" s="12" t="s">
        <v>91</v>
      </c>
      <c r="AY185" s="186" t="s">
        <v>204</v>
      </c>
    </row>
    <row r="186" spans="2:65" s="1" customFormat="1" ht="38.25" customHeight="1">
      <c r="B186" s="154"/>
      <c r="C186" s="155" t="s">
        <v>12</v>
      </c>
      <c r="D186" s="155" t="s">
        <v>205</v>
      </c>
      <c r="E186" s="156" t="s">
        <v>963</v>
      </c>
      <c r="F186" s="263" t="s">
        <v>964</v>
      </c>
      <c r="G186" s="263"/>
      <c r="H186" s="263"/>
      <c r="I186" s="263"/>
      <c r="J186" s="157" t="s">
        <v>334</v>
      </c>
      <c r="K186" s="158">
        <v>59.88</v>
      </c>
      <c r="L186" s="159"/>
      <c r="M186" s="264"/>
      <c r="N186" s="264"/>
      <c r="O186" s="264"/>
      <c r="P186" s="264">
        <f>ROUND(V186*K186,2)</f>
        <v>0</v>
      </c>
      <c r="Q186" s="264"/>
      <c r="R186" s="160"/>
      <c r="T186" s="161" t="s">
        <v>5</v>
      </c>
      <c r="U186" s="44" t="s">
        <v>47</v>
      </c>
      <c r="V186" s="120">
        <f>L186+M186</f>
        <v>0</v>
      </c>
      <c r="W186" s="120">
        <f>ROUND(L186*K186,2)</f>
        <v>0</v>
      </c>
      <c r="X186" s="120">
        <f>ROUND(M186*K186,2)</f>
        <v>0</v>
      </c>
      <c r="Y186" s="162">
        <v>5.8000000000000003E-2</v>
      </c>
      <c r="Z186" s="162">
        <f>Y186*K186</f>
        <v>3.4730400000000001</v>
      </c>
      <c r="AA186" s="162">
        <v>0</v>
      </c>
      <c r="AB186" s="162">
        <f>AA186*K186</f>
        <v>0</v>
      </c>
      <c r="AC186" s="162">
        <v>0</v>
      </c>
      <c r="AD186" s="163">
        <f>AC186*K186</f>
        <v>0</v>
      </c>
      <c r="AR186" s="22" t="s">
        <v>220</v>
      </c>
      <c r="AT186" s="22" t="s">
        <v>205</v>
      </c>
      <c r="AU186" s="22" t="s">
        <v>96</v>
      </c>
      <c r="AY186" s="22" t="s">
        <v>204</v>
      </c>
      <c r="BE186" s="164">
        <f>IF(U186="základní",P186,0)</f>
        <v>0</v>
      </c>
      <c r="BF186" s="164">
        <f>IF(U186="snížená",P186,0)</f>
        <v>0</v>
      </c>
      <c r="BG186" s="164">
        <f>IF(U186="zákl. přenesená",P186,0)</f>
        <v>0</v>
      </c>
      <c r="BH186" s="164">
        <f>IF(U186="sníž. přenesená",P186,0)</f>
        <v>0</v>
      </c>
      <c r="BI186" s="164">
        <f>IF(U186="nulová",P186,0)</f>
        <v>0</v>
      </c>
      <c r="BJ186" s="22" t="s">
        <v>91</v>
      </c>
      <c r="BK186" s="164">
        <f>ROUND(V186*K186,2)</f>
        <v>0</v>
      </c>
      <c r="BL186" s="22" t="s">
        <v>220</v>
      </c>
      <c r="BM186" s="22" t="s">
        <v>965</v>
      </c>
    </row>
    <row r="187" spans="2:65" s="11" customFormat="1" ht="16.5" customHeight="1">
      <c r="B187" s="170"/>
      <c r="C187" s="171"/>
      <c r="D187" s="171"/>
      <c r="E187" s="172" t="s">
        <v>5</v>
      </c>
      <c r="F187" s="268" t="s">
        <v>966</v>
      </c>
      <c r="G187" s="269"/>
      <c r="H187" s="269"/>
      <c r="I187" s="269"/>
      <c r="J187" s="171"/>
      <c r="K187" s="173">
        <v>59.88</v>
      </c>
      <c r="L187" s="171"/>
      <c r="M187" s="171"/>
      <c r="N187" s="171"/>
      <c r="O187" s="171"/>
      <c r="P187" s="171"/>
      <c r="Q187" s="171"/>
      <c r="R187" s="174"/>
      <c r="T187" s="175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6"/>
      <c r="AT187" s="177" t="s">
        <v>366</v>
      </c>
      <c r="AU187" s="177" t="s">
        <v>96</v>
      </c>
      <c r="AV187" s="11" t="s">
        <v>96</v>
      </c>
      <c r="AW187" s="11" t="s">
        <v>7</v>
      </c>
      <c r="AX187" s="11" t="s">
        <v>91</v>
      </c>
      <c r="AY187" s="177" t="s">
        <v>204</v>
      </c>
    </row>
    <row r="188" spans="2:65" s="1" customFormat="1" ht="16.5" customHeight="1">
      <c r="B188" s="154"/>
      <c r="C188" s="165" t="s">
        <v>209</v>
      </c>
      <c r="D188" s="165" t="s">
        <v>211</v>
      </c>
      <c r="E188" s="166" t="s">
        <v>967</v>
      </c>
      <c r="F188" s="265" t="s">
        <v>968</v>
      </c>
      <c r="G188" s="265"/>
      <c r="H188" s="265"/>
      <c r="I188" s="265"/>
      <c r="J188" s="167" t="s">
        <v>272</v>
      </c>
      <c r="K188" s="168">
        <v>0.89800000000000002</v>
      </c>
      <c r="L188" s="169"/>
      <c r="M188" s="266"/>
      <c r="N188" s="266"/>
      <c r="O188" s="267"/>
      <c r="P188" s="264">
        <f>ROUND(V188*K188,2)</f>
        <v>0</v>
      </c>
      <c r="Q188" s="264"/>
      <c r="R188" s="160"/>
      <c r="T188" s="161" t="s">
        <v>5</v>
      </c>
      <c r="U188" s="44" t="s">
        <v>47</v>
      </c>
      <c r="V188" s="120">
        <f>L188+M188</f>
        <v>0</v>
      </c>
      <c r="W188" s="120">
        <f>ROUND(L188*K188,2)</f>
        <v>0</v>
      </c>
      <c r="X188" s="120">
        <f>ROUND(M188*K188,2)</f>
        <v>0</v>
      </c>
      <c r="Y188" s="162">
        <v>0</v>
      </c>
      <c r="Z188" s="162">
        <f>Y188*K188</f>
        <v>0</v>
      </c>
      <c r="AA188" s="162">
        <v>1E-3</v>
      </c>
      <c r="AB188" s="162">
        <f>AA188*K188</f>
        <v>8.9800000000000004E-4</v>
      </c>
      <c r="AC188" s="162">
        <v>0</v>
      </c>
      <c r="AD188" s="163">
        <f>AC188*K188</f>
        <v>0</v>
      </c>
      <c r="AR188" s="22" t="s">
        <v>239</v>
      </c>
      <c r="AT188" s="22" t="s">
        <v>211</v>
      </c>
      <c r="AU188" s="22" t="s">
        <v>96</v>
      </c>
      <c r="AY188" s="22" t="s">
        <v>204</v>
      </c>
      <c r="BE188" s="164">
        <f>IF(U188="základní",P188,0)</f>
        <v>0</v>
      </c>
      <c r="BF188" s="164">
        <f>IF(U188="snížená",P188,0)</f>
        <v>0</v>
      </c>
      <c r="BG188" s="164">
        <f>IF(U188="zákl. přenesená",P188,0)</f>
        <v>0</v>
      </c>
      <c r="BH188" s="164">
        <f>IF(U188="sníž. přenesená",P188,0)</f>
        <v>0</v>
      </c>
      <c r="BI188" s="164">
        <f>IF(U188="nulová",P188,0)</f>
        <v>0</v>
      </c>
      <c r="BJ188" s="22" t="s">
        <v>91</v>
      </c>
      <c r="BK188" s="164">
        <f>ROUND(V188*K188,2)</f>
        <v>0</v>
      </c>
      <c r="BL188" s="22" t="s">
        <v>220</v>
      </c>
      <c r="BM188" s="22" t="s">
        <v>969</v>
      </c>
    </row>
    <row r="189" spans="2:65" s="10" customFormat="1" ht="29.85" customHeight="1">
      <c r="B189" s="142"/>
      <c r="C189" s="143"/>
      <c r="D189" s="153" t="s">
        <v>867</v>
      </c>
      <c r="E189" s="153"/>
      <c r="F189" s="153"/>
      <c r="G189" s="153"/>
      <c r="H189" s="153"/>
      <c r="I189" s="153"/>
      <c r="J189" s="153"/>
      <c r="K189" s="153"/>
      <c r="L189" s="153"/>
      <c r="M189" s="279">
        <f>BK189</f>
        <v>0</v>
      </c>
      <c r="N189" s="280"/>
      <c r="O189" s="280"/>
      <c r="P189" s="280"/>
      <c r="Q189" s="280"/>
      <c r="R189" s="145"/>
      <c r="T189" s="146"/>
      <c r="U189" s="143"/>
      <c r="V189" s="143"/>
      <c r="W189" s="147">
        <f>SUM(W190:W218)</f>
        <v>0</v>
      </c>
      <c r="X189" s="147">
        <f>SUM(X190:X218)</f>
        <v>0</v>
      </c>
      <c r="Y189" s="143"/>
      <c r="Z189" s="148">
        <f>SUM(Z190:Z218)</f>
        <v>99.983599999999981</v>
      </c>
      <c r="AA189" s="143"/>
      <c r="AB189" s="148">
        <f>SUM(AB190:AB218)</f>
        <v>1.3985500000000002</v>
      </c>
      <c r="AC189" s="143"/>
      <c r="AD189" s="149">
        <f>SUM(AD190:AD218)</f>
        <v>31.390600000000003</v>
      </c>
      <c r="AR189" s="150" t="s">
        <v>91</v>
      </c>
      <c r="AT189" s="151" t="s">
        <v>83</v>
      </c>
      <c r="AU189" s="151" t="s">
        <v>91</v>
      </c>
      <c r="AY189" s="150" t="s">
        <v>204</v>
      </c>
      <c r="BK189" s="152">
        <f>SUM(BK190:BK218)</f>
        <v>0</v>
      </c>
    </row>
    <row r="190" spans="2:65" s="1" customFormat="1" ht="25.5" customHeight="1">
      <c r="B190" s="154"/>
      <c r="C190" s="155" t="s">
        <v>274</v>
      </c>
      <c r="D190" s="155" t="s">
        <v>205</v>
      </c>
      <c r="E190" s="156" t="s">
        <v>970</v>
      </c>
      <c r="F190" s="263" t="s">
        <v>971</v>
      </c>
      <c r="G190" s="263"/>
      <c r="H190" s="263"/>
      <c r="I190" s="263"/>
      <c r="J190" s="157" t="s">
        <v>334</v>
      </c>
      <c r="K190" s="158">
        <v>2.5</v>
      </c>
      <c r="L190" s="159"/>
      <c r="M190" s="264"/>
      <c r="N190" s="264"/>
      <c r="O190" s="264"/>
      <c r="P190" s="264">
        <f>ROUND(V190*K190,2)</f>
        <v>0</v>
      </c>
      <c r="Q190" s="264"/>
      <c r="R190" s="160"/>
      <c r="T190" s="161" t="s">
        <v>5</v>
      </c>
      <c r="U190" s="44" t="s">
        <v>47</v>
      </c>
      <c r="V190" s="120">
        <f>L190+M190</f>
        <v>0</v>
      </c>
      <c r="W190" s="120">
        <f>ROUND(L190*K190,2)</f>
        <v>0</v>
      </c>
      <c r="X190" s="120">
        <f>ROUND(M190*K190,2)</f>
        <v>0</v>
      </c>
      <c r="Y190" s="162">
        <v>0.69499999999999995</v>
      </c>
      <c r="Z190" s="162">
        <f>Y190*K190</f>
        <v>1.7374999999999998</v>
      </c>
      <c r="AA190" s="162">
        <v>0</v>
      </c>
      <c r="AB190" s="162">
        <f>AA190*K190</f>
        <v>0</v>
      </c>
      <c r="AC190" s="162">
        <v>0.23499999999999999</v>
      </c>
      <c r="AD190" s="163">
        <f>AC190*K190</f>
        <v>0.58749999999999991</v>
      </c>
      <c r="AR190" s="22" t="s">
        <v>220</v>
      </c>
      <c r="AT190" s="22" t="s">
        <v>205</v>
      </c>
      <c r="AU190" s="22" t="s">
        <v>96</v>
      </c>
      <c r="AY190" s="22" t="s">
        <v>204</v>
      </c>
      <c r="BE190" s="164">
        <f>IF(U190="základní",P190,0)</f>
        <v>0</v>
      </c>
      <c r="BF190" s="164">
        <f>IF(U190="snížená",P190,0)</f>
        <v>0</v>
      </c>
      <c r="BG190" s="164">
        <f>IF(U190="zákl. přenesená",P190,0)</f>
        <v>0</v>
      </c>
      <c r="BH190" s="164">
        <f>IF(U190="sníž. přenesená",P190,0)</f>
        <v>0</v>
      </c>
      <c r="BI190" s="164">
        <f>IF(U190="nulová",P190,0)</f>
        <v>0</v>
      </c>
      <c r="BJ190" s="22" t="s">
        <v>91</v>
      </c>
      <c r="BK190" s="164">
        <f>ROUND(V190*K190,2)</f>
        <v>0</v>
      </c>
      <c r="BL190" s="22" t="s">
        <v>220</v>
      </c>
      <c r="BM190" s="22" t="s">
        <v>972</v>
      </c>
    </row>
    <row r="191" spans="2:65" s="1" customFormat="1" ht="25.5" customHeight="1">
      <c r="B191" s="154"/>
      <c r="C191" s="155" t="s">
        <v>280</v>
      </c>
      <c r="D191" s="155" t="s">
        <v>205</v>
      </c>
      <c r="E191" s="156" t="s">
        <v>973</v>
      </c>
      <c r="F191" s="263" t="s">
        <v>974</v>
      </c>
      <c r="G191" s="263"/>
      <c r="H191" s="263"/>
      <c r="I191" s="263"/>
      <c r="J191" s="157" t="s">
        <v>334</v>
      </c>
      <c r="K191" s="158">
        <v>2.5</v>
      </c>
      <c r="L191" s="159"/>
      <c r="M191" s="264"/>
      <c r="N191" s="264"/>
      <c r="O191" s="264"/>
      <c r="P191" s="264">
        <f>ROUND(V191*K191,2)</f>
        <v>0</v>
      </c>
      <c r="Q191" s="264"/>
      <c r="R191" s="160"/>
      <c r="T191" s="161" t="s">
        <v>5</v>
      </c>
      <c r="U191" s="44" t="s">
        <v>47</v>
      </c>
      <c r="V191" s="120">
        <f>L191+M191</f>
        <v>0</v>
      </c>
      <c r="W191" s="120">
        <f>ROUND(L191*K191,2)</f>
        <v>0</v>
      </c>
      <c r="X191" s="120">
        <f>ROUND(M191*K191,2)</f>
        <v>0</v>
      </c>
      <c r="Y191" s="162">
        <v>1.228</v>
      </c>
      <c r="Z191" s="162">
        <f>Y191*K191</f>
        <v>3.07</v>
      </c>
      <c r="AA191" s="162">
        <v>0</v>
      </c>
      <c r="AB191" s="162">
        <f>AA191*K191</f>
        <v>0</v>
      </c>
      <c r="AC191" s="162">
        <v>0.185</v>
      </c>
      <c r="AD191" s="163">
        <f>AC191*K191</f>
        <v>0.46250000000000002</v>
      </c>
      <c r="AR191" s="22" t="s">
        <v>220</v>
      </c>
      <c r="AT191" s="22" t="s">
        <v>205</v>
      </c>
      <c r="AU191" s="22" t="s">
        <v>96</v>
      </c>
      <c r="AY191" s="22" t="s">
        <v>204</v>
      </c>
      <c r="BE191" s="164">
        <f>IF(U191="základní",P191,0)</f>
        <v>0</v>
      </c>
      <c r="BF191" s="164">
        <f>IF(U191="snížená",P191,0)</f>
        <v>0</v>
      </c>
      <c r="BG191" s="164">
        <f>IF(U191="zákl. přenesená",P191,0)</f>
        <v>0</v>
      </c>
      <c r="BH191" s="164">
        <f>IF(U191="sníž. přenesená",P191,0)</f>
        <v>0</v>
      </c>
      <c r="BI191" s="164">
        <f>IF(U191="nulová",P191,0)</f>
        <v>0</v>
      </c>
      <c r="BJ191" s="22" t="s">
        <v>91</v>
      </c>
      <c r="BK191" s="164">
        <f>ROUND(V191*K191,2)</f>
        <v>0</v>
      </c>
      <c r="BL191" s="22" t="s">
        <v>220</v>
      </c>
      <c r="BM191" s="22" t="s">
        <v>975</v>
      </c>
    </row>
    <row r="192" spans="2:65" s="1" customFormat="1" ht="25.5" customHeight="1">
      <c r="B192" s="154"/>
      <c r="C192" s="155" t="s">
        <v>284</v>
      </c>
      <c r="D192" s="155" t="s">
        <v>205</v>
      </c>
      <c r="E192" s="156" t="s">
        <v>976</v>
      </c>
      <c r="F192" s="263" t="s">
        <v>977</v>
      </c>
      <c r="G192" s="263"/>
      <c r="H192" s="263"/>
      <c r="I192" s="263"/>
      <c r="J192" s="157" t="s">
        <v>334</v>
      </c>
      <c r="K192" s="158">
        <v>16.600000000000001</v>
      </c>
      <c r="L192" s="159"/>
      <c r="M192" s="264"/>
      <c r="N192" s="264"/>
      <c r="O192" s="264"/>
      <c r="P192" s="264">
        <f>ROUND(V192*K192,2)</f>
        <v>0</v>
      </c>
      <c r="Q192" s="264"/>
      <c r="R192" s="160"/>
      <c r="T192" s="161" t="s">
        <v>5</v>
      </c>
      <c r="U192" s="44" t="s">
        <v>47</v>
      </c>
      <c r="V192" s="120">
        <f>L192+M192</f>
        <v>0</v>
      </c>
      <c r="W192" s="120">
        <f>ROUND(L192*K192,2)</f>
        <v>0</v>
      </c>
      <c r="X192" s="120">
        <f>ROUND(M192*K192,2)</f>
        <v>0</v>
      </c>
      <c r="Y192" s="162">
        <v>0.69499999999999995</v>
      </c>
      <c r="Z192" s="162">
        <f>Y192*K192</f>
        <v>11.537000000000001</v>
      </c>
      <c r="AA192" s="162">
        <v>0</v>
      </c>
      <c r="AB192" s="162">
        <f>AA192*K192</f>
        <v>0</v>
      </c>
      <c r="AC192" s="162">
        <v>0.23499999999999999</v>
      </c>
      <c r="AD192" s="163">
        <f>AC192*K192</f>
        <v>3.9010000000000002</v>
      </c>
      <c r="AR192" s="22" t="s">
        <v>220</v>
      </c>
      <c r="AT192" s="22" t="s">
        <v>205</v>
      </c>
      <c r="AU192" s="22" t="s">
        <v>96</v>
      </c>
      <c r="AY192" s="22" t="s">
        <v>204</v>
      </c>
      <c r="BE192" s="164">
        <f>IF(U192="základní",P192,0)</f>
        <v>0</v>
      </c>
      <c r="BF192" s="164">
        <f>IF(U192="snížená",P192,0)</f>
        <v>0</v>
      </c>
      <c r="BG192" s="164">
        <f>IF(U192="zákl. přenesená",P192,0)</f>
        <v>0</v>
      </c>
      <c r="BH192" s="164">
        <f>IF(U192="sníž. přenesená",P192,0)</f>
        <v>0</v>
      </c>
      <c r="BI192" s="164">
        <f>IF(U192="nulová",P192,0)</f>
        <v>0</v>
      </c>
      <c r="BJ192" s="22" t="s">
        <v>91</v>
      </c>
      <c r="BK192" s="164">
        <f>ROUND(V192*K192,2)</f>
        <v>0</v>
      </c>
      <c r="BL192" s="22" t="s">
        <v>220</v>
      </c>
      <c r="BM192" s="22" t="s">
        <v>978</v>
      </c>
    </row>
    <row r="193" spans="2:65" s="11" customFormat="1" ht="16.5" customHeight="1">
      <c r="B193" s="170"/>
      <c r="C193" s="171"/>
      <c r="D193" s="171"/>
      <c r="E193" s="172" t="s">
        <v>5</v>
      </c>
      <c r="F193" s="268" t="s">
        <v>979</v>
      </c>
      <c r="G193" s="269"/>
      <c r="H193" s="269"/>
      <c r="I193" s="269"/>
      <c r="J193" s="171"/>
      <c r="K193" s="173">
        <v>16.600000000000001</v>
      </c>
      <c r="L193" s="171"/>
      <c r="M193" s="171"/>
      <c r="N193" s="171"/>
      <c r="O193" s="171"/>
      <c r="P193" s="171"/>
      <c r="Q193" s="171"/>
      <c r="R193" s="174"/>
      <c r="T193" s="175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6"/>
      <c r="AT193" s="177" t="s">
        <v>366</v>
      </c>
      <c r="AU193" s="177" t="s">
        <v>96</v>
      </c>
      <c r="AV193" s="11" t="s">
        <v>96</v>
      </c>
      <c r="AW193" s="11" t="s">
        <v>7</v>
      </c>
      <c r="AX193" s="11" t="s">
        <v>91</v>
      </c>
      <c r="AY193" s="177" t="s">
        <v>204</v>
      </c>
    </row>
    <row r="194" spans="2:65" s="1" customFormat="1" ht="25.5" customHeight="1">
      <c r="B194" s="154"/>
      <c r="C194" s="155" t="s">
        <v>288</v>
      </c>
      <c r="D194" s="155" t="s">
        <v>205</v>
      </c>
      <c r="E194" s="156" t="s">
        <v>980</v>
      </c>
      <c r="F194" s="263" t="s">
        <v>981</v>
      </c>
      <c r="G194" s="263"/>
      <c r="H194" s="263"/>
      <c r="I194" s="263"/>
      <c r="J194" s="157" t="s">
        <v>334</v>
      </c>
      <c r="K194" s="158">
        <v>16.600000000000001</v>
      </c>
      <c r="L194" s="159"/>
      <c r="M194" s="264"/>
      <c r="N194" s="264"/>
      <c r="O194" s="264"/>
      <c r="P194" s="264">
        <f>ROUND(V194*K194,2)</f>
        <v>0</v>
      </c>
      <c r="Q194" s="264"/>
      <c r="R194" s="160"/>
      <c r="T194" s="161" t="s">
        <v>5</v>
      </c>
      <c r="U194" s="44" t="s">
        <v>47</v>
      </c>
      <c r="V194" s="120">
        <f>L194+M194</f>
        <v>0</v>
      </c>
      <c r="W194" s="120">
        <f>ROUND(L194*K194,2)</f>
        <v>0</v>
      </c>
      <c r="X194" s="120">
        <f>ROUND(M194*K194,2)</f>
        <v>0</v>
      </c>
      <c r="Y194" s="162">
        <v>0.21</v>
      </c>
      <c r="Z194" s="162">
        <f>Y194*K194</f>
        <v>3.4860000000000002</v>
      </c>
      <c r="AA194" s="162">
        <v>0</v>
      </c>
      <c r="AB194" s="162">
        <f>AA194*K194</f>
        <v>0</v>
      </c>
      <c r="AC194" s="162">
        <v>0.26</v>
      </c>
      <c r="AD194" s="163">
        <f>AC194*K194</f>
        <v>4.3160000000000007</v>
      </c>
      <c r="AR194" s="22" t="s">
        <v>220</v>
      </c>
      <c r="AT194" s="22" t="s">
        <v>205</v>
      </c>
      <c r="AU194" s="22" t="s">
        <v>96</v>
      </c>
      <c r="AY194" s="22" t="s">
        <v>204</v>
      </c>
      <c r="BE194" s="164">
        <f>IF(U194="základní",P194,0)</f>
        <v>0</v>
      </c>
      <c r="BF194" s="164">
        <f>IF(U194="snížená",P194,0)</f>
        <v>0</v>
      </c>
      <c r="BG194" s="164">
        <f>IF(U194="zákl. přenesená",P194,0)</f>
        <v>0</v>
      </c>
      <c r="BH194" s="164">
        <f>IF(U194="sníž. přenesená",P194,0)</f>
        <v>0</v>
      </c>
      <c r="BI194" s="164">
        <f>IF(U194="nulová",P194,0)</f>
        <v>0</v>
      </c>
      <c r="BJ194" s="22" t="s">
        <v>91</v>
      </c>
      <c r="BK194" s="164">
        <f>ROUND(V194*K194,2)</f>
        <v>0</v>
      </c>
      <c r="BL194" s="22" t="s">
        <v>220</v>
      </c>
      <c r="BM194" s="22" t="s">
        <v>982</v>
      </c>
    </row>
    <row r="195" spans="2:65" s="1" customFormat="1" ht="38.25" customHeight="1">
      <c r="B195" s="154"/>
      <c r="C195" s="155" t="s">
        <v>11</v>
      </c>
      <c r="D195" s="155" t="s">
        <v>205</v>
      </c>
      <c r="E195" s="156" t="s">
        <v>983</v>
      </c>
      <c r="F195" s="263" t="s">
        <v>984</v>
      </c>
      <c r="G195" s="263"/>
      <c r="H195" s="263"/>
      <c r="I195" s="263"/>
      <c r="J195" s="157" t="s">
        <v>334</v>
      </c>
      <c r="K195" s="158">
        <v>16.600000000000001</v>
      </c>
      <c r="L195" s="159"/>
      <c r="M195" s="264"/>
      <c r="N195" s="264"/>
      <c r="O195" s="264"/>
      <c r="P195" s="264">
        <f>ROUND(V195*K195,2)</f>
        <v>0</v>
      </c>
      <c r="Q195" s="264"/>
      <c r="R195" s="160"/>
      <c r="T195" s="161" t="s">
        <v>5</v>
      </c>
      <c r="U195" s="44" t="s">
        <v>47</v>
      </c>
      <c r="V195" s="120">
        <f>L195+M195</f>
        <v>0</v>
      </c>
      <c r="W195" s="120">
        <f>ROUND(L195*K195,2)</f>
        <v>0</v>
      </c>
      <c r="X195" s="120">
        <f>ROUND(M195*K195,2)</f>
        <v>0</v>
      </c>
      <c r="Y195" s="162">
        <v>0.32900000000000001</v>
      </c>
      <c r="Z195" s="162">
        <f>Y195*K195</f>
        <v>5.4614000000000011</v>
      </c>
      <c r="AA195" s="162">
        <v>0</v>
      </c>
      <c r="AB195" s="162">
        <f>AA195*K195</f>
        <v>0</v>
      </c>
      <c r="AC195" s="162">
        <v>0</v>
      </c>
      <c r="AD195" s="163">
        <f>AC195*K195</f>
        <v>0</v>
      </c>
      <c r="AR195" s="22" t="s">
        <v>220</v>
      </c>
      <c r="AT195" s="22" t="s">
        <v>205</v>
      </c>
      <c r="AU195" s="22" t="s">
        <v>96</v>
      </c>
      <c r="AY195" s="22" t="s">
        <v>204</v>
      </c>
      <c r="BE195" s="164">
        <f>IF(U195="základní",P195,0)</f>
        <v>0</v>
      </c>
      <c r="BF195" s="164">
        <f>IF(U195="snížená",P195,0)</f>
        <v>0</v>
      </c>
      <c r="BG195" s="164">
        <f>IF(U195="zákl. přenesená",P195,0)</f>
        <v>0</v>
      </c>
      <c r="BH195" s="164">
        <f>IF(U195="sníž. přenesená",P195,0)</f>
        <v>0</v>
      </c>
      <c r="BI195" s="164">
        <f>IF(U195="nulová",P195,0)</f>
        <v>0</v>
      </c>
      <c r="BJ195" s="22" t="s">
        <v>91</v>
      </c>
      <c r="BK195" s="164">
        <f>ROUND(V195*K195,2)</f>
        <v>0</v>
      </c>
      <c r="BL195" s="22" t="s">
        <v>220</v>
      </c>
      <c r="BM195" s="22" t="s">
        <v>985</v>
      </c>
    </row>
    <row r="196" spans="2:65" s="1" customFormat="1" ht="25.5" customHeight="1">
      <c r="B196" s="154"/>
      <c r="C196" s="155" t="s">
        <v>295</v>
      </c>
      <c r="D196" s="155" t="s">
        <v>205</v>
      </c>
      <c r="E196" s="156" t="s">
        <v>986</v>
      </c>
      <c r="F196" s="263" t="s">
        <v>987</v>
      </c>
      <c r="G196" s="263"/>
      <c r="H196" s="263"/>
      <c r="I196" s="263"/>
      <c r="J196" s="157" t="s">
        <v>334</v>
      </c>
      <c r="K196" s="158">
        <v>27.2</v>
      </c>
      <c r="L196" s="159"/>
      <c r="M196" s="264"/>
      <c r="N196" s="264"/>
      <c r="O196" s="264"/>
      <c r="P196" s="264">
        <f>ROUND(V196*K196,2)</f>
        <v>0</v>
      </c>
      <c r="Q196" s="264"/>
      <c r="R196" s="160"/>
      <c r="T196" s="161" t="s">
        <v>5</v>
      </c>
      <c r="U196" s="44" t="s">
        <v>47</v>
      </c>
      <c r="V196" s="120">
        <f>L196+M196</f>
        <v>0</v>
      </c>
      <c r="W196" s="120">
        <f>ROUND(L196*K196,2)</f>
        <v>0</v>
      </c>
      <c r="X196" s="120">
        <f>ROUND(M196*K196,2)</f>
        <v>0</v>
      </c>
      <c r="Y196" s="162">
        <v>1.1579999999999999</v>
      </c>
      <c r="Z196" s="162">
        <f>Y196*K196</f>
        <v>31.497599999999998</v>
      </c>
      <c r="AA196" s="162">
        <v>0</v>
      </c>
      <c r="AB196" s="162">
        <f>AA196*K196</f>
        <v>0</v>
      </c>
      <c r="AC196" s="162">
        <v>0.4</v>
      </c>
      <c r="AD196" s="163">
        <f>AC196*K196</f>
        <v>10.88</v>
      </c>
      <c r="AR196" s="22" t="s">
        <v>220</v>
      </c>
      <c r="AT196" s="22" t="s">
        <v>205</v>
      </c>
      <c r="AU196" s="22" t="s">
        <v>96</v>
      </c>
      <c r="AY196" s="22" t="s">
        <v>204</v>
      </c>
      <c r="BE196" s="164">
        <f>IF(U196="základní",P196,0)</f>
        <v>0</v>
      </c>
      <c r="BF196" s="164">
        <f>IF(U196="snížená",P196,0)</f>
        <v>0</v>
      </c>
      <c r="BG196" s="164">
        <f>IF(U196="zákl. přenesená",P196,0)</f>
        <v>0</v>
      </c>
      <c r="BH196" s="164">
        <f>IF(U196="sníž. přenesená",P196,0)</f>
        <v>0</v>
      </c>
      <c r="BI196" s="164">
        <f>IF(U196="nulová",P196,0)</f>
        <v>0</v>
      </c>
      <c r="BJ196" s="22" t="s">
        <v>91</v>
      </c>
      <c r="BK196" s="164">
        <f>ROUND(V196*K196,2)</f>
        <v>0</v>
      </c>
      <c r="BL196" s="22" t="s">
        <v>220</v>
      </c>
      <c r="BM196" s="22" t="s">
        <v>988</v>
      </c>
    </row>
    <row r="197" spans="2:65" s="11" customFormat="1" ht="16.5" customHeight="1">
      <c r="B197" s="170"/>
      <c r="C197" s="171"/>
      <c r="D197" s="171"/>
      <c r="E197" s="172" t="s">
        <v>5</v>
      </c>
      <c r="F197" s="268" t="s">
        <v>989</v>
      </c>
      <c r="G197" s="269"/>
      <c r="H197" s="269"/>
      <c r="I197" s="269"/>
      <c r="J197" s="171"/>
      <c r="K197" s="173">
        <v>27.2</v>
      </c>
      <c r="L197" s="171"/>
      <c r="M197" s="171"/>
      <c r="N197" s="171"/>
      <c r="O197" s="171"/>
      <c r="P197" s="171"/>
      <c r="Q197" s="171"/>
      <c r="R197" s="174"/>
      <c r="T197" s="175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6"/>
      <c r="AT197" s="177" t="s">
        <v>366</v>
      </c>
      <c r="AU197" s="177" t="s">
        <v>96</v>
      </c>
      <c r="AV197" s="11" t="s">
        <v>96</v>
      </c>
      <c r="AW197" s="11" t="s">
        <v>7</v>
      </c>
      <c r="AX197" s="11" t="s">
        <v>91</v>
      </c>
      <c r="AY197" s="177" t="s">
        <v>204</v>
      </c>
    </row>
    <row r="198" spans="2:65" s="1" customFormat="1" ht="25.5" customHeight="1">
      <c r="B198" s="154"/>
      <c r="C198" s="155" t="s">
        <v>299</v>
      </c>
      <c r="D198" s="155" t="s">
        <v>205</v>
      </c>
      <c r="E198" s="156" t="s">
        <v>990</v>
      </c>
      <c r="F198" s="263" t="s">
        <v>991</v>
      </c>
      <c r="G198" s="263"/>
      <c r="H198" s="263"/>
      <c r="I198" s="263"/>
      <c r="J198" s="157" t="s">
        <v>334</v>
      </c>
      <c r="K198" s="158">
        <v>27.2</v>
      </c>
      <c r="L198" s="159"/>
      <c r="M198" s="264"/>
      <c r="N198" s="264"/>
      <c r="O198" s="264"/>
      <c r="P198" s="264">
        <f>ROUND(V198*K198,2)</f>
        <v>0</v>
      </c>
      <c r="Q198" s="264"/>
      <c r="R198" s="160"/>
      <c r="T198" s="161" t="s">
        <v>5</v>
      </c>
      <c r="U198" s="44" t="s">
        <v>47</v>
      </c>
      <c r="V198" s="120">
        <f>L198+M198</f>
        <v>0</v>
      </c>
      <c r="W198" s="120">
        <f>ROUND(L198*K198,2)</f>
        <v>0</v>
      </c>
      <c r="X198" s="120">
        <f>ROUND(M198*K198,2)</f>
        <v>0</v>
      </c>
      <c r="Y198" s="162">
        <v>0.46</v>
      </c>
      <c r="Z198" s="162">
        <f>Y198*K198</f>
        <v>12.512</v>
      </c>
      <c r="AA198" s="162">
        <v>0</v>
      </c>
      <c r="AB198" s="162">
        <f>AA198*K198</f>
        <v>0</v>
      </c>
      <c r="AC198" s="162">
        <v>0.24</v>
      </c>
      <c r="AD198" s="163">
        <f>AC198*K198</f>
        <v>6.5279999999999996</v>
      </c>
      <c r="AR198" s="22" t="s">
        <v>220</v>
      </c>
      <c r="AT198" s="22" t="s">
        <v>205</v>
      </c>
      <c r="AU198" s="22" t="s">
        <v>96</v>
      </c>
      <c r="AY198" s="22" t="s">
        <v>204</v>
      </c>
      <c r="BE198" s="164">
        <f>IF(U198="základní",P198,0)</f>
        <v>0</v>
      </c>
      <c r="BF198" s="164">
        <f>IF(U198="snížená",P198,0)</f>
        <v>0</v>
      </c>
      <c r="BG198" s="164">
        <f>IF(U198="zákl. přenesená",P198,0)</f>
        <v>0</v>
      </c>
      <c r="BH198" s="164">
        <f>IF(U198="sníž. přenesená",P198,0)</f>
        <v>0</v>
      </c>
      <c r="BI198" s="164">
        <f>IF(U198="nulová",P198,0)</f>
        <v>0</v>
      </c>
      <c r="BJ198" s="22" t="s">
        <v>91</v>
      </c>
      <c r="BK198" s="164">
        <f>ROUND(V198*K198,2)</f>
        <v>0</v>
      </c>
      <c r="BL198" s="22" t="s">
        <v>220</v>
      </c>
      <c r="BM198" s="22" t="s">
        <v>992</v>
      </c>
    </row>
    <row r="199" spans="2:65" s="1" customFormat="1" ht="25.5" customHeight="1">
      <c r="B199" s="154"/>
      <c r="C199" s="155" t="s">
        <v>303</v>
      </c>
      <c r="D199" s="155" t="s">
        <v>205</v>
      </c>
      <c r="E199" s="156" t="s">
        <v>993</v>
      </c>
      <c r="F199" s="263" t="s">
        <v>994</v>
      </c>
      <c r="G199" s="263"/>
      <c r="H199" s="263"/>
      <c r="I199" s="263"/>
      <c r="J199" s="157" t="s">
        <v>334</v>
      </c>
      <c r="K199" s="158">
        <v>27.2</v>
      </c>
      <c r="L199" s="159"/>
      <c r="M199" s="264"/>
      <c r="N199" s="264"/>
      <c r="O199" s="264"/>
      <c r="P199" s="264">
        <f>ROUND(V199*K199,2)</f>
        <v>0</v>
      </c>
      <c r="Q199" s="264"/>
      <c r="R199" s="160"/>
      <c r="T199" s="161" t="s">
        <v>5</v>
      </c>
      <c r="U199" s="44" t="s">
        <v>47</v>
      </c>
      <c r="V199" s="120">
        <f>L199+M199</f>
        <v>0</v>
      </c>
      <c r="W199" s="120">
        <f>ROUND(L199*K199,2)</f>
        <v>0</v>
      </c>
      <c r="X199" s="120">
        <f>ROUND(M199*K199,2)</f>
        <v>0</v>
      </c>
      <c r="Y199" s="162">
        <v>0.22</v>
      </c>
      <c r="Z199" s="162">
        <f>Y199*K199</f>
        <v>5.984</v>
      </c>
      <c r="AA199" s="162">
        <v>0</v>
      </c>
      <c r="AB199" s="162">
        <f>AA199*K199</f>
        <v>0</v>
      </c>
      <c r="AC199" s="162">
        <v>9.8000000000000004E-2</v>
      </c>
      <c r="AD199" s="163">
        <f>AC199*K199</f>
        <v>2.6656</v>
      </c>
      <c r="AR199" s="22" t="s">
        <v>220</v>
      </c>
      <c r="AT199" s="22" t="s">
        <v>205</v>
      </c>
      <c r="AU199" s="22" t="s">
        <v>96</v>
      </c>
      <c r="AY199" s="22" t="s">
        <v>204</v>
      </c>
      <c r="BE199" s="164">
        <f>IF(U199="základní",P199,0)</f>
        <v>0</v>
      </c>
      <c r="BF199" s="164">
        <f>IF(U199="snížená",P199,0)</f>
        <v>0</v>
      </c>
      <c r="BG199" s="164">
        <f>IF(U199="zákl. přenesená",P199,0)</f>
        <v>0</v>
      </c>
      <c r="BH199" s="164">
        <f>IF(U199="sníž. přenesená",P199,0)</f>
        <v>0</v>
      </c>
      <c r="BI199" s="164">
        <f>IF(U199="nulová",P199,0)</f>
        <v>0</v>
      </c>
      <c r="BJ199" s="22" t="s">
        <v>91</v>
      </c>
      <c r="BK199" s="164">
        <f>ROUND(V199*K199,2)</f>
        <v>0</v>
      </c>
      <c r="BL199" s="22" t="s">
        <v>220</v>
      </c>
      <c r="BM199" s="22" t="s">
        <v>995</v>
      </c>
    </row>
    <row r="200" spans="2:65" s="1" customFormat="1" ht="25.5" customHeight="1">
      <c r="B200" s="154"/>
      <c r="C200" s="155" t="s">
        <v>307</v>
      </c>
      <c r="D200" s="155" t="s">
        <v>205</v>
      </c>
      <c r="E200" s="156" t="s">
        <v>996</v>
      </c>
      <c r="F200" s="263" t="s">
        <v>997</v>
      </c>
      <c r="G200" s="263"/>
      <c r="H200" s="263"/>
      <c r="I200" s="263"/>
      <c r="J200" s="157" t="s">
        <v>208</v>
      </c>
      <c r="K200" s="158">
        <v>10</v>
      </c>
      <c r="L200" s="159"/>
      <c r="M200" s="264"/>
      <c r="N200" s="264"/>
      <c r="O200" s="264"/>
      <c r="P200" s="264">
        <f>ROUND(V200*K200,2)</f>
        <v>0</v>
      </c>
      <c r="Q200" s="264"/>
      <c r="R200" s="160"/>
      <c r="T200" s="161" t="s">
        <v>5</v>
      </c>
      <c r="U200" s="44" t="s">
        <v>47</v>
      </c>
      <c r="V200" s="120">
        <f>L200+M200</f>
        <v>0</v>
      </c>
      <c r="W200" s="120">
        <f>ROUND(L200*K200,2)</f>
        <v>0</v>
      </c>
      <c r="X200" s="120">
        <f>ROUND(M200*K200,2)</f>
        <v>0</v>
      </c>
      <c r="Y200" s="162">
        <v>0.13300000000000001</v>
      </c>
      <c r="Z200" s="162">
        <f>Y200*K200</f>
        <v>1.33</v>
      </c>
      <c r="AA200" s="162">
        <v>0</v>
      </c>
      <c r="AB200" s="162">
        <f>AA200*K200</f>
        <v>0</v>
      </c>
      <c r="AC200" s="162">
        <v>0.20499999999999999</v>
      </c>
      <c r="AD200" s="163">
        <f>AC200*K200</f>
        <v>2.0499999999999998</v>
      </c>
      <c r="AR200" s="22" t="s">
        <v>220</v>
      </c>
      <c r="AT200" s="22" t="s">
        <v>205</v>
      </c>
      <c r="AU200" s="22" t="s">
        <v>96</v>
      </c>
      <c r="AY200" s="22" t="s">
        <v>204</v>
      </c>
      <c r="BE200" s="164">
        <f>IF(U200="základní",P200,0)</f>
        <v>0</v>
      </c>
      <c r="BF200" s="164">
        <f>IF(U200="snížená",P200,0)</f>
        <v>0</v>
      </c>
      <c r="BG200" s="164">
        <f>IF(U200="zákl. přenesená",P200,0)</f>
        <v>0</v>
      </c>
      <c r="BH200" s="164">
        <f>IF(U200="sníž. přenesená",P200,0)</f>
        <v>0</v>
      </c>
      <c r="BI200" s="164">
        <f>IF(U200="nulová",P200,0)</f>
        <v>0</v>
      </c>
      <c r="BJ200" s="22" t="s">
        <v>91</v>
      </c>
      <c r="BK200" s="164">
        <f>ROUND(V200*K200,2)</f>
        <v>0</v>
      </c>
      <c r="BL200" s="22" t="s">
        <v>220</v>
      </c>
      <c r="BM200" s="22" t="s">
        <v>998</v>
      </c>
    </row>
    <row r="201" spans="2:65" s="1" customFormat="1" ht="38.25" customHeight="1">
      <c r="B201" s="154"/>
      <c r="C201" s="155" t="s">
        <v>311</v>
      </c>
      <c r="D201" s="155" t="s">
        <v>205</v>
      </c>
      <c r="E201" s="156" t="s">
        <v>999</v>
      </c>
      <c r="F201" s="263" t="s">
        <v>1000</v>
      </c>
      <c r="G201" s="263"/>
      <c r="H201" s="263"/>
      <c r="I201" s="263"/>
      <c r="J201" s="157" t="s">
        <v>208</v>
      </c>
      <c r="K201" s="158">
        <v>10</v>
      </c>
      <c r="L201" s="159"/>
      <c r="M201" s="264"/>
      <c r="N201" s="264"/>
      <c r="O201" s="264"/>
      <c r="P201" s="264">
        <f>ROUND(V201*K201,2)</f>
        <v>0</v>
      </c>
      <c r="Q201" s="264"/>
      <c r="R201" s="160"/>
      <c r="T201" s="161" t="s">
        <v>5</v>
      </c>
      <c r="U201" s="44" t="s">
        <v>47</v>
      </c>
      <c r="V201" s="120">
        <f>L201+M201</f>
        <v>0</v>
      </c>
      <c r="W201" s="120">
        <f>ROUND(L201*K201,2)</f>
        <v>0</v>
      </c>
      <c r="X201" s="120">
        <f>ROUND(M201*K201,2)</f>
        <v>0</v>
      </c>
      <c r="Y201" s="162">
        <v>0.157</v>
      </c>
      <c r="Z201" s="162">
        <f>Y201*K201</f>
        <v>1.57</v>
      </c>
      <c r="AA201" s="162">
        <v>0</v>
      </c>
      <c r="AB201" s="162">
        <f>AA201*K201</f>
        <v>0</v>
      </c>
      <c r="AC201" s="162">
        <v>0</v>
      </c>
      <c r="AD201" s="163">
        <f>AC201*K201</f>
        <v>0</v>
      </c>
      <c r="AR201" s="22" t="s">
        <v>220</v>
      </c>
      <c r="AT201" s="22" t="s">
        <v>205</v>
      </c>
      <c r="AU201" s="22" t="s">
        <v>96</v>
      </c>
      <c r="AY201" s="22" t="s">
        <v>204</v>
      </c>
      <c r="BE201" s="164">
        <f>IF(U201="základní",P201,0)</f>
        <v>0</v>
      </c>
      <c r="BF201" s="164">
        <f>IF(U201="snížená",P201,0)</f>
        <v>0</v>
      </c>
      <c r="BG201" s="164">
        <f>IF(U201="zákl. přenesená",P201,0)</f>
        <v>0</v>
      </c>
      <c r="BH201" s="164">
        <f>IF(U201="sníž. přenesená",P201,0)</f>
        <v>0</v>
      </c>
      <c r="BI201" s="164">
        <f>IF(U201="nulová",P201,0)</f>
        <v>0</v>
      </c>
      <c r="BJ201" s="22" t="s">
        <v>91</v>
      </c>
      <c r="BK201" s="164">
        <f>ROUND(V201*K201,2)</f>
        <v>0</v>
      </c>
      <c r="BL201" s="22" t="s">
        <v>220</v>
      </c>
      <c r="BM201" s="22" t="s">
        <v>1001</v>
      </c>
    </row>
    <row r="202" spans="2:65" s="1" customFormat="1" ht="25.5" customHeight="1">
      <c r="B202" s="154"/>
      <c r="C202" s="155" t="s">
        <v>315</v>
      </c>
      <c r="D202" s="155" t="s">
        <v>205</v>
      </c>
      <c r="E202" s="156" t="s">
        <v>1002</v>
      </c>
      <c r="F202" s="263" t="s">
        <v>1003</v>
      </c>
      <c r="G202" s="263"/>
      <c r="H202" s="263"/>
      <c r="I202" s="263"/>
      <c r="J202" s="157" t="s">
        <v>928</v>
      </c>
      <c r="K202" s="158">
        <v>25.02</v>
      </c>
      <c r="L202" s="159"/>
      <c r="M202" s="264"/>
      <c r="N202" s="264"/>
      <c r="O202" s="264"/>
      <c r="P202" s="264">
        <f>ROUND(V202*K202,2)</f>
        <v>0</v>
      </c>
      <c r="Q202" s="264"/>
      <c r="R202" s="160"/>
      <c r="T202" s="161" t="s">
        <v>5</v>
      </c>
      <c r="U202" s="44" t="s">
        <v>47</v>
      </c>
      <c r="V202" s="120">
        <f>L202+M202</f>
        <v>0</v>
      </c>
      <c r="W202" s="120">
        <f>ROUND(L202*K202,2)</f>
        <v>0</v>
      </c>
      <c r="X202" s="120">
        <f>ROUND(M202*K202,2)</f>
        <v>0</v>
      </c>
      <c r="Y202" s="162">
        <v>0.03</v>
      </c>
      <c r="Z202" s="162">
        <f>Y202*K202</f>
        <v>0.75059999999999993</v>
      </c>
      <c r="AA202" s="162">
        <v>0</v>
      </c>
      <c r="AB202" s="162">
        <f>AA202*K202</f>
        <v>0</v>
      </c>
      <c r="AC202" s="162">
        <v>0</v>
      </c>
      <c r="AD202" s="163">
        <f>AC202*K202</f>
        <v>0</v>
      </c>
      <c r="AR202" s="22" t="s">
        <v>220</v>
      </c>
      <c r="AT202" s="22" t="s">
        <v>205</v>
      </c>
      <c r="AU202" s="22" t="s">
        <v>96</v>
      </c>
      <c r="AY202" s="22" t="s">
        <v>204</v>
      </c>
      <c r="BE202" s="164">
        <f>IF(U202="základní",P202,0)</f>
        <v>0</v>
      </c>
      <c r="BF202" s="164">
        <f>IF(U202="snížená",P202,0)</f>
        <v>0</v>
      </c>
      <c r="BG202" s="164">
        <f>IF(U202="zákl. přenesená",P202,0)</f>
        <v>0</v>
      </c>
      <c r="BH202" s="164">
        <f>IF(U202="sníž. přenesená",P202,0)</f>
        <v>0</v>
      </c>
      <c r="BI202" s="164">
        <f>IF(U202="nulová",P202,0)</f>
        <v>0</v>
      </c>
      <c r="BJ202" s="22" t="s">
        <v>91</v>
      </c>
      <c r="BK202" s="164">
        <f>ROUND(V202*K202,2)</f>
        <v>0</v>
      </c>
      <c r="BL202" s="22" t="s">
        <v>220</v>
      </c>
      <c r="BM202" s="22" t="s">
        <v>1004</v>
      </c>
    </row>
    <row r="203" spans="2:65" s="11" customFormat="1" ht="16.5" customHeight="1">
      <c r="B203" s="170"/>
      <c r="C203" s="171"/>
      <c r="D203" s="171"/>
      <c r="E203" s="172" t="s">
        <v>5</v>
      </c>
      <c r="F203" s="268" t="s">
        <v>1005</v>
      </c>
      <c r="G203" s="269"/>
      <c r="H203" s="269"/>
      <c r="I203" s="269"/>
      <c r="J203" s="171"/>
      <c r="K203" s="173">
        <v>25.02</v>
      </c>
      <c r="L203" s="171"/>
      <c r="M203" s="171"/>
      <c r="N203" s="171"/>
      <c r="O203" s="171"/>
      <c r="P203" s="171"/>
      <c r="Q203" s="171"/>
      <c r="R203" s="174"/>
      <c r="T203" s="175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6"/>
      <c r="AT203" s="177" t="s">
        <v>366</v>
      </c>
      <c r="AU203" s="177" t="s">
        <v>96</v>
      </c>
      <c r="AV203" s="11" t="s">
        <v>96</v>
      </c>
      <c r="AW203" s="11" t="s">
        <v>7</v>
      </c>
      <c r="AX203" s="11" t="s">
        <v>91</v>
      </c>
      <c r="AY203" s="177" t="s">
        <v>204</v>
      </c>
    </row>
    <row r="204" spans="2:65" s="1" customFormat="1" ht="25.5" customHeight="1">
      <c r="B204" s="154"/>
      <c r="C204" s="155" t="s">
        <v>319</v>
      </c>
      <c r="D204" s="155" t="s">
        <v>205</v>
      </c>
      <c r="E204" s="156" t="s">
        <v>1006</v>
      </c>
      <c r="F204" s="263" t="s">
        <v>1007</v>
      </c>
      <c r="G204" s="263"/>
      <c r="H204" s="263"/>
      <c r="I204" s="263"/>
      <c r="J204" s="157" t="s">
        <v>928</v>
      </c>
      <c r="K204" s="158">
        <v>250.2</v>
      </c>
      <c r="L204" s="159"/>
      <c r="M204" s="264"/>
      <c r="N204" s="264"/>
      <c r="O204" s="264"/>
      <c r="P204" s="264">
        <f>ROUND(V204*K204,2)</f>
        <v>0</v>
      </c>
      <c r="Q204" s="264"/>
      <c r="R204" s="160"/>
      <c r="T204" s="161" t="s">
        <v>5</v>
      </c>
      <c r="U204" s="44" t="s">
        <v>47</v>
      </c>
      <c r="V204" s="120">
        <f>L204+M204</f>
        <v>0</v>
      </c>
      <c r="W204" s="120">
        <f>ROUND(L204*K204,2)</f>
        <v>0</v>
      </c>
      <c r="X204" s="120">
        <f>ROUND(M204*K204,2)</f>
        <v>0</v>
      </c>
      <c r="Y204" s="162">
        <v>2E-3</v>
      </c>
      <c r="Z204" s="162">
        <f>Y204*K204</f>
        <v>0.50039999999999996</v>
      </c>
      <c r="AA204" s="162">
        <v>0</v>
      </c>
      <c r="AB204" s="162">
        <f>AA204*K204</f>
        <v>0</v>
      </c>
      <c r="AC204" s="162">
        <v>0</v>
      </c>
      <c r="AD204" s="163">
        <f>AC204*K204</f>
        <v>0</v>
      </c>
      <c r="AR204" s="22" t="s">
        <v>220</v>
      </c>
      <c r="AT204" s="22" t="s">
        <v>205</v>
      </c>
      <c r="AU204" s="22" t="s">
        <v>96</v>
      </c>
      <c r="AY204" s="22" t="s">
        <v>204</v>
      </c>
      <c r="BE204" s="164">
        <f>IF(U204="základní",P204,0)</f>
        <v>0</v>
      </c>
      <c r="BF204" s="164">
        <f>IF(U204="snížená",P204,0)</f>
        <v>0</v>
      </c>
      <c r="BG204" s="164">
        <f>IF(U204="zákl. přenesená",P204,0)</f>
        <v>0</v>
      </c>
      <c r="BH204" s="164">
        <f>IF(U204="sníž. přenesená",P204,0)</f>
        <v>0</v>
      </c>
      <c r="BI204" s="164">
        <f>IF(U204="nulová",P204,0)</f>
        <v>0</v>
      </c>
      <c r="BJ204" s="22" t="s">
        <v>91</v>
      </c>
      <c r="BK204" s="164">
        <f>ROUND(V204*K204,2)</f>
        <v>0</v>
      </c>
      <c r="BL204" s="22" t="s">
        <v>220</v>
      </c>
      <c r="BM204" s="22" t="s">
        <v>1008</v>
      </c>
    </row>
    <row r="205" spans="2:65" s="11" customFormat="1" ht="16.5" customHeight="1">
      <c r="B205" s="170"/>
      <c r="C205" s="171"/>
      <c r="D205" s="171"/>
      <c r="E205" s="172" t="s">
        <v>5</v>
      </c>
      <c r="F205" s="268" t="s">
        <v>1009</v>
      </c>
      <c r="G205" s="269"/>
      <c r="H205" s="269"/>
      <c r="I205" s="269"/>
      <c r="J205" s="171"/>
      <c r="K205" s="173">
        <v>250.2</v>
      </c>
      <c r="L205" s="171"/>
      <c r="M205" s="171"/>
      <c r="N205" s="171"/>
      <c r="O205" s="171"/>
      <c r="P205" s="171"/>
      <c r="Q205" s="171"/>
      <c r="R205" s="174"/>
      <c r="T205" s="175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6"/>
      <c r="AT205" s="177" t="s">
        <v>366</v>
      </c>
      <c r="AU205" s="177" t="s">
        <v>96</v>
      </c>
      <c r="AV205" s="11" t="s">
        <v>96</v>
      </c>
      <c r="AW205" s="11" t="s">
        <v>7</v>
      </c>
      <c r="AX205" s="11" t="s">
        <v>91</v>
      </c>
      <c r="AY205" s="177" t="s">
        <v>204</v>
      </c>
    </row>
    <row r="206" spans="2:65" s="1" customFormat="1" ht="25.5" customHeight="1">
      <c r="B206" s="154"/>
      <c r="C206" s="155" t="s">
        <v>323</v>
      </c>
      <c r="D206" s="155" t="s">
        <v>205</v>
      </c>
      <c r="E206" s="156" t="s">
        <v>1010</v>
      </c>
      <c r="F206" s="263" t="s">
        <v>1011</v>
      </c>
      <c r="G206" s="263"/>
      <c r="H206" s="263"/>
      <c r="I206" s="263"/>
      <c r="J206" s="157" t="s">
        <v>928</v>
      </c>
      <c r="K206" s="158">
        <v>0.46300000000000002</v>
      </c>
      <c r="L206" s="159"/>
      <c r="M206" s="264"/>
      <c r="N206" s="264"/>
      <c r="O206" s="264"/>
      <c r="P206" s="264">
        <f>ROUND(V206*K206,2)</f>
        <v>0</v>
      </c>
      <c r="Q206" s="264"/>
      <c r="R206" s="160"/>
      <c r="T206" s="161" t="s">
        <v>5</v>
      </c>
      <c r="U206" s="44" t="s">
        <v>47</v>
      </c>
      <c r="V206" s="120">
        <f>L206+M206</f>
        <v>0</v>
      </c>
      <c r="W206" s="120">
        <f>ROUND(L206*K206,2)</f>
        <v>0</v>
      </c>
      <c r="X206" s="120">
        <f>ROUND(M206*K206,2)</f>
        <v>0</v>
      </c>
      <c r="Y206" s="162">
        <v>0</v>
      </c>
      <c r="Z206" s="162">
        <f>Y206*K206</f>
        <v>0</v>
      </c>
      <c r="AA206" s="162">
        <v>0</v>
      </c>
      <c r="AB206" s="162">
        <f>AA206*K206</f>
        <v>0</v>
      </c>
      <c r="AC206" s="162">
        <v>0</v>
      </c>
      <c r="AD206" s="163">
        <f>AC206*K206</f>
        <v>0</v>
      </c>
      <c r="AR206" s="22" t="s">
        <v>220</v>
      </c>
      <c r="AT206" s="22" t="s">
        <v>205</v>
      </c>
      <c r="AU206" s="22" t="s">
        <v>96</v>
      </c>
      <c r="AY206" s="22" t="s">
        <v>204</v>
      </c>
      <c r="BE206" s="164">
        <f>IF(U206="základní",P206,0)</f>
        <v>0</v>
      </c>
      <c r="BF206" s="164">
        <f>IF(U206="snížená",P206,0)</f>
        <v>0</v>
      </c>
      <c r="BG206" s="164">
        <f>IF(U206="zákl. přenesená",P206,0)</f>
        <v>0</v>
      </c>
      <c r="BH206" s="164">
        <f>IF(U206="sníž. přenesená",P206,0)</f>
        <v>0</v>
      </c>
      <c r="BI206" s="164">
        <f>IF(U206="nulová",P206,0)</f>
        <v>0</v>
      </c>
      <c r="BJ206" s="22" t="s">
        <v>91</v>
      </c>
      <c r="BK206" s="164">
        <f>ROUND(V206*K206,2)</f>
        <v>0</v>
      </c>
      <c r="BL206" s="22" t="s">
        <v>220</v>
      </c>
      <c r="BM206" s="22" t="s">
        <v>1012</v>
      </c>
    </row>
    <row r="207" spans="2:65" s="11" customFormat="1" ht="16.5" customHeight="1">
      <c r="B207" s="170"/>
      <c r="C207" s="171"/>
      <c r="D207" s="171"/>
      <c r="E207" s="172" t="s">
        <v>5</v>
      </c>
      <c r="F207" s="268" t="s">
        <v>1013</v>
      </c>
      <c r="G207" s="269"/>
      <c r="H207" s="269"/>
      <c r="I207" s="269"/>
      <c r="J207" s="171"/>
      <c r="K207" s="173">
        <v>0.46300000000000002</v>
      </c>
      <c r="L207" s="171"/>
      <c r="M207" s="171"/>
      <c r="N207" s="171"/>
      <c r="O207" s="171"/>
      <c r="P207" s="171"/>
      <c r="Q207" s="171"/>
      <c r="R207" s="174"/>
      <c r="T207" s="175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6"/>
      <c r="AT207" s="177" t="s">
        <v>366</v>
      </c>
      <c r="AU207" s="177" t="s">
        <v>96</v>
      </c>
      <c r="AV207" s="11" t="s">
        <v>96</v>
      </c>
      <c r="AW207" s="11" t="s">
        <v>7</v>
      </c>
      <c r="AX207" s="11" t="s">
        <v>91</v>
      </c>
      <c r="AY207" s="177" t="s">
        <v>204</v>
      </c>
    </row>
    <row r="208" spans="2:65" s="1" customFormat="1" ht="25.5" customHeight="1">
      <c r="B208" s="154"/>
      <c r="C208" s="155" t="s">
        <v>327</v>
      </c>
      <c r="D208" s="155" t="s">
        <v>205</v>
      </c>
      <c r="E208" s="156" t="s">
        <v>1014</v>
      </c>
      <c r="F208" s="263" t="s">
        <v>1015</v>
      </c>
      <c r="G208" s="263"/>
      <c r="H208" s="263"/>
      <c r="I208" s="263"/>
      <c r="J208" s="157" t="s">
        <v>928</v>
      </c>
      <c r="K208" s="158">
        <v>2.6659999999999999</v>
      </c>
      <c r="L208" s="159"/>
      <c r="M208" s="264"/>
      <c r="N208" s="264"/>
      <c r="O208" s="264"/>
      <c r="P208" s="264">
        <f>ROUND(V208*K208,2)</f>
        <v>0</v>
      </c>
      <c r="Q208" s="264"/>
      <c r="R208" s="160"/>
      <c r="T208" s="161" t="s">
        <v>5</v>
      </c>
      <c r="U208" s="44" t="s">
        <v>47</v>
      </c>
      <c r="V208" s="120">
        <f>L208+M208</f>
        <v>0</v>
      </c>
      <c r="W208" s="120">
        <f>ROUND(L208*K208,2)</f>
        <v>0</v>
      </c>
      <c r="X208" s="120">
        <f>ROUND(M208*K208,2)</f>
        <v>0</v>
      </c>
      <c r="Y208" s="162">
        <v>0</v>
      </c>
      <c r="Z208" s="162">
        <f>Y208*K208</f>
        <v>0</v>
      </c>
      <c r="AA208" s="162">
        <v>0</v>
      </c>
      <c r="AB208" s="162">
        <f>AA208*K208</f>
        <v>0</v>
      </c>
      <c r="AC208" s="162">
        <v>0</v>
      </c>
      <c r="AD208" s="163">
        <f>AC208*K208</f>
        <v>0</v>
      </c>
      <c r="AR208" s="22" t="s">
        <v>220</v>
      </c>
      <c r="AT208" s="22" t="s">
        <v>205</v>
      </c>
      <c r="AU208" s="22" t="s">
        <v>96</v>
      </c>
      <c r="AY208" s="22" t="s">
        <v>204</v>
      </c>
      <c r="BE208" s="164">
        <f>IF(U208="základní",P208,0)</f>
        <v>0</v>
      </c>
      <c r="BF208" s="164">
        <f>IF(U208="snížená",P208,0)</f>
        <v>0</v>
      </c>
      <c r="BG208" s="164">
        <f>IF(U208="zákl. přenesená",P208,0)</f>
        <v>0</v>
      </c>
      <c r="BH208" s="164">
        <f>IF(U208="sníž. přenesená",P208,0)</f>
        <v>0</v>
      </c>
      <c r="BI208" s="164">
        <f>IF(U208="nulová",P208,0)</f>
        <v>0</v>
      </c>
      <c r="BJ208" s="22" t="s">
        <v>91</v>
      </c>
      <c r="BK208" s="164">
        <f>ROUND(V208*K208,2)</f>
        <v>0</v>
      </c>
      <c r="BL208" s="22" t="s">
        <v>220</v>
      </c>
      <c r="BM208" s="22" t="s">
        <v>1016</v>
      </c>
    </row>
    <row r="209" spans="2:65" s="11" customFormat="1" ht="16.5" customHeight="1">
      <c r="B209" s="170"/>
      <c r="C209" s="171"/>
      <c r="D209" s="171"/>
      <c r="E209" s="172" t="s">
        <v>5</v>
      </c>
      <c r="F209" s="268" t="s">
        <v>1017</v>
      </c>
      <c r="G209" s="269"/>
      <c r="H209" s="269"/>
      <c r="I209" s="269"/>
      <c r="J209" s="171"/>
      <c r="K209" s="173">
        <v>2.6659999999999999</v>
      </c>
      <c r="L209" s="171"/>
      <c r="M209" s="171"/>
      <c r="N209" s="171"/>
      <c r="O209" s="171"/>
      <c r="P209" s="171"/>
      <c r="Q209" s="171"/>
      <c r="R209" s="174"/>
      <c r="T209" s="175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6"/>
      <c r="AT209" s="177" t="s">
        <v>366</v>
      </c>
      <c r="AU209" s="177" t="s">
        <v>96</v>
      </c>
      <c r="AV209" s="11" t="s">
        <v>96</v>
      </c>
      <c r="AW209" s="11" t="s">
        <v>7</v>
      </c>
      <c r="AX209" s="11" t="s">
        <v>91</v>
      </c>
      <c r="AY209" s="177" t="s">
        <v>204</v>
      </c>
    </row>
    <row r="210" spans="2:65" s="1" customFormat="1" ht="25.5" customHeight="1">
      <c r="B210" s="154"/>
      <c r="C210" s="155" t="s">
        <v>331</v>
      </c>
      <c r="D210" s="155" t="s">
        <v>205</v>
      </c>
      <c r="E210" s="156" t="s">
        <v>1018</v>
      </c>
      <c r="F210" s="263" t="s">
        <v>1019</v>
      </c>
      <c r="G210" s="263"/>
      <c r="H210" s="263"/>
      <c r="I210" s="263"/>
      <c r="J210" s="157" t="s">
        <v>928</v>
      </c>
      <c r="K210" s="158">
        <v>21.896999999999998</v>
      </c>
      <c r="L210" s="159"/>
      <c r="M210" s="264"/>
      <c r="N210" s="264"/>
      <c r="O210" s="264"/>
      <c r="P210" s="264">
        <f>ROUND(V210*K210,2)</f>
        <v>0</v>
      </c>
      <c r="Q210" s="264"/>
      <c r="R210" s="160"/>
      <c r="T210" s="161" t="s">
        <v>5</v>
      </c>
      <c r="U210" s="44" t="s">
        <v>47</v>
      </c>
      <c r="V210" s="120">
        <f>L210+M210</f>
        <v>0</v>
      </c>
      <c r="W210" s="120">
        <f>ROUND(L210*K210,2)</f>
        <v>0</v>
      </c>
      <c r="X210" s="120">
        <f>ROUND(M210*K210,2)</f>
        <v>0</v>
      </c>
      <c r="Y210" s="162">
        <v>0</v>
      </c>
      <c r="Z210" s="162">
        <f>Y210*K210</f>
        <v>0</v>
      </c>
      <c r="AA210" s="162">
        <v>0</v>
      </c>
      <c r="AB210" s="162">
        <f>AA210*K210</f>
        <v>0</v>
      </c>
      <c r="AC210" s="162">
        <v>0</v>
      </c>
      <c r="AD210" s="163">
        <f>AC210*K210</f>
        <v>0</v>
      </c>
      <c r="AR210" s="22" t="s">
        <v>220</v>
      </c>
      <c r="AT210" s="22" t="s">
        <v>205</v>
      </c>
      <c r="AU210" s="22" t="s">
        <v>96</v>
      </c>
      <c r="AY210" s="22" t="s">
        <v>204</v>
      </c>
      <c r="BE210" s="164">
        <f>IF(U210="základní",P210,0)</f>
        <v>0</v>
      </c>
      <c r="BF210" s="164">
        <f>IF(U210="snížená",P210,0)</f>
        <v>0</v>
      </c>
      <c r="BG210" s="164">
        <f>IF(U210="zákl. přenesená",P210,0)</f>
        <v>0</v>
      </c>
      <c r="BH210" s="164">
        <f>IF(U210="sníž. přenesená",P210,0)</f>
        <v>0</v>
      </c>
      <c r="BI210" s="164">
        <f>IF(U210="nulová",P210,0)</f>
        <v>0</v>
      </c>
      <c r="BJ210" s="22" t="s">
        <v>91</v>
      </c>
      <c r="BK210" s="164">
        <f>ROUND(V210*K210,2)</f>
        <v>0</v>
      </c>
      <c r="BL210" s="22" t="s">
        <v>220</v>
      </c>
      <c r="BM210" s="22" t="s">
        <v>1020</v>
      </c>
    </row>
    <row r="211" spans="2:65" s="11" customFormat="1" ht="16.5" customHeight="1">
      <c r="B211" s="170"/>
      <c r="C211" s="171"/>
      <c r="D211" s="171"/>
      <c r="E211" s="172" t="s">
        <v>5</v>
      </c>
      <c r="F211" s="268" t="s">
        <v>1021</v>
      </c>
      <c r="G211" s="269"/>
      <c r="H211" s="269"/>
      <c r="I211" s="269"/>
      <c r="J211" s="171"/>
      <c r="K211" s="173">
        <v>21.896999999999998</v>
      </c>
      <c r="L211" s="171"/>
      <c r="M211" s="171"/>
      <c r="N211" s="171"/>
      <c r="O211" s="171"/>
      <c r="P211" s="171"/>
      <c r="Q211" s="171"/>
      <c r="R211" s="174"/>
      <c r="T211" s="175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6"/>
      <c r="AT211" s="177" t="s">
        <v>366</v>
      </c>
      <c r="AU211" s="177" t="s">
        <v>96</v>
      </c>
      <c r="AV211" s="11" t="s">
        <v>96</v>
      </c>
      <c r="AW211" s="11" t="s">
        <v>7</v>
      </c>
      <c r="AX211" s="11" t="s">
        <v>91</v>
      </c>
      <c r="AY211" s="177" t="s">
        <v>204</v>
      </c>
    </row>
    <row r="212" spans="2:65" s="1" customFormat="1" ht="25.5" customHeight="1">
      <c r="B212" s="154"/>
      <c r="C212" s="155" t="s">
        <v>214</v>
      </c>
      <c r="D212" s="155" t="s">
        <v>205</v>
      </c>
      <c r="E212" s="156" t="s">
        <v>1022</v>
      </c>
      <c r="F212" s="263" t="s">
        <v>1023</v>
      </c>
      <c r="G212" s="263"/>
      <c r="H212" s="263"/>
      <c r="I212" s="263"/>
      <c r="J212" s="157" t="s">
        <v>334</v>
      </c>
      <c r="K212" s="158">
        <v>2.5</v>
      </c>
      <c r="L212" s="159"/>
      <c r="M212" s="264"/>
      <c r="N212" s="264"/>
      <c r="O212" s="264"/>
      <c r="P212" s="264">
        <f t="shared" ref="P212:P218" si="0">ROUND(V212*K212,2)</f>
        <v>0</v>
      </c>
      <c r="Q212" s="264"/>
      <c r="R212" s="160"/>
      <c r="T212" s="161" t="s">
        <v>5</v>
      </c>
      <c r="U212" s="44" t="s">
        <v>47</v>
      </c>
      <c r="V212" s="120">
        <f t="shared" ref="V212:V218" si="1">L212+M212</f>
        <v>0</v>
      </c>
      <c r="W212" s="120">
        <f t="shared" ref="W212:W218" si="2">ROUND(L212*K212,2)</f>
        <v>0</v>
      </c>
      <c r="X212" s="120">
        <f t="shared" ref="X212:X218" si="3">ROUND(M212*K212,2)</f>
        <v>0</v>
      </c>
      <c r="Y212" s="162">
        <v>2.5000000000000001E-2</v>
      </c>
      <c r="Z212" s="162">
        <f t="shared" ref="Z212:Z218" si="4">Y212*K212</f>
        <v>6.25E-2</v>
      </c>
      <c r="AA212" s="162">
        <v>0</v>
      </c>
      <c r="AB212" s="162">
        <f t="shared" ref="AB212:AB218" si="5">AA212*K212</f>
        <v>0</v>
      </c>
      <c r="AC212" s="162">
        <v>0</v>
      </c>
      <c r="AD212" s="163">
        <f t="shared" ref="AD212:AD218" si="6">AC212*K212</f>
        <v>0</v>
      </c>
      <c r="AR212" s="22" t="s">
        <v>220</v>
      </c>
      <c r="AT212" s="22" t="s">
        <v>205</v>
      </c>
      <c r="AU212" s="22" t="s">
        <v>96</v>
      </c>
      <c r="AY212" s="22" t="s">
        <v>204</v>
      </c>
      <c r="BE212" s="164">
        <f t="shared" ref="BE212:BE218" si="7">IF(U212="základní",P212,0)</f>
        <v>0</v>
      </c>
      <c r="BF212" s="164">
        <f t="shared" ref="BF212:BF218" si="8">IF(U212="snížená",P212,0)</f>
        <v>0</v>
      </c>
      <c r="BG212" s="164">
        <f t="shared" ref="BG212:BG218" si="9">IF(U212="zákl. přenesená",P212,0)</f>
        <v>0</v>
      </c>
      <c r="BH212" s="164">
        <f t="shared" ref="BH212:BH218" si="10">IF(U212="sníž. přenesená",P212,0)</f>
        <v>0</v>
      </c>
      <c r="BI212" s="164">
        <f t="shared" ref="BI212:BI218" si="11">IF(U212="nulová",P212,0)</f>
        <v>0</v>
      </c>
      <c r="BJ212" s="22" t="s">
        <v>91</v>
      </c>
      <c r="BK212" s="164">
        <f t="shared" ref="BK212:BK218" si="12">ROUND(V212*K212,2)</f>
        <v>0</v>
      </c>
      <c r="BL212" s="22" t="s">
        <v>220</v>
      </c>
      <c r="BM212" s="22" t="s">
        <v>1024</v>
      </c>
    </row>
    <row r="213" spans="2:65" s="1" customFormat="1" ht="25.5" customHeight="1">
      <c r="B213" s="154"/>
      <c r="C213" s="155" t="s">
        <v>339</v>
      </c>
      <c r="D213" s="155" t="s">
        <v>205</v>
      </c>
      <c r="E213" s="156" t="s">
        <v>1025</v>
      </c>
      <c r="F213" s="263" t="s">
        <v>1026</v>
      </c>
      <c r="G213" s="263"/>
      <c r="H213" s="263"/>
      <c r="I213" s="263"/>
      <c r="J213" s="157" t="s">
        <v>334</v>
      </c>
      <c r="K213" s="158">
        <v>2.5</v>
      </c>
      <c r="L213" s="159"/>
      <c r="M213" s="264"/>
      <c r="N213" s="264"/>
      <c r="O213" s="264"/>
      <c r="P213" s="264">
        <f t="shared" si="0"/>
        <v>0</v>
      </c>
      <c r="Q213" s="264"/>
      <c r="R213" s="160"/>
      <c r="T213" s="161" t="s">
        <v>5</v>
      </c>
      <c r="U213" s="44" t="s">
        <v>47</v>
      </c>
      <c r="V213" s="120">
        <f t="shared" si="1"/>
        <v>0</v>
      </c>
      <c r="W213" s="120">
        <f t="shared" si="2"/>
        <v>0</v>
      </c>
      <c r="X213" s="120">
        <f t="shared" si="3"/>
        <v>0</v>
      </c>
      <c r="Y213" s="162">
        <v>0.19400000000000001</v>
      </c>
      <c r="Z213" s="162">
        <f t="shared" si="4"/>
        <v>0.48499999999999999</v>
      </c>
      <c r="AA213" s="162">
        <v>0</v>
      </c>
      <c r="AB213" s="162">
        <f t="shared" si="5"/>
        <v>0</v>
      </c>
      <c r="AC213" s="162">
        <v>0</v>
      </c>
      <c r="AD213" s="163">
        <f t="shared" si="6"/>
        <v>0</v>
      </c>
      <c r="AR213" s="22" t="s">
        <v>220</v>
      </c>
      <c r="AT213" s="22" t="s">
        <v>205</v>
      </c>
      <c r="AU213" s="22" t="s">
        <v>96</v>
      </c>
      <c r="AY213" s="22" t="s">
        <v>204</v>
      </c>
      <c r="BE213" s="164">
        <f t="shared" si="7"/>
        <v>0</v>
      </c>
      <c r="BF213" s="164">
        <f t="shared" si="8"/>
        <v>0</v>
      </c>
      <c r="BG213" s="164">
        <f t="shared" si="9"/>
        <v>0</v>
      </c>
      <c r="BH213" s="164">
        <f t="shared" si="10"/>
        <v>0</v>
      </c>
      <c r="BI213" s="164">
        <f t="shared" si="11"/>
        <v>0</v>
      </c>
      <c r="BJ213" s="22" t="s">
        <v>91</v>
      </c>
      <c r="BK213" s="164">
        <f t="shared" si="12"/>
        <v>0</v>
      </c>
      <c r="BL213" s="22" t="s">
        <v>220</v>
      </c>
      <c r="BM213" s="22" t="s">
        <v>1027</v>
      </c>
    </row>
    <row r="214" spans="2:65" s="1" customFormat="1" ht="16.5" customHeight="1">
      <c r="B214" s="154"/>
      <c r="C214" s="155" t="s">
        <v>343</v>
      </c>
      <c r="D214" s="155" t="s">
        <v>205</v>
      </c>
      <c r="E214" s="156" t="s">
        <v>1028</v>
      </c>
      <c r="F214" s="263" t="s">
        <v>1029</v>
      </c>
      <c r="G214" s="263"/>
      <c r="H214" s="263"/>
      <c r="I214" s="263"/>
      <c r="J214" s="157" t="s">
        <v>334</v>
      </c>
      <c r="K214" s="158">
        <v>16.600000000000001</v>
      </c>
      <c r="L214" s="159"/>
      <c r="M214" s="264"/>
      <c r="N214" s="264"/>
      <c r="O214" s="264"/>
      <c r="P214" s="264">
        <f t="shared" si="0"/>
        <v>0</v>
      </c>
      <c r="Q214" s="264"/>
      <c r="R214" s="160"/>
      <c r="T214" s="161" t="s">
        <v>5</v>
      </c>
      <c r="U214" s="44" t="s">
        <v>47</v>
      </c>
      <c r="V214" s="120">
        <f t="shared" si="1"/>
        <v>0</v>
      </c>
      <c r="W214" s="120">
        <f t="shared" si="2"/>
        <v>0</v>
      </c>
      <c r="X214" s="120">
        <f t="shared" si="3"/>
        <v>0</v>
      </c>
      <c r="Y214" s="162">
        <v>2.5999999999999999E-2</v>
      </c>
      <c r="Z214" s="162">
        <f t="shared" si="4"/>
        <v>0.43160000000000004</v>
      </c>
      <c r="AA214" s="162">
        <v>0</v>
      </c>
      <c r="AB214" s="162">
        <f t="shared" si="5"/>
        <v>0</v>
      </c>
      <c r="AC214" s="162">
        <v>0</v>
      </c>
      <c r="AD214" s="163">
        <f t="shared" si="6"/>
        <v>0</v>
      </c>
      <c r="AR214" s="22" t="s">
        <v>220</v>
      </c>
      <c r="AT214" s="22" t="s">
        <v>205</v>
      </c>
      <c r="AU214" s="22" t="s">
        <v>96</v>
      </c>
      <c r="AY214" s="22" t="s">
        <v>204</v>
      </c>
      <c r="BE214" s="164">
        <f t="shared" si="7"/>
        <v>0</v>
      </c>
      <c r="BF214" s="164">
        <f t="shared" si="8"/>
        <v>0</v>
      </c>
      <c r="BG214" s="164">
        <f t="shared" si="9"/>
        <v>0</v>
      </c>
      <c r="BH214" s="164">
        <f t="shared" si="10"/>
        <v>0</v>
      </c>
      <c r="BI214" s="164">
        <f t="shared" si="11"/>
        <v>0</v>
      </c>
      <c r="BJ214" s="22" t="s">
        <v>91</v>
      </c>
      <c r="BK214" s="164">
        <f t="shared" si="12"/>
        <v>0</v>
      </c>
      <c r="BL214" s="22" t="s">
        <v>220</v>
      </c>
      <c r="BM214" s="22" t="s">
        <v>1030</v>
      </c>
    </row>
    <row r="215" spans="2:65" s="1" customFormat="1" ht="25.5" customHeight="1">
      <c r="B215" s="154"/>
      <c r="C215" s="155" t="s">
        <v>347</v>
      </c>
      <c r="D215" s="155" t="s">
        <v>205</v>
      </c>
      <c r="E215" s="156" t="s">
        <v>1031</v>
      </c>
      <c r="F215" s="263" t="s">
        <v>1032</v>
      </c>
      <c r="G215" s="263"/>
      <c r="H215" s="263"/>
      <c r="I215" s="263"/>
      <c r="J215" s="157" t="s">
        <v>334</v>
      </c>
      <c r="K215" s="158">
        <v>16.600000000000001</v>
      </c>
      <c r="L215" s="159"/>
      <c r="M215" s="264"/>
      <c r="N215" s="264"/>
      <c r="O215" s="264"/>
      <c r="P215" s="264">
        <f t="shared" si="0"/>
        <v>0</v>
      </c>
      <c r="Q215" s="264"/>
      <c r="R215" s="160"/>
      <c r="T215" s="161" t="s">
        <v>5</v>
      </c>
      <c r="U215" s="44" t="s">
        <v>47</v>
      </c>
      <c r="V215" s="120">
        <f t="shared" si="1"/>
        <v>0</v>
      </c>
      <c r="W215" s="120">
        <f t="shared" si="2"/>
        <v>0</v>
      </c>
      <c r="X215" s="120">
        <f t="shared" si="3"/>
        <v>0</v>
      </c>
      <c r="Y215" s="162">
        <v>0.72</v>
      </c>
      <c r="Z215" s="162">
        <f t="shared" si="4"/>
        <v>11.952</v>
      </c>
      <c r="AA215" s="162">
        <v>8.4250000000000005E-2</v>
      </c>
      <c r="AB215" s="162">
        <f t="shared" si="5"/>
        <v>1.3985500000000002</v>
      </c>
      <c r="AC215" s="162">
        <v>0</v>
      </c>
      <c r="AD215" s="163">
        <f t="shared" si="6"/>
        <v>0</v>
      </c>
      <c r="AR215" s="22" t="s">
        <v>220</v>
      </c>
      <c r="AT215" s="22" t="s">
        <v>205</v>
      </c>
      <c r="AU215" s="22" t="s">
        <v>96</v>
      </c>
      <c r="AY215" s="22" t="s">
        <v>204</v>
      </c>
      <c r="BE215" s="164">
        <f t="shared" si="7"/>
        <v>0</v>
      </c>
      <c r="BF215" s="164">
        <f t="shared" si="8"/>
        <v>0</v>
      </c>
      <c r="BG215" s="164">
        <f t="shared" si="9"/>
        <v>0</v>
      </c>
      <c r="BH215" s="164">
        <f t="shared" si="10"/>
        <v>0</v>
      </c>
      <c r="BI215" s="164">
        <f t="shared" si="11"/>
        <v>0</v>
      </c>
      <c r="BJ215" s="22" t="s">
        <v>91</v>
      </c>
      <c r="BK215" s="164">
        <f t="shared" si="12"/>
        <v>0</v>
      </c>
      <c r="BL215" s="22" t="s">
        <v>220</v>
      </c>
      <c r="BM215" s="22" t="s">
        <v>1033</v>
      </c>
    </row>
    <row r="216" spans="2:65" s="1" customFormat="1" ht="16.5" customHeight="1">
      <c r="B216" s="154"/>
      <c r="C216" s="155" t="s">
        <v>351</v>
      </c>
      <c r="D216" s="155" t="s">
        <v>205</v>
      </c>
      <c r="E216" s="156" t="s">
        <v>1034</v>
      </c>
      <c r="F216" s="263" t="s">
        <v>1035</v>
      </c>
      <c r="G216" s="263"/>
      <c r="H216" s="263"/>
      <c r="I216" s="263"/>
      <c r="J216" s="157" t="s">
        <v>334</v>
      </c>
      <c r="K216" s="158">
        <v>27.2</v>
      </c>
      <c r="L216" s="159"/>
      <c r="M216" s="264"/>
      <c r="N216" s="264"/>
      <c r="O216" s="264"/>
      <c r="P216" s="264">
        <f t="shared" si="0"/>
        <v>0</v>
      </c>
      <c r="Q216" s="264"/>
      <c r="R216" s="160"/>
      <c r="T216" s="161" t="s">
        <v>5</v>
      </c>
      <c r="U216" s="44" t="s">
        <v>47</v>
      </c>
      <c r="V216" s="120">
        <f t="shared" si="1"/>
        <v>0</v>
      </c>
      <c r="W216" s="120">
        <f t="shared" si="2"/>
        <v>0</v>
      </c>
      <c r="X216" s="120">
        <f t="shared" si="3"/>
        <v>0</v>
      </c>
      <c r="Y216" s="162">
        <v>3.1E-2</v>
      </c>
      <c r="Z216" s="162">
        <f t="shared" si="4"/>
        <v>0.84319999999999995</v>
      </c>
      <c r="AA216" s="162">
        <v>0</v>
      </c>
      <c r="AB216" s="162">
        <f t="shared" si="5"/>
        <v>0</v>
      </c>
      <c r="AC216" s="162">
        <v>0</v>
      </c>
      <c r="AD216" s="163">
        <f t="shared" si="6"/>
        <v>0</v>
      </c>
      <c r="AR216" s="22" t="s">
        <v>220</v>
      </c>
      <c r="AT216" s="22" t="s">
        <v>205</v>
      </c>
      <c r="AU216" s="22" t="s">
        <v>96</v>
      </c>
      <c r="AY216" s="22" t="s">
        <v>204</v>
      </c>
      <c r="BE216" s="164">
        <f t="shared" si="7"/>
        <v>0</v>
      </c>
      <c r="BF216" s="164">
        <f t="shared" si="8"/>
        <v>0</v>
      </c>
      <c r="BG216" s="164">
        <f t="shared" si="9"/>
        <v>0</v>
      </c>
      <c r="BH216" s="164">
        <f t="shared" si="10"/>
        <v>0</v>
      </c>
      <c r="BI216" s="164">
        <f t="shared" si="11"/>
        <v>0</v>
      </c>
      <c r="BJ216" s="22" t="s">
        <v>91</v>
      </c>
      <c r="BK216" s="164">
        <f t="shared" si="12"/>
        <v>0</v>
      </c>
      <c r="BL216" s="22" t="s">
        <v>220</v>
      </c>
      <c r="BM216" s="22" t="s">
        <v>1036</v>
      </c>
    </row>
    <row r="217" spans="2:65" s="1" customFormat="1" ht="25.5" customHeight="1">
      <c r="B217" s="154"/>
      <c r="C217" s="155" t="s">
        <v>355</v>
      </c>
      <c r="D217" s="155" t="s">
        <v>205</v>
      </c>
      <c r="E217" s="156" t="s">
        <v>1037</v>
      </c>
      <c r="F217" s="263" t="s">
        <v>1038</v>
      </c>
      <c r="G217" s="263"/>
      <c r="H217" s="263"/>
      <c r="I217" s="263"/>
      <c r="J217" s="157" t="s">
        <v>334</v>
      </c>
      <c r="K217" s="158">
        <v>27.2</v>
      </c>
      <c r="L217" s="159"/>
      <c r="M217" s="264"/>
      <c r="N217" s="264"/>
      <c r="O217" s="264"/>
      <c r="P217" s="264">
        <f t="shared" si="0"/>
        <v>0</v>
      </c>
      <c r="Q217" s="264"/>
      <c r="R217" s="160"/>
      <c r="T217" s="161" t="s">
        <v>5</v>
      </c>
      <c r="U217" s="44" t="s">
        <v>47</v>
      </c>
      <c r="V217" s="120">
        <f t="shared" si="1"/>
        <v>0</v>
      </c>
      <c r="W217" s="120">
        <f t="shared" si="2"/>
        <v>0</v>
      </c>
      <c r="X217" s="120">
        <f t="shared" si="3"/>
        <v>0</v>
      </c>
      <c r="Y217" s="162">
        <v>5.0999999999999997E-2</v>
      </c>
      <c r="Z217" s="162">
        <f t="shared" si="4"/>
        <v>1.3871999999999998</v>
      </c>
      <c r="AA217" s="162">
        <v>0</v>
      </c>
      <c r="AB217" s="162">
        <f t="shared" si="5"/>
        <v>0</v>
      </c>
      <c r="AC217" s="162">
        <v>0</v>
      </c>
      <c r="AD217" s="163">
        <f t="shared" si="6"/>
        <v>0</v>
      </c>
      <c r="AR217" s="22" t="s">
        <v>220</v>
      </c>
      <c r="AT217" s="22" t="s">
        <v>205</v>
      </c>
      <c r="AU217" s="22" t="s">
        <v>96</v>
      </c>
      <c r="AY217" s="22" t="s">
        <v>204</v>
      </c>
      <c r="BE217" s="164">
        <f t="shared" si="7"/>
        <v>0</v>
      </c>
      <c r="BF217" s="164">
        <f t="shared" si="8"/>
        <v>0</v>
      </c>
      <c r="BG217" s="164">
        <f t="shared" si="9"/>
        <v>0</v>
      </c>
      <c r="BH217" s="164">
        <f t="shared" si="10"/>
        <v>0</v>
      </c>
      <c r="BI217" s="164">
        <f t="shared" si="11"/>
        <v>0</v>
      </c>
      <c r="BJ217" s="22" t="s">
        <v>91</v>
      </c>
      <c r="BK217" s="164">
        <f t="shared" si="12"/>
        <v>0</v>
      </c>
      <c r="BL217" s="22" t="s">
        <v>220</v>
      </c>
      <c r="BM217" s="22" t="s">
        <v>1039</v>
      </c>
    </row>
    <row r="218" spans="2:65" s="1" customFormat="1" ht="25.5" customHeight="1">
      <c r="B218" s="154"/>
      <c r="C218" s="155" t="s">
        <v>359</v>
      </c>
      <c r="D218" s="155" t="s">
        <v>205</v>
      </c>
      <c r="E218" s="156" t="s">
        <v>1040</v>
      </c>
      <c r="F218" s="263" t="s">
        <v>1041</v>
      </c>
      <c r="G218" s="263"/>
      <c r="H218" s="263"/>
      <c r="I218" s="263"/>
      <c r="J218" s="157" t="s">
        <v>334</v>
      </c>
      <c r="K218" s="158">
        <v>27.2</v>
      </c>
      <c r="L218" s="159"/>
      <c r="M218" s="264"/>
      <c r="N218" s="264"/>
      <c r="O218" s="264"/>
      <c r="P218" s="264">
        <f t="shared" si="0"/>
        <v>0</v>
      </c>
      <c r="Q218" s="264"/>
      <c r="R218" s="160"/>
      <c r="T218" s="161" t="s">
        <v>5</v>
      </c>
      <c r="U218" s="44" t="s">
        <v>47</v>
      </c>
      <c r="V218" s="120">
        <f t="shared" si="1"/>
        <v>0</v>
      </c>
      <c r="W218" s="120">
        <f t="shared" si="2"/>
        <v>0</v>
      </c>
      <c r="X218" s="120">
        <f t="shared" si="3"/>
        <v>0</v>
      </c>
      <c r="Y218" s="162">
        <v>0.19800000000000001</v>
      </c>
      <c r="Z218" s="162">
        <f t="shared" si="4"/>
        <v>5.3856000000000002</v>
      </c>
      <c r="AA218" s="162">
        <v>0</v>
      </c>
      <c r="AB218" s="162">
        <f t="shared" si="5"/>
        <v>0</v>
      </c>
      <c r="AC218" s="162">
        <v>0</v>
      </c>
      <c r="AD218" s="163">
        <f t="shared" si="6"/>
        <v>0</v>
      </c>
      <c r="AR218" s="22" t="s">
        <v>220</v>
      </c>
      <c r="AT218" s="22" t="s">
        <v>205</v>
      </c>
      <c r="AU218" s="22" t="s">
        <v>96</v>
      </c>
      <c r="AY218" s="22" t="s">
        <v>204</v>
      </c>
      <c r="BE218" s="164">
        <f t="shared" si="7"/>
        <v>0</v>
      </c>
      <c r="BF218" s="164">
        <f t="shared" si="8"/>
        <v>0</v>
      </c>
      <c r="BG218" s="164">
        <f t="shared" si="9"/>
        <v>0</v>
      </c>
      <c r="BH218" s="164">
        <f t="shared" si="10"/>
        <v>0</v>
      </c>
      <c r="BI218" s="164">
        <f t="shared" si="11"/>
        <v>0</v>
      </c>
      <c r="BJ218" s="22" t="s">
        <v>91</v>
      </c>
      <c r="BK218" s="164">
        <f t="shared" si="12"/>
        <v>0</v>
      </c>
      <c r="BL218" s="22" t="s">
        <v>220</v>
      </c>
      <c r="BM218" s="22" t="s">
        <v>1042</v>
      </c>
    </row>
    <row r="219" spans="2:65" s="10" customFormat="1" ht="37.35" customHeight="1">
      <c r="B219" s="142"/>
      <c r="C219" s="143"/>
      <c r="D219" s="144" t="s">
        <v>868</v>
      </c>
      <c r="E219" s="144"/>
      <c r="F219" s="144"/>
      <c r="G219" s="144"/>
      <c r="H219" s="144"/>
      <c r="I219" s="144"/>
      <c r="J219" s="144"/>
      <c r="K219" s="144"/>
      <c r="L219" s="144"/>
      <c r="M219" s="290">
        <f>BK219</f>
        <v>0</v>
      </c>
      <c r="N219" s="291"/>
      <c r="O219" s="291"/>
      <c r="P219" s="291"/>
      <c r="Q219" s="291"/>
      <c r="R219" s="145"/>
      <c r="T219" s="146"/>
      <c r="U219" s="143"/>
      <c r="V219" s="143"/>
      <c r="W219" s="147">
        <f>W220+W224+W325</f>
        <v>0</v>
      </c>
      <c r="X219" s="147">
        <f>X220+X224+X325</f>
        <v>0</v>
      </c>
      <c r="Y219" s="143"/>
      <c r="Z219" s="148">
        <f>Z220+Z224+Z325</f>
        <v>173.86780000000007</v>
      </c>
      <c r="AA219" s="143"/>
      <c r="AB219" s="148">
        <f>AB220+AB224+AB325</f>
        <v>1.394706</v>
      </c>
      <c r="AC219" s="143"/>
      <c r="AD219" s="149">
        <f>AD220+AD224+AD325</f>
        <v>0</v>
      </c>
      <c r="AR219" s="150" t="s">
        <v>216</v>
      </c>
      <c r="AT219" s="151" t="s">
        <v>83</v>
      </c>
      <c r="AU219" s="151" t="s">
        <v>84</v>
      </c>
      <c r="AY219" s="150" t="s">
        <v>204</v>
      </c>
      <c r="BK219" s="152">
        <f>BK220+BK224+BK325</f>
        <v>0</v>
      </c>
    </row>
    <row r="220" spans="2:65" s="10" customFormat="1" ht="19.899999999999999" customHeight="1">
      <c r="B220" s="142"/>
      <c r="C220" s="143"/>
      <c r="D220" s="153" t="s">
        <v>869</v>
      </c>
      <c r="E220" s="153"/>
      <c r="F220" s="153"/>
      <c r="G220" s="153"/>
      <c r="H220" s="153"/>
      <c r="I220" s="153"/>
      <c r="J220" s="153"/>
      <c r="K220" s="153"/>
      <c r="L220" s="153"/>
      <c r="M220" s="277">
        <f>BK220</f>
        <v>0</v>
      </c>
      <c r="N220" s="278"/>
      <c r="O220" s="278"/>
      <c r="P220" s="278"/>
      <c r="Q220" s="278"/>
      <c r="R220" s="145"/>
      <c r="T220" s="146"/>
      <c r="U220" s="143"/>
      <c r="V220" s="143"/>
      <c r="W220" s="147">
        <f>SUM(W221:W223)</f>
        <v>0</v>
      </c>
      <c r="X220" s="147">
        <f>SUM(X221:X223)</f>
        <v>0</v>
      </c>
      <c r="Y220" s="143"/>
      <c r="Z220" s="148">
        <f>SUM(Z221:Z223)</f>
        <v>16.2</v>
      </c>
      <c r="AA220" s="143"/>
      <c r="AB220" s="148">
        <f>SUM(AB221:AB223)</f>
        <v>0</v>
      </c>
      <c r="AC220" s="143"/>
      <c r="AD220" s="149">
        <f>SUM(AD221:AD223)</f>
        <v>0</v>
      </c>
      <c r="AR220" s="150" t="s">
        <v>216</v>
      </c>
      <c r="AT220" s="151" t="s">
        <v>83</v>
      </c>
      <c r="AU220" s="151" t="s">
        <v>91</v>
      </c>
      <c r="AY220" s="150" t="s">
        <v>204</v>
      </c>
      <c r="BK220" s="152">
        <f>SUM(BK221:BK223)</f>
        <v>0</v>
      </c>
    </row>
    <row r="221" spans="2:65" s="1" customFormat="1" ht="38.25" customHeight="1">
      <c r="B221" s="154"/>
      <c r="C221" s="155" t="s">
        <v>367</v>
      </c>
      <c r="D221" s="155" t="s">
        <v>205</v>
      </c>
      <c r="E221" s="156" t="s">
        <v>1043</v>
      </c>
      <c r="F221" s="263" t="s">
        <v>1044</v>
      </c>
      <c r="G221" s="263"/>
      <c r="H221" s="263"/>
      <c r="I221" s="263"/>
      <c r="J221" s="157" t="s">
        <v>208</v>
      </c>
      <c r="K221" s="158">
        <v>180</v>
      </c>
      <c r="L221" s="159"/>
      <c r="M221" s="264"/>
      <c r="N221" s="264"/>
      <c r="O221" s="264"/>
      <c r="P221" s="264">
        <f>ROUND(V221*K221,2)</f>
        <v>0</v>
      </c>
      <c r="Q221" s="264"/>
      <c r="R221" s="160"/>
      <c r="T221" s="161" t="s">
        <v>5</v>
      </c>
      <c r="U221" s="44" t="s">
        <v>47</v>
      </c>
      <c r="V221" s="120">
        <f>L221+M221</f>
        <v>0</v>
      </c>
      <c r="W221" s="120">
        <f>ROUND(L221*K221,2)</f>
        <v>0</v>
      </c>
      <c r="X221" s="120">
        <f>ROUND(M221*K221,2)</f>
        <v>0</v>
      </c>
      <c r="Y221" s="162">
        <v>0.09</v>
      </c>
      <c r="Z221" s="162">
        <f>Y221*K221</f>
        <v>16.2</v>
      </c>
      <c r="AA221" s="162">
        <v>0</v>
      </c>
      <c r="AB221" s="162">
        <f>AA221*K221</f>
        <v>0</v>
      </c>
      <c r="AC221" s="162">
        <v>0</v>
      </c>
      <c r="AD221" s="163">
        <f>AC221*K221</f>
        <v>0</v>
      </c>
      <c r="AR221" s="22" t="s">
        <v>278</v>
      </c>
      <c r="AT221" s="22" t="s">
        <v>205</v>
      </c>
      <c r="AU221" s="22" t="s">
        <v>96</v>
      </c>
      <c r="AY221" s="22" t="s">
        <v>204</v>
      </c>
      <c r="BE221" s="164">
        <f>IF(U221="základní",P221,0)</f>
        <v>0</v>
      </c>
      <c r="BF221" s="164">
        <f>IF(U221="snížená",P221,0)</f>
        <v>0</v>
      </c>
      <c r="BG221" s="164">
        <f>IF(U221="zákl. přenesená",P221,0)</f>
        <v>0</v>
      </c>
      <c r="BH221" s="164">
        <f>IF(U221="sníž. přenesená",P221,0)</f>
        <v>0</v>
      </c>
      <c r="BI221" s="164">
        <f>IF(U221="nulová",P221,0)</f>
        <v>0</v>
      </c>
      <c r="BJ221" s="22" t="s">
        <v>91</v>
      </c>
      <c r="BK221" s="164">
        <f>ROUND(V221*K221,2)</f>
        <v>0</v>
      </c>
      <c r="BL221" s="22" t="s">
        <v>278</v>
      </c>
      <c r="BM221" s="22" t="s">
        <v>1045</v>
      </c>
    </row>
    <row r="222" spans="2:65" s="1" customFormat="1" ht="25.5" customHeight="1">
      <c r="B222" s="154"/>
      <c r="C222" s="165" t="s">
        <v>372</v>
      </c>
      <c r="D222" s="165" t="s">
        <v>211</v>
      </c>
      <c r="E222" s="166" t="s">
        <v>1046</v>
      </c>
      <c r="F222" s="265" t="s">
        <v>1047</v>
      </c>
      <c r="G222" s="265"/>
      <c r="H222" s="265"/>
      <c r="I222" s="265"/>
      <c r="J222" s="167" t="s">
        <v>208</v>
      </c>
      <c r="K222" s="168">
        <v>180</v>
      </c>
      <c r="L222" s="169"/>
      <c r="M222" s="266"/>
      <c r="N222" s="266"/>
      <c r="O222" s="267"/>
      <c r="P222" s="264">
        <f>ROUND(V222*K222,2)</f>
        <v>0</v>
      </c>
      <c r="Q222" s="264"/>
      <c r="R222" s="160"/>
      <c r="T222" s="161" t="s">
        <v>5</v>
      </c>
      <c r="U222" s="44" t="s">
        <v>47</v>
      </c>
      <c r="V222" s="120">
        <f>L222+M222</f>
        <v>0</v>
      </c>
      <c r="W222" s="120">
        <f>ROUND(L222*K222,2)</f>
        <v>0</v>
      </c>
      <c r="X222" s="120">
        <f>ROUND(M222*K222,2)</f>
        <v>0</v>
      </c>
      <c r="Y222" s="162">
        <v>0</v>
      </c>
      <c r="Z222" s="162">
        <f>Y222*K222</f>
        <v>0</v>
      </c>
      <c r="AA222" s="162">
        <v>0</v>
      </c>
      <c r="AB222" s="162">
        <f>AA222*K222</f>
        <v>0</v>
      </c>
      <c r="AC222" s="162">
        <v>0</v>
      </c>
      <c r="AD222" s="163">
        <f>AC222*K222</f>
        <v>0</v>
      </c>
      <c r="AR222" s="22" t="s">
        <v>277</v>
      </c>
      <c r="AT222" s="22" t="s">
        <v>211</v>
      </c>
      <c r="AU222" s="22" t="s">
        <v>96</v>
      </c>
      <c r="AY222" s="22" t="s">
        <v>204</v>
      </c>
      <c r="BE222" s="164">
        <f>IF(U222="základní",P222,0)</f>
        <v>0</v>
      </c>
      <c r="BF222" s="164">
        <f>IF(U222="snížená",P222,0)</f>
        <v>0</v>
      </c>
      <c r="BG222" s="164">
        <f>IF(U222="zákl. přenesená",P222,0)</f>
        <v>0</v>
      </c>
      <c r="BH222" s="164">
        <f>IF(U222="sníž. přenesená",P222,0)</f>
        <v>0</v>
      </c>
      <c r="BI222" s="164">
        <f>IF(U222="nulová",P222,0)</f>
        <v>0</v>
      </c>
      <c r="BJ222" s="22" t="s">
        <v>91</v>
      </c>
      <c r="BK222" s="164">
        <f>ROUND(V222*K222,2)</f>
        <v>0</v>
      </c>
      <c r="BL222" s="22" t="s">
        <v>278</v>
      </c>
      <c r="BM222" s="22" t="s">
        <v>1048</v>
      </c>
    </row>
    <row r="223" spans="2:65" s="1" customFormat="1" ht="16.5" customHeight="1">
      <c r="B223" s="154"/>
      <c r="C223" s="165" t="s">
        <v>518</v>
      </c>
      <c r="D223" s="165" t="s">
        <v>211</v>
      </c>
      <c r="E223" s="166" t="s">
        <v>1049</v>
      </c>
      <c r="F223" s="265" t="s">
        <v>1050</v>
      </c>
      <c r="G223" s="265"/>
      <c r="H223" s="265"/>
      <c r="I223" s="265"/>
      <c r="J223" s="167" t="s">
        <v>237</v>
      </c>
      <c r="K223" s="168">
        <v>3</v>
      </c>
      <c r="L223" s="169"/>
      <c r="M223" s="266"/>
      <c r="N223" s="266"/>
      <c r="O223" s="267"/>
      <c r="P223" s="264">
        <f>ROUND(V223*K223,2)</f>
        <v>0</v>
      </c>
      <c r="Q223" s="264"/>
      <c r="R223" s="160"/>
      <c r="T223" s="161" t="s">
        <v>5</v>
      </c>
      <c r="U223" s="44" t="s">
        <v>47</v>
      </c>
      <c r="V223" s="120">
        <f>L223+M223</f>
        <v>0</v>
      </c>
      <c r="W223" s="120">
        <f>ROUND(L223*K223,2)</f>
        <v>0</v>
      </c>
      <c r="X223" s="120">
        <f>ROUND(M223*K223,2)</f>
        <v>0</v>
      </c>
      <c r="Y223" s="162">
        <v>0</v>
      </c>
      <c r="Z223" s="162">
        <f>Y223*K223</f>
        <v>0</v>
      </c>
      <c r="AA223" s="162">
        <v>0</v>
      </c>
      <c r="AB223" s="162">
        <f>AA223*K223</f>
        <v>0</v>
      </c>
      <c r="AC223" s="162">
        <v>0</v>
      </c>
      <c r="AD223" s="163">
        <f>AC223*K223</f>
        <v>0</v>
      </c>
      <c r="AR223" s="22" t="s">
        <v>277</v>
      </c>
      <c r="AT223" s="22" t="s">
        <v>211</v>
      </c>
      <c r="AU223" s="22" t="s">
        <v>96</v>
      </c>
      <c r="AY223" s="22" t="s">
        <v>204</v>
      </c>
      <c r="BE223" s="164">
        <f>IF(U223="základní",P223,0)</f>
        <v>0</v>
      </c>
      <c r="BF223" s="164">
        <f>IF(U223="snížená",P223,0)</f>
        <v>0</v>
      </c>
      <c r="BG223" s="164">
        <f>IF(U223="zákl. přenesená",P223,0)</f>
        <v>0</v>
      </c>
      <c r="BH223" s="164">
        <f>IF(U223="sníž. přenesená",P223,0)</f>
        <v>0</v>
      </c>
      <c r="BI223" s="164">
        <f>IF(U223="nulová",P223,0)</f>
        <v>0</v>
      </c>
      <c r="BJ223" s="22" t="s">
        <v>91</v>
      </c>
      <c r="BK223" s="164">
        <f>ROUND(V223*K223,2)</f>
        <v>0</v>
      </c>
      <c r="BL223" s="22" t="s">
        <v>278</v>
      </c>
      <c r="BM223" s="22" t="s">
        <v>1051</v>
      </c>
    </row>
    <row r="224" spans="2:65" s="10" customFormat="1" ht="29.85" customHeight="1">
      <c r="B224" s="142"/>
      <c r="C224" s="143"/>
      <c r="D224" s="153" t="s">
        <v>870</v>
      </c>
      <c r="E224" s="153"/>
      <c r="F224" s="153"/>
      <c r="G224" s="153"/>
      <c r="H224" s="153"/>
      <c r="I224" s="153"/>
      <c r="J224" s="153"/>
      <c r="K224" s="153"/>
      <c r="L224" s="153"/>
      <c r="M224" s="279">
        <f>BK224</f>
        <v>0</v>
      </c>
      <c r="N224" s="280"/>
      <c r="O224" s="280"/>
      <c r="P224" s="280"/>
      <c r="Q224" s="280"/>
      <c r="R224" s="145"/>
      <c r="T224" s="146"/>
      <c r="U224" s="143"/>
      <c r="V224" s="143"/>
      <c r="W224" s="147">
        <f>SUM(W225:W324)</f>
        <v>0</v>
      </c>
      <c r="X224" s="147">
        <f>SUM(X225:X324)</f>
        <v>0</v>
      </c>
      <c r="Y224" s="143"/>
      <c r="Z224" s="148">
        <f>SUM(Z225:Z324)</f>
        <v>152.45780000000008</v>
      </c>
      <c r="AA224" s="143"/>
      <c r="AB224" s="148">
        <f>SUM(AB225:AB324)</f>
        <v>0.10470600000000001</v>
      </c>
      <c r="AC224" s="143"/>
      <c r="AD224" s="149">
        <f>SUM(AD225:AD324)</f>
        <v>0</v>
      </c>
      <c r="AR224" s="150" t="s">
        <v>216</v>
      </c>
      <c r="AT224" s="151" t="s">
        <v>83</v>
      </c>
      <c r="AU224" s="151" t="s">
        <v>91</v>
      </c>
      <c r="AY224" s="150" t="s">
        <v>204</v>
      </c>
      <c r="BK224" s="152">
        <f>SUM(BK225:BK324)</f>
        <v>0</v>
      </c>
    </row>
    <row r="225" spans="2:65" s="1" customFormat="1" ht="38.25" customHeight="1">
      <c r="B225" s="154"/>
      <c r="C225" s="155" t="s">
        <v>520</v>
      </c>
      <c r="D225" s="155" t="s">
        <v>205</v>
      </c>
      <c r="E225" s="156" t="s">
        <v>1052</v>
      </c>
      <c r="F225" s="263" t="s">
        <v>1053</v>
      </c>
      <c r="G225" s="263"/>
      <c r="H225" s="263"/>
      <c r="I225" s="263"/>
      <c r="J225" s="157" t="s">
        <v>208</v>
      </c>
      <c r="K225" s="158">
        <v>73</v>
      </c>
      <c r="L225" s="159"/>
      <c r="M225" s="264"/>
      <c r="N225" s="264"/>
      <c r="O225" s="264"/>
      <c r="P225" s="264">
        <f t="shared" ref="P225:P256" si="13">ROUND(V225*K225,2)</f>
        <v>0</v>
      </c>
      <c r="Q225" s="264"/>
      <c r="R225" s="160"/>
      <c r="T225" s="161" t="s">
        <v>5</v>
      </c>
      <c r="U225" s="44" t="s">
        <v>47</v>
      </c>
      <c r="V225" s="120">
        <f t="shared" ref="V225:V256" si="14">L225+M225</f>
        <v>0</v>
      </c>
      <c r="W225" s="120">
        <f t="shared" ref="W225:W256" si="15">ROUND(L225*K225,2)</f>
        <v>0</v>
      </c>
      <c r="X225" s="120">
        <f t="shared" ref="X225:X256" si="16">ROUND(M225*K225,2)</f>
        <v>0</v>
      </c>
      <c r="Y225" s="162">
        <v>0.191</v>
      </c>
      <c r="Z225" s="162">
        <f t="shared" ref="Z225:Z256" si="17">Y225*K225</f>
        <v>13.943</v>
      </c>
      <c r="AA225" s="162">
        <v>0</v>
      </c>
      <c r="AB225" s="162">
        <f t="shared" ref="AB225:AB256" si="18">AA225*K225</f>
        <v>0</v>
      </c>
      <c r="AC225" s="162">
        <v>0</v>
      </c>
      <c r="AD225" s="163">
        <f t="shared" ref="AD225:AD256" si="19">AC225*K225</f>
        <v>0</v>
      </c>
      <c r="AR225" s="22" t="s">
        <v>278</v>
      </c>
      <c r="AT225" s="22" t="s">
        <v>205</v>
      </c>
      <c r="AU225" s="22" t="s">
        <v>96</v>
      </c>
      <c r="AY225" s="22" t="s">
        <v>204</v>
      </c>
      <c r="BE225" s="164">
        <f t="shared" ref="BE225:BE256" si="20">IF(U225="základní",P225,0)</f>
        <v>0</v>
      </c>
      <c r="BF225" s="164">
        <f t="shared" ref="BF225:BF256" si="21">IF(U225="snížená",P225,0)</f>
        <v>0</v>
      </c>
      <c r="BG225" s="164">
        <f t="shared" ref="BG225:BG256" si="22">IF(U225="zákl. přenesená",P225,0)</f>
        <v>0</v>
      </c>
      <c r="BH225" s="164">
        <f t="shared" ref="BH225:BH256" si="23">IF(U225="sníž. přenesená",P225,0)</f>
        <v>0</v>
      </c>
      <c r="BI225" s="164">
        <f t="shared" ref="BI225:BI256" si="24">IF(U225="nulová",P225,0)</f>
        <v>0</v>
      </c>
      <c r="BJ225" s="22" t="s">
        <v>91</v>
      </c>
      <c r="BK225" s="164">
        <f t="shared" ref="BK225:BK256" si="25">ROUND(V225*K225,2)</f>
        <v>0</v>
      </c>
      <c r="BL225" s="22" t="s">
        <v>278</v>
      </c>
      <c r="BM225" s="22" t="s">
        <v>1054</v>
      </c>
    </row>
    <row r="226" spans="2:65" s="1" customFormat="1" ht="16.5" customHeight="1">
      <c r="B226" s="154"/>
      <c r="C226" s="165" t="s">
        <v>522</v>
      </c>
      <c r="D226" s="165" t="s">
        <v>211</v>
      </c>
      <c r="E226" s="166" t="s">
        <v>1055</v>
      </c>
      <c r="F226" s="265" t="s">
        <v>1056</v>
      </c>
      <c r="G226" s="265"/>
      <c r="H226" s="265"/>
      <c r="I226" s="265"/>
      <c r="J226" s="167" t="s">
        <v>208</v>
      </c>
      <c r="K226" s="168">
        <v>73</v>
      </c>
      <c r="L226" s="169"/>
      <c r="M226" s="266"/>
      <c r="N226" s="266"/>
      <c r="O226" s="267"/>
      <c r="P226" s="264">
        <f t="shared" si="13"/>
        <v>0</v>
      </c>
      <c r="Q226" s="264"/>
      <c r="R226" s="160"/>
      <c r="T226" s="161" t="s">
        <v>5</v>
      </c>
      <c r="U226" s="44" t="s">
        <v>47</v>
      </c>
      <c r="V226" s="120">
        <f t="shared" si="14"/>
        <v>0</v>
      </c>
      <c r="W226" s="120">
        <f t="shared" si="15"/>
        <v>0</v>
      </c>
      <c r="X226" s="120">
        <f t="shared" si="16"/>
        <v>0</v>
      </c>
      <c r="Y226" s="162">
        <v>0</v>
      </c>
      <c r="Z226" s="162">
        <f t="shared" si="17"/>
        <v>0</v>
      </c>
      <c r="AA226" s="162">
        <v>0</v>
      </c>
      <c r="AB226" s="162">
        <f t="shared" si="18"/>
        <v>0</v>
      </c>
      <c r="AC226" s="162">
        <v>0</v>
      </c>
      <c r="AD226" s="163">
        <f t="shared" si="19"/>
        <v>0</v>
      </c>
      <c r="AR226" s="22" t="s">
        <v>277</v>
      </c>
      <c r="AT226" s="22" t="s">
        <v>211</v>
      </c>
      <c r="AU226" s="22" t="s">
        <v>96</v>
      </c>
      <c r="AY226" s="22" t="s">
        <v>204</v>
      </c>
      <c r="BE226" s="164">
        <f t="shared" si="20"/>
        <v>0</v>
      </c>
      <c r="BF226" s="164">
        <f t="shared" si="21"/>
        <v>0</v>
      </c>
      <c r="BG226" s="164">
        <f t="shared" si="22"/>
        <v>0</v>
      </c>
      <c r="BH226" s="164">
        <f t="shared" si="23"/>
        <v>0</v>
      </c>
      <c r="BI226" s="164">
        <f t="shared" si="24"/>
        <v>0</v>
      </c>
      <c r="BJ226" s="22" t="s">
        <v>91</v>
      </c>
      <c r="BK226" s="164">
        <f t="shared" si="25"/>
        <v>0</v>
      </c>
      <c r="BL226" s="22" t="s">
        <v>278</v>
      </c>
      <c r="BM226" s="22" t="s">
        <v>1057</v>
      </c>
    </row>
    <row r="227" spans="2:65" s="1" customFormat="1" ht="38.25" customHeight="1">
      <c r="B227" s="154"/>
      <c r="C227" s="155" t="s">
        <v>524</v>
      </c>
      <c r="D227" s="155" t="s">
        <v>205</v>
      </c>
      <c r="E227" s="156" t="s">
        <v>1058</v>
      </c>
      <c r="F227" s="263" t="s">
        <v>1059</v>
      </c>
      <c r="G227" s="263"/>
      <c r="H227" s="263"/>
      <c r="I227" s="263"/>
      <c r="J227" s="157" t="s">
        <v>208</v>
      </c>
      <c r="K227" s="158">
        <v>64</v>
      </c>
      <c r="L227" s="159"/>
      <c r="M227" s="264"/>
      <c r="N227" s="264"/>
      <c r="O227" s="264"/>
      <c r="P227" s="264">
        <f t="shared" si="13"/>
        <v>0</v>
      </c>
      <c r="Q227" s="264"/>
      <c r="R227" s="160"/>
      <c r="T227" s="161" t="s">
        <v>5</v>
      </c>
      <c r="U227" s="44" t="s">
        <v>47</v>
      </c>
      <c r="V227" s="120">
        <f t="shared" si="14"/>
        <v>0</v>
      </c>
      <c r="W227" s="120">
        <f t="shared" si="15"/>
        <v>0</v>
      </c>
      <c r="X227" s="120">
        <f t="shared" si="16"/>
        <v>0</v>
      </c>
      <c r="Y227" s="162">
        <v>0.22</v>
      </c>
      <c r="Z227" s="162">
        <f t="shared" si="17"/>
        <v>14.08</v>
      </c>
      <c r="AA227" s="162">
        <v>0</v>
      </c>
      <c r="AB227" s="162">
        <f t="shared" si="18"/>
        <v>0</v>
      </c>
      <c r="AC227" s="162">
        <v>0</v>
      </c>
      <c r="AD227" s="163">
        <f t="shared" si="19"/>
        <v>0</v>
      </c>
      <c r="AR227" s="22" t="s">
        <v>278</v>
      </c>
      <c r="AT227" s="22" t="s">
        <v>205</v>
      </c>
      <c r="AU227" s="22" t="s">
        <v>96</v>
      </c>
      <c r="AY227" s="22" t="s">
        <v>204</v>
      </c>
      <c r="BE227" s="164">
        <f t="shared" si="20"/>
        <v>0</v>
      </c>
      <c r="BF227" s="164">
        <f t="shared" si="21"/>
        <v>0</v>
      </c>
      <c r="BG227" s="164">
        <f t="shared" si="22"/>
        <v>0</v>
      </c>
      <c r="BH227" s="164">
        <f t="shared" si="23"/>
        <v>0</v>
      </c>
      <c r="BI227" s="164">
        <f t="shared" si="24"/>
        <v>0</v>
      </c>
      <c r="BJ227" s="22" t="s">
        <v>91</v>
      </c>
      <c r="BK227" s="164">
        <f t="shared" si="25"/>
        <v>0</v>
      </c>
      <c r="BL227" s="22" t="s">
        <v>278</v>
      </c>
      <c r="BM227" s="22" t="s">
        <v>1060</v>
      </c>
    </row>
    <row r="228" spans="2:65" s="1" customFormat="1" ht="16.5" customHeight="1">
      <c r="B228" s="154"/>
      <c r="C228" s="165" t="s">
        <v>526</v>
      </c>
      <c r="D228" s="165" t="s">
        <v>211</v>
      </c>
      <c r="E228" s="166" t="s">
        <v>1061</v>
      </c>
      <c r="F228" s="265" t="s">
        <v>1062</v>
      </c>
      <c r="G228" s="265"/>
      <c r="H228" s="265"/>
      <c r="I228" s="265"/>
      <c r="J228" s="167" t="s">
        <v>208</v>
      </c>
      <c r="K228" s="168">
        <v>64</v>
      </c>
      <c r="L228" s="169"/>
      <c r="M228" s="266"/>
      <c r="N228" s="266"/>
      <c r="O228" s="267"/>
      <c r="P228" s="264">
        <f t="shared" si="13"/>
        <v>0</v>
      </c>
      <c r="Q228" s="264"/>
      <c r="R228" s="160"/>
      <c r="T228" s="161" t="s">
        <v>5</v>
      </c>
      <c r="U228" s="44" t="s">
        <v>47</v>
      </c>
      <c r="V228" s="120">
        <f t="shared" si="14"/>
        <v>0</v>
      </c>
      <c r="W228" s="120">
        <f t="shared" si="15"/>
        <v>0</v>
      </c>
      <c r="X228" s="120">
        <f t="shared" si="16"/>
        <v>0</v>
      </c>
      <c r="Y228" s="162">
        <v>0</v>
      </c>
      <c r="Z228" s="162">
        <f t="shared" si="17"/>
        <v>0</v>
      </c>
      <c r="AA228" s="162">
        <v>0</v>
      </c>
      <c r="AB228" s="162">
        <f t="shared" si="18"/>
        <v>0</v>
      </c>
      <c r="AC228" s="162">
        <v>0</v>
      </c>
      <c r="AD228" s="163">
        <f t="shared" si="19"/>
        <v>0</v>
      </c>
      <c r="AR228" s="22" t="s">
        <v>277</v>
      </c>
      <c r="AT228" s="22" t="s">
        <v>211</v>
      </c>
      <c r="AU228" s="22" t="s">
        <v>96</v>
      </c>
      <c r="AY228" s="22" t="s">
        <v>204</v>
      </c>
      <c r="BE228" s="164">
        <f t="shared" si="20"/>
        <v>0</v>
      </c>
      <c r="BF228" s="164">
        <f t="shared" si="21"/>
        <v>0</v>
      </c>
      <c r="BG228" s="164">
        <f t="shared" si="22"/>
        <v>0</v>
      </c>
      <c r="BH228" s="164">
        <f t="shared" si="23"/>
        <v>0</v>
      </c>
      <c r="BI228" s="164">
        <f t="shared" si="24"/>
        <v>0</v>
      </c>
      <c r="BJ228" s="22" t="s">
        <v>91</v>
      </c>
      <c r="BK228" s="164">
        <f t="shared" si="25"/>
        <v>0</v>
      </c>
      <c r="BL228" s="22" t="s">
        <v>278</v>
      </c>
      <c r="BM228" s="22" t="s">
        <v>1063</v>
      </c>
    </row>
    <row r="229" spans="2:65" s="1" customFormat="1" ht="38.25" customHeight="1">
      <c r="B229" s="154"/>
      <c r="C229" s="155" t="s">
        <v>528</v>
      </c>
      <c r="D229" s="155" t="s">
        <v>205</v>
      </c>
      <c r="E229" s="156" t="s">
        <v>1064</v>
      </c>
      <c r="F229" s="263" t="s">
        <v>1065</v>
      </c>
      <c r="G229" s="263"/>
      <c r="H229" s="263"/>
      <c r="I229" s="263"/>
      <c r="J229" s="157" t="s">
        <v>208</v>
      </c>
      <c r="K229" s="158">
        <v>4</v>
      </c>
      <c r="L229" s="159"/>
      <c r="M229" s="264"/>
      <c r="N229" s="264"/>
      <c r="O229" s="264"/>
      <c r="P229" s="264">
        <f t="shared" si="13"/>
        <v>0</v>
      </c>
      <c r="Q229" s="264"/>
      <c r="R229" s="160"/>
      <c r="T229" s="161" t="s">
        <v>5</v>
      </c>
      <c r="U229" s="44" t="s">
        <v>47</v>
      </c>
      <c r="V229" s="120">
        <f t="shared" si="14"/>
        <v>0</v>
      </c>
      <c r="W229" s="120">
        <f t="shared" si="15"/>
        <v>0</v>
      </c>
      <c r="X229" s="120">
        <f t="shared" si="16"/>
        <v>0</v>
      </c>
      <c r="Y229" s="162">
        <v>0.17499999999999999</v>
      </c>
      <c r="Z229" s="162">
        <f t="shared" si="17"/>
        <v>0.7</v>
      </c>
      <c r="AA229" s="162">
        <v>0</v>
      </c>
      <c r="AB229" s="162">
        <f t="shared" si="18"/>
        <v>0</v>
      </c>
      <c r="AC229" s="162">
        <v>0</v>
      </c>
      <c r="AD229" s="163">
        <f t="shared" si="19"/>
        <v>0</v>
      </c>
      <c r="AR229" s="22" t="s">
        <v>278</v>
      </c>
      <c r="AT229" s="22" t="s">
        <v>205</v>
      </c>
      <c r="AU229" s="22" t="s">
        <v>96</v>
      </c>
      <c r="AY229" s="22" t="s">
        <v>204</v>
      </c>
      <c r="BE229" s="164">
        <f t="shared" si="20"/>
        <v>0</v>
      </c>
      <c r="BF229" s="164">
        <f t="shared" si="21"/>
        <v>0</v>
      </c>
      <c r="BG229" s="164">
        <f t="shared" si="22"/>
        <v>0</v>
      </c>
      <c r="BH229" s="164">
        <f t="shared" si="23"/>
        <v>0</v>
      </c>
      <c r="BI229" s="164">
        <f t="shared" si="24"/>
        <v>0</v>
      </c>
      <c r="BJ229" s="22" t="s">
        <v>91</v>
      </c>
      <c r="BK229" s="164">
        <f t="shared" si="25"/>
        <v>0</v>
      </c>
      <c r="BL229" s="22" t="s">
        <v>278</v>
      </c>
      <c r="BM229" s="22" t="s">
        <v>1066</v>
      </c>
    </row>
    <row r="230" spans="2:65" s="1" customFormat="1" ht="16.5" customHeight="1">
      <c r="B230" s="154"/>
      <c r="C230" s="165" t="s">
        <v>532</v>
      </c>
      <c r="D230" s="165" t="s">
        <v>211</v>
      </c>
      <c r="E230" s="166" t="s">
        <v>1067</v>
      </c>
      <c r="F230" s="265" t="s">
        <v>1068</v>
      </c>
      <c r="G230" s="265"/>
      <c r="H230" s="265"/>
      <c r="I230" s="265"/>
      <c r="J230" s="167" t="s">
        <v>208</v>
      </c>
      <c r="K230" s="168">
        <v>4</v>
      </c>
      <c r="L230" s="169"/>
      <c r="M230" s="266"/>
      <c r="N230" s="266"/>
      <c r="O230" s="267"/>
      <c r="P230" s="264">
        <f t="shared" si="13"/>
        <v>0</v>
      </c>
      <c r="Q230" s="264"/>
      <c r="R230" s="160"/>
      <c r="T230" s="161" t="s">
        <v>5</v>
      </c>
      <c r="U230" s="44" t="s">
        <v>47</v>
      </c>
      <c r="V230" s="120">
        <f t="shared" si="14"/>
        <v>0</v>
      </c>
      <c r="W230" s="120">
        <f t="shared" si="15"/>
        <v>0</v>
      </c>
      <c r="X230" s="120">
        <f t="shared" si="16"/>
        <v>0</v>
      </c>
      <c r="Y230" s="162">
        <v>0</v>
      </c>
      <c r="Z230" s="162">
        <f t="shared" si="17"/>
        <v>0</v>
      </c>
      <c r="AA230" s="162">
        <v>0</v>
      </c>
      <c r="AB230" s="162">
        <f t="shared" si="18"/>
        <v>0</v>
      </c>
      <c r="AC230" s="162">
        <v>0</v>
      </c>
      <c r="AD230" s="163">
        <f t="shared" si="19"/>
        <v>0</v>
      </c>
      <c r="AR230" s="22" t="s">
        <v>277</v>
      </c>
      <c r="AT230" s="22" t="s">
        <v>211</v>
      </c>
      <c r="AU230" s="22" t="s">
        <v>96</v>
      </c>
      <c r="AY230" s="22" t="s">
        <v>204</v>
      </c>
      <c r="BE230" s="164">
        <f t="shared" si="20"/>
        <v>0</v>
      </c>
      <c r="BF230" s="164">
        <f t="shared" si="21"/>
        <v>0</v>
      </c>
      <c r="BG230" s="164">
        <f t="shared" si="22"/>
        <v>0</v>
      </c>
      <c r="BH230" s="164">
        <f t="shared" si="23"/>
        <v>0</v>
      </c>
      <c r="BI230" s="164">
        <f t="shared" si="24"/>
        <v>0</v>
      </c>
      <c r="BJ230" s="22" t="s">
        <v>91</v>
      </c>
      <c r="BK230" s="164">
        <f t="shared" si="25"/>
        <v>0</v>
      </c>
      <c r="BL230" s="22" t="s">
        <v>278</v>
      </c>
      <c r="BM230" s="22" t="s">
        <v>1069</v>
      </c>
    </row>
    <row r="231" spans="2:65" s="1" customFormat="1" ht="38.25" customHeight="1">
      <c r="B231" s="154"/>
      <c r="C231" s="155" t="s">
        <v>536</v>
      </c>
      <c r="D231" s="155" t="s">
        <v>205</v>
      </c>
      <c r="E231" s="156" t="s">
        <v>1070</v>
      </c>
      <c r="F231" s="263" t="s">
        <v>1071</v>
      </c>
      <c r="G231" s="263"/>
      <c r="H231" s="263"/>
      <c r="I231" s="263"/>
      <c r="J231" s="157" t="s">
        <v>208</v>
      </c>
      <c r="K231" s="158">
        <v>16</v>
      </c>
      <c r="L231" s="159"/>
      <c r="M231" s="264"/>
      <c r="N231" s="264"/>
      <c r="O231" s="264"/>
      <c r="P231" s="264">
        <f t="shared" si="13"/>
        <v>0</v>
      </c>
      <c r="Q231" s="264"/>
      <c r="R231" s="160"/>
      <c r="T231" s="161" t="s">
        <v>5</v>
      </c>
      <c r="U231" s="44" t="s">
        <v>47</v>
      </c>
      <c r="V231" s="120">
        <f t="shared" si="14"/>
        <v>0</v>
      </c>
      <c r="W231" s="120">
        <f t="shared" si="15"/>
        <v>0</v>
      </c>
      <c r="X231" s="120">
        <f t="shared" si="16"/>
        <v>0</v>
      </c>
      <c r="Y231" s="162">
        <v>0.42799999999999999</v>
      </c>
      <c r="Z231" s="162">
        <f t="shared" si="17"/>
        <v>6.8479999999999999</v>
      </c>
      <c r="AA231" s="162">
        <v>0</v>
      </c>
      <c r="AB231" s="162">
        <f t="shared" si="18"/>
        <v>0</v>
      </c>
      <c r="AC231" s="162">
        <v>0</v>
      </c>
      <c r="AD231" s="163">
        <f t="shared" si="19"/>
        <v>0</v>
      </c>
      <c r="AR231" s="22" t="s">
        <v>278</v>
      </c>
      <c r="AT231" s="22" t="s">
        <v>205</v>
      </c>
      <c r="AU231" s="22" t="s">
        <v>96</v>
      </c>
      <c r="AY231" s="22" t="s">
        <v>204</v>
      </c>
      <c r="BE231" s="164">
        <f t="shared" si="20"/>
        <v>0</v>
      </c>
      <c r="BF231" s="164">
        <f t="shared" si="21"/>
        <v>0</v>
      </c>
      <c r="BG231" s="164">
        <f t="shared" si="22"/>
        <v>0</v>
      </c>
      <c r="BH231" s="164">
        <f t="shared" si="23"/>
        <v>0</v>
      </c>
      <c r="BI231" s="164">
        <f t="shared" si="24"/>
        <v>0</v>
      </c>
      <c r="BJ231" s="22" t="s">
        <v>91</v>
      </c>
      <c r="BK231" s="164">
        <f t="shared" si="25"/>
        <v>0</v>
      </c>
      <c r="BL231" s="22" t="s">
        <v>278</v>
      </c>
      <c r="BM231" s="22" t="s">
        <v>1072</v>
      </c>
    </row>
    <row r="232" spans="2:65" s="1" customFormat="1" ht="25.5" customHeight="1">
      <c r="B232" s="154"/>
      <c r="C232" s="165" t="s">
        <v>540</v>
      </c>
      <c r="D232" s="165" t="s">
        <v>211</v>
      </c>
      <c r="E232" s="166" t="s">
        <v>1073</v>
      </c>
      <c r="F232" s="265" t="s">
        <v>1074</v>
      </c>
      <c r="G232" s="265"/>
      <c r="H232" s="265"/>
      <c r="I232" s="265"/>
      <c r="J232" s="167" t="s">
        <v>208</v>
      </c>
      <c r="K232" s="168">
        <v>16</v>
      </c>
      <c r="L232" s="169"/>
      <c r="M232" s="266"/>
      <c r="N232" s="266"/>
      <c r="O232" s="267"/>
      <c r="P232" s="264">
        <f t="shared" si="13"/>
        <v>0</v>
      </c>
      <c r="Q232" s="264"/>
      <c r="R232" s="160"/>
      <c r="T232" s="161" t="s">
        <v>5</v>
      </c>
      <c r="U232" s="44" t="s">
        <v>47</v>
      </c>
      <c r="V232" s="120">
        <f t="shared" si="14"/>
        <v>0</v>
      </c>
      <c r="W232" s="120">
        <f t="shared" si="15"/>
        <v>0</v>
      </c>
      <c r="X232" s="120">
        <f t="shared" si="16"/>
        <v>0</v>
      </c>
      <c r="Y232" s="162">
        <v>0</v>
      </c>
      <c r="Z232" s="162">
        <f t="shared" si="17"/>
        <v>0</v>
      </c>
      <c r="AA232" s="162">
        <v>0</v>
      </c>
      <c r="AB232" s="162">
        <f t="shared" si="18"/>
        <v>0</v>
      </c>
      <c r="AC232" s="162">
        <v>0</v>
      </c>
      <c r="AD232" s="163">
        <f t="shared" si="19"/>
        <v>0</v>
      </c>
      <c r="AR232" s="22" t="s">
        <v>277</v>
      </c>
      <c r="AT232" s="22" t="s">
        <v>211</v>
      </c>
      <c r="AU232" s="22" t="s">
        <v>96</v>
      </c>
      <c r="AY232" s="22" t="s">
        <v>204</v>
      </c>
      <c r="BE232" s="164">
        <f t="shared" si="20"/>
        <v>0</v>
      </c>
      <c r="BF232" s="164">
        <f t="shared" si="21"/>
        <v>0</v>
      </c>
      <c r="BG232" s="164">
        <f t="shared" si="22"/>
        <v>0</v>
      </c>
      <c r="BH232" s="164">
        <f t="shared" si="23"/>
        <v>0</v>
      </c>
      <c r="BI232" s="164">
        <f t="shared" si="24"/>
        <v>0</v>
      </c>
      <c r="BJ232" s="22" t="s">
        <v>91</v>
      </c>
      <c r="BK232" s="164">
        <f t="shared" si="25"/>
        <v>0</v>
      </c>
      <c r="BL232" s="22" t="s">
        <v>278</v>
      </c>
      <c r="BM232" s="22" t="s">
        <v>1075</v>
      </c>
    </row>
    <row r="233" spans="2:65" s="1" customFormat="1" ht="25.5" customHeight="1">
      <c r="B233" s="154"/>
      <c r="C233" s="155" t="s">
        <v>544</v>
      </c>
      <c r="D233" s="155" t="s">
        <v>205</v>
      </c>
      <c r="E233" s="156" t="s">
        <v>1076</v>
      </c>
      <c r="F233" s="263" t="s">
        <v>1077</v>
      </c>
      <c r="G233" s="263"/>
      <c r="H233" s="263"/>
      <c r="I233" s="263"/>
      <c r="J233" s="157" t="s">
        <v>208</v>
      </c>
      <c r="K233" s="158">
        <v>16</v>
      </c>
      <c r="L233" s="159"/>
      <c r="M233" s="264"/>
      <c r="N233" s="264"/>
      <c r="O233" s="264"/>
      <c r="P233" s="264">
        <f t="shared" si="13"/>
        <v>0</v>
      </c>
      <c r="Q233" s="264"/>
      <c r="R233" s="160"/>
      <c r="T233" s="161" t="s">
        <v>5</v>
      </c>
      <c r="U233" s="44" t="s">
        <v>47</v>
      </c>
      <c r="V233" s="120">
        <f t="shared" si="14"/>
        <v>0</v>
      </c>
      <c r="W233" s="120">
        <f t="shared" si="15"/>
        <v>0</v>
      </c>
      <c r="X233" s="120">
        <f t="shared" si="16"/>
        <v>0</v>
      </c>
      <c r="Y233" s="162">
        <v>0.46100000000000002</v>
      </c>
      <c r="Z233" s="162">
        <f t="shared" si="17"/>
        <v>7.3760000000000003</v>
      </c>
      <c r="AA233" s="162">
        <v>4.9199999999999999E-3</v>
      </c>
      <c r="AB233" s="162">
        <f t="shared" si="18"/>
        <v>7.8719999999999998E-2</v>
      </c>
      <c r="AC233" s="162">
        <v>0</v>
      </c>
      <c r="AD233" s="163">
        <f t="shared" si="19"/>
        <v>0</v>
      </c>
      <c r="AR233" s="22" t="s">
        <v>278</v>
      </c>
      <c r="AT233" s="22" t="s">
        <v>205</v>
      </c>
      <c r="AU233" s="22" t="s">
        <v>96</v>
      </c>
      <c r="AY233" s="22" t="s">
        <v>204</v>
      </c>
      <c r="BE233" s="164">
        <f t="shared" si="20"/>
        <v>0</v>
      </c>
      <c r="BF233" s="164">
        <f t="shared" si="21"/>
        <v>0</v>
      </c>
      <c r="BG233" s="164">
        <f t="shared" si="22"/>
        <v>0</v>
      </c>
      <c r="BH233" s="164">
        <f t="shared" si="23"/>
        <v>0</v>
      </c>
      <c r="BI233" s="164">
        <f t="shared" si="24"/>
        <v>0</v>
      </c>
      <c r="BJ233" s="22" t="s">
        <v>91</v>
      </c>
      <c r="BK233" s="164">
        <f t="shared" si="25"/>
        <v>0</v>
      </c>
      <c r="BL233" s="22" t="s">
        <v>278</v>
      </c>
      <c r="BM233" s="22" t="s">
        <v>1078</v>
      </c>
    </row>
    <row r="234" spans="2:65" s="1" customFormat="1" ht="25.5" customHeight="1">
      <c r="B234" s="154"/>
      <c r="C234" s="165" t="s">
        <v>548</v>
      </c>
      <c r="D234" s="165" t="s">
        <v>211</v>
      </c>
      <c r="E234" s="166" t="s">
        <v>1079</v>
      </c>
      <c r="F234" s="265" t="s">
        <v>1080</v>
      </c>
      <c r="G234" s="265"/>
      <c r="H234" s="265"/>
      <c r="I234" s="265"/>
      <c r="J234" s="167" t="s">
        <v>237</v>
      </c>
      <c r="K234" s="168">
        <v>21</v>
      </c>
      <c r="L234" s="169"/>
      <c r="M234" s="266"/>
      <c r="N234" s="266"/>
      <c r="O234" s="267"/>
      <c r="P234" s="264">
        <f t="shared" si="13"/>
        <v>0</v>
      </c>
      <c r="Q234" s="264"/>
      <c r="R234" s="160"/>
      <c r="T234" s="161" t="s">
        <v>5</v>
      </c>
      <c r="U234" s="44" t="s">
        <v>47</v>
      </c>
      <c r="V234" s="120">
        <f t="shared" si="14"/>
        <v>0</v>
      </c>
      <c r="W234" s="120">
        <f t="shared" si="15"/>
        <v>0</v>
      </c>
      <c r="X234" s="120">
        <f t="shared" si="16"/>
        <v>0</v>
      </c>
      <c r="Y234" s="162">
        <v>0</v>
      </c>
      <c r="Z234" s="162">
        <f t="shared" si="17"/>
        <v>0</v>
      </c>
      <c r="AA234" s="162">
        <v>0</v>
      </c>
      <c r="AB234" s="162">
        <f t="shared" si="18"/>
        <v>0</v>
      </c>
      <c r="AC234" s="162">
        <v>0</v>
      </c>
      <c r="AD234" s="163">
        <f t="shared" si="19"/>
        <v>0</v>
      </c>
      <c r="AR234" s="22" t="s">
        <v>277</v>
      </c>
      <c r="AT234" s="22" t="s">
        <v>211</v>
      </c>
      <c r="AU234" s="22" t="s">
        <v>96</v>
      </c>
      <c r="AY234" s="22" t="s">
        <v>204</v>
      </c>
      <c r="BE234" s="164">
        <f t="shared" si="20"/>
        <v>0</v>
      </c>
      <c r="BF234" s="164">
        <f t="shared" si="21"/>
        <v>0</v>
      </c>
      <c r="BG234" s="164">
        <f t="shared" si="22"/>
        <v>0</v>
      </c>
      <c r="BH234" s="164">
        <f t="shared" si="23"/>
        <v>0</v>
      </c>
      <c r="BI234" s="164">
        <f t="shared" si="24"/>
        <v>0</v>
      </c>
      <c r="BJ234" s="22" t="s">
        <v>91</v>
      </c>
      <c r="BK234" s="164">
        <f t="shared" si="25"/>
        <v>0</v>
      </c>
      <c r="BL234" s="22" t="s">
        <v>278</v>
      </c>
      <c r="BM234" s="22" t="s">
        <v>1081</v>
      </c>
    </row>
    <row r="235" spans="2:65" s="1" customFormat="1" ht="16.5" customHeight="1">
      <c r="B235" s="154"/>
      <c r="C235" s="165" t="s">
        <v>550</v>
      </c>
      <c r="D235" s="165" t="s">
        <v>211</v>
      </c>
      <c r="E235" s="166" t="s">
        <v>1082</v>
      </c>
      <c r="F235" s="265" t="s">
        <v>1083</v>
      </c>
      <c r="G235" s="265"/>
      <c r="H235" s="265"/>
      <c r="I235" s="265"/>
      <c r="J235" s="167" t="s">
        <v>237</v>
      </c>
      <c r="K235" s="168">
        <v>4</v>
      </c>
      <c r="L235" s="169"/>
      <c r="M235" s="266"/>
      <c r="N235" s="266"/>
      <c r="O235" s="267"/>
      <c r="P235" s="264">
        <f t="shared" si="13"/>
        <v>0</v>
      </c>
      <c r="Q235" s="264"/>
      <c r="R235" s="160"/>
      <c r="T235" s="161" t="s">
        <v>5</v>
      </c>
      <c r="U235" s="44" t="s">
        <v>47</v>
      </c>
      <c r="V235" s="120">
        <f t="shared" si="14"/>
        <v>0</v>
      </c>
      <c r="W235" s="120">
        <f t="shared" si="15"/>
        <v>0</v>
      </c>
      <c r="X235" s="120">
        <f t="shared" si="16"/>
        <v>0</v>
      </c>
      <c r="Y235" s="162">
        <v>0</v>
      </c>
      <c r="Z235" s="162">
        <f t="shared" si="17"/>
        <v>0</v>
      </c>
      <c r="AA235" s="162">
        <v>0</v>
      </c>
      <c r="AB235" s="162">
        <f t="shared" si="18"/>
        <v>0</v>
      </c>
      <c r="AC235" s="162">
        <v>0</v>
      </c>
      <c r="AD235" s="163">
        <f t="shared" si="19"/>
        <v>0</v>
      </c>
      <c r="AR235" s="22" t="s">
        <v>277</v>
      </c>
      <c r="AT235" s="22" t="s">
        <v>211</v>
      </c>
      <c r="AU235" s="22" t="s">
        <v>96</v>
      </c>
      <c r="AY235" s="22" t="s">
        <v>204</v>
      </c>
      <c r="BE235" s="164">
        <f t="shared" si="20"/>
        <v>0</v>
      </c>
      <c r="BF235" s="164">
        <f t="shared" si="21"/>
        <v>0</v>
      </c>
      <c r="BG235" s="164">
        <f t="shared" si="22"/>
        <v>0</v>
      </c>
      <c r="BH235" s="164">
        <f t="shared" si="23"/>
        <v>0</v>
      </c>
      <c r="BI235" s="164">
        <f t="shared" si="24"/>
        <v>0</v>
      </c>
      <c r="BJ235" s="22" t="s">
        <v>91</v>
      </c>
      <c r="BK235" s="164">
        <f t="shared" si="25"/>
        <v>0</v>
      </c>
      <c r="BL235" s="22" t="s">
        <v>278</v>
      </c>
      <c r="BM235" s="22" t="s">
        <v>1084</v>
      </c>
    </row>
    <row r="236" spans="2:65" s="1" customFormat="1" ht="38.25" customHeight="1">
      <c r="B236" s="154"/>
      <c r="C236" s="155" t="s">
        <v>552</v>
      </c>
      <c r="D236" s="155" t="s">
        <v>205</v>
      </c>
      <c r="E236" s="156" t="s">
        <v>1085</v>
      </c>
      <c r="F236" s="263" t="s">
        <v>1086</v>
      </c>
      <c r="G236" s="263"/>
      <c r="H236" s="263"/>
      <c r="I236" s="263"/>
      <c r="J236" s="157" t="s">
        <v>237</v>
      </c>
      <c r="K236" s="158">
        <v>12</v>
      </c>
      <c r="L236" s="159"/>
      <c r="M236" s="264"/>
      <c r="N236" s="264"/>
      <c r="O236" s="264"/>
      <c r="P236" s="264">
        <f t="shared" si="13"/>
        <v>0</v>
      </c>
      <c r="Q236" s="264"/>
      <c r="R236" s="160"/>
      <c r="T236" s="161" t="s">
        <v>5</v>
      </c>
      <c r="U236" s="44" t="s">
        <v>47</v>
      </c>
      <c r="V236" s="120">
        <f t="shared" si="14"/>
        <v>0</v>
      </c>
      <c r="W236" s="120">
        <f t="shared" si="15"/>
        <v>0</v>
      </c>
      <c r="X236" s="120">
        <f t="shared" si="16"/>
        <v>0</v>
      </c>
      <c r="Y236" s="162">
        <v>0.63400000000000001</v>
      </c>
      <c r="Z236" s="162">
        <f t="shared" si="17"/>
        <v>7.6080000000000005</v>
      </c>
      <c r="AA236" s="162">
        <v>0</v>
      </c>
      <c r="AB236" s="162">
        <f t="shared" si="18"/>
        <v>0</v>
      </c>
      <c r="AC236" s="162">
        <v>0</v>
      </c>
      <c r="AD236" s="163">
        <f t="shared" si="19"/>
        <v>0</v>
      </c>
      <c r="AR236" s="22" t="s">
        <v>278</v>
      </c>
      <c r="AT236" s="22" t="s">
        <v>205</v>
      </c>
      <c r="AU236" s="22" t="s">
        <v>96</v>
      </c>
      <c r="AY236" s="22" t="s">
        <v>204</v>
      </c>
      <c r="BE236" s="164">
        <f t="shared" si="20"/>
        <v>0</v>
      </c>
      <c r="BF236" s="164">
        <f t="shared" si="21"/>
        <v>0</v>
      </c>
      <c r="BG236" s="164">
        <f t="shared" si="22"/>
        <v>0</v>
      </c>
      <c r="BH236" s="164">
        <f t="shared" si="23"/>
        <v>0</v>
      </c>
      <c r="BI236" s="164">
        <f t="shared" si="24"/>
        <v>0</v>
      </c>
      <c r="BJ236" s="22" t="s">
        <v>91</v>
      </c>
      <c r="BK236" s="164">
        <f t="shared" si="25"/>
        <v>0</v>
      </c>
      <c r="BL236" s="22" t="s">
        <v>278</v>
      </c>
      <c r="BM236" s="22" t="s">
        <v>1087</v>
      </c>
    </row>
    <row r="237" spans="2:65" s="1" customFormat="1" ht="25.5" customHeight="1">
      <c r="B237" s="154"/>
      <c r="C237" s="165" t="s">
        <v>554</v>
      </c>
      <c r="D237" s="165" t="s">
        <v>211</v>
      </c>
      <c r="E237" s="166" t="s">
        <v>1088</v>
      </c>
      <c r="F237" s="265" t="s">
        <v>1089</v>
      </c>
      <c r="G237" s="265"/>
      <c r="H237" s="265"/>
      <c r="I237" s="265"/>
      <c r="J237" s="167" t="s">
        <v>237</v>
      </c>
      <c r="K237" s="168">
        <v>3</v>
      </c>
      <c r="L237" s="169"/>
      <c r="M237" s="266"/>
      <c r="N237" s="266"/>
      <c r="O237" s="267"/>
      <c r="P237" s="264">
        <f t="shared" si="13"/>
        <v>0</v>
      </c>
      <c r="Q237" s="264"/>
      <c r="R237" s="160"/>
      <c r="T237" s="161" t="s">
        <v>5</v>
      </c>
      <c r="U237" s="44" t="s">
        <v>47</v>
      </c>
      <c r="V237" s="120">
        <f t="shared" si="14"/>
        <v>0</v>
      </c>
      <c r="W237" s="120">
        <f t="shared" si="15"/>
        <v>0</v>
      </c>
      <c r="X237" s="120">
        <f t="shared" si="16"/>
        <v>0</v>
      </c>
      <c r="Y237" s="162">
        <v>0</v>
      </c>
      <c r="Z237" s="162">
        <f t="shared" si="17"/>
        <v>0</v>
      </c>
      <c r="AA237" s="162">
        <v>0</v>
      </c>
      <c r="AB237" s="162">
        <f t="shared" si="18"/>
        <v>0</v>
      </c>
      <c r="AC237" s="162">
        <v>0</v>
      </c>
      <c r="AD237" s="163">
        <f t="shared" si="19"/>
        <v>0</v>
      </c>
      <c r="AR237" s="22" t="s">
        <v>277</v>
      </c>
      <c r="AT237" s="22" t="s">
        <v>211</v>
      </c>
      <c r="AU237" s="22" t="s">
        <v>96</v>
      </c>
      <c r="AY237" s="22" t="s">
        <v>204</v>
      </c>
      <c r="BE237" s="164">
        <f t="shared" si="20"/>
        <v>0</v>
      </c>
      <c r="BF237" s="164">
        <f t="shared" si="21"/>
        <v>0</v>
      </c>
      <c r="BG237" s="164">
        <f t="shared" si="22"/>
        <v>0</v>
      </c>
      <c r="BH237" s="164">
        <f t="shared" si="23"/>
        <v>0</v>
      </c>
      <c r="BI237" s="164">
        <f t="shared" si="24"/>
        <v>0</v>
      </c>
      <c r="BJ237" s="22" t="s">
        <v>91</v>
      </c>
      <c r="BK237" s="164">
        <f t="shared" si="25"/>
        <v>0</v>
      </c>
      <c r="BL237" s="22" t="s">
        <v>278</v>
      </c>
      <c r="BM237" s="22" t="s">
        <v>1090</v>
      </c>
    </row>
    <row r="238" spans="2:65" s="1" customFormat="1" ht="16.5" customHeight="1">
      <c r="B238" s="154"/>
      <c r="C238" s="165" t="s">
        <v>556</v>
      </c>
      <c r="D238" s="165" t="s">
        <v>211</v>
      </c>
      <c r="E238" s="166" t="s">
        <v>1091</v>
      </c>
      <c r="F238" s="265" t="s">
        <v>1092</v>
      </c>
      <c r="G238" s="265"/>
      <c r="H238" s="265"/>
      <c r="I238" s="265"/>
      <c r="J238" s="167" t="s">
        <v>237</v>
      </c>
      <c r="K238" s="168">
        <v>5</v>
      </c>
      <c r="L238" s="169"/>
      <c r="M238" s="266"/>
      <c r="N238" s="266"/>
      <c r="O238" s="267"/>
      <c r="P238" s="264">
        <f t="shared" si="13"/>
        <v>0</v>
      </c>
      <c r="Q238" s="264"/>
      <c r="R238" s="160"/>
      <c r="T238" s="161" t="s">
        <v>5</v>
      </c>
      <c r="U238" s="44" t="s">
        <v>47</v>
      </c>
      <c r="V238" s="120">
        <f t="shared" si="14"/>
        <v>0</v>
      </c>
      <c r="W238" s="120">
        <f t="shared" si="15"/>
        <v>0</v>
      </c>
      <c r="X238" s="120">
        <f t="shared" si="16"/>
        <v>0</v>
      </c>
      <c r="Y238" s="162">
        <v>0</v>
      </c>
      <c r="Z238" s="162">
        <f t="shared" si="17"/>
        <v>0</v>
      </c>
      <c r="AA238" s="162">
        <v>0</v>
      </c>
      <c r="AB238" s="162">
        <f t="shared" si="18"/>
        <v>0</v>
      </c>
      <c r="AC238" s="162">
        <v>0</v>
      </c>
      <c r="AD238" s="163">
        <f t="shared" si="19"/>
        <v>0</v>
      </c>
      <c r="AR238" s="22" t="s">
        <v>277</v>
      </c>
      <c r="AT238" s="22" t="s">
        <v>211</v>
      </c>
      <c r="AU238" s="22" t="s">
        <v>96</v>
      </c>
      <c r="AY238" s="22" t="s">
        <v>204</v>
      </c>
      <c r="BE238" s="164">
        <f t="shared" si="20"/>
        <v>0</v>
      </c>
      <c r="BF238" s="164">
        <f t="shared" si="21"/>
        <v>0</v>
      </c>
      <c r="BG238" s="164">
        <f t="shared" si="22"/>
        <v>0</v>
      </c>
      <c r="BH238" s="164">
        <f t="shared" si="23"/>
        <v>0</v>
      </c>
      <c r="BI238" s="164">
        <f t="shared" si="24"/>
        <v>0</v>
      </c>
      <c r="BJ238" s="22" t="s">
        <v>91</v>
      </c>
      <c r="BK238" s="164">
        <f t="shared" si="25"/>
        <v>0</v>
      </c>
      <c r="BL238" s="22" t="s">
        <v>278</v>
      </c>
      <c r="BM238" s="22" t="s">
        <v>1093</v>
      </c>
    </row>
    <row r="239" spans="2:65" s="1" customFormat="1" ht="16.5" customHeight="1">
      <c r="B239" s="154"/>
      <c r="C239" s="165" t="s">
        <v>558</v>
      </c>
      <c r="D239" s="165" t="s">
        <v>211</v>
      </c>
      <c r="E239" s="166" t="s">
        <v>1094</v>
      </c>
      <c r="F239" s="265" t="s">
        <v>1095</v>
      </c>
      <c r="G239" s="265"/>
      <c r="H239" s="265"/>
      <c r="I239" s="265"/>
      <c r="J239" s="167" t="s">
        <v>237</v>
      </c>
      <c r="K239" s="168">
        <v>1</v>
      </c>
      <c r="L239" s="169"/>
      <c r="M239" s="266"/>
      <c r="N239" s="266"/>
      <c r="O239" s="267"/>
      <c r="P239" s="264">
        <f t="shared" si="13"/>
        <v>0</v>
      </c>
      <c r="Q239" s="264"/>
      <c r="R239" s="160"/>
      <c r="T239" s="161" t="s">
        <v>5</v>
      </c>
      <c r="U239" s="44" t="s">
        <v>47</v>
      </c>
      <c r="V239" s="120">
        <f t="shared" si="14"/>
        <v>0</v>
      </c>
      <c r="W239" s="120">
        <f t="shared" si="15"/>
        <v>0</v>
      </c>
      <c r="X239" s="120">
        <f t="shared" si="16"/>
        <v>0</v>
      </c>
      <c r="Y239" s="162">
        <v>0</v>
      </c>
      <c r="Z239" s="162">
        <f t="shared" si="17"/>
        <v>0</v>
      </c>
      <c r="AA239" s="162">
        <v>0</v>
      </c>
      <c r="AB239" s="162">
        <f t="shared" si="18"/>
        <v>0</v>
      </c>
      <c r="AC239" s="162">
        <v>0</v>
      </c>
      <c r="AD239" s="163">
        <f t="shared" si="19"/>
        <v>0</v>
      </c>
      <c r="AR239" s="22" t="s">
        <v>277</v>
      </c>
      <c r="AT239" s="22" t="s">
        <v>211</v>
      </c>
      <c r="AU239" s="22" t="s">
        <v>96</v>
      </c>
      <c r="AY239" s="22" t="s">
        <v>204</v>
      </c>
      <c r="BE239" s="164">
        <f t="shared" si="20"/>
        <v>0</v>
      </c>
      <c r="BF239" s="164">
        <f t="shared" si="21"/>
        <v>0</v>
      </c>
      <c r="BG239" s="164">
        <f t="shared" si="22"/>
        <v>0</v>
      </c>
      <c r="BH239" s="164">
        <f t="shared" si="23"/>
        <v>0</v>
      </c>
      <c r="BI239" s="164">
        <f t="shared" si="24"/>
        <v>0</v>
      </c>
      <c r="BJ239" s="22" t="s">
        <v>91</v>
      </c>
      <c r="BK239" s="164">
        <f t="shared" si="25"/>
        <v>0</v>
      </c>
      <c r="BL239" s="22" t="s">
        <v>278</v>
      </c>
      <c r="BM239" s="22" t="s">
        <v>1096</v>
      </c>
    </row>
    <row r="240" spans="2:65" s="1" customFormat="1" ht="16.5" customHeight="1">
      <c r="B240" s="154"/>
      <c r="C240" s="165" t="s">
        <v>560</v>
      </c>
      <c r="D240" s="165" t="s">
        <v>211</v>
      </c>
      <c r="E240" s="166" t="s">
        <v>1097</v>
      </c>
      <c r="F240" s="265" t="s">
        <v>1098</v>
      </c>
      <c r="G240" s="265"/>
      <c r="H240" s="265"/>
      <c r="I240" s="265"/>
      <c r="J240" s="167" t="s">
        <v>237</v>
      </c>
      <c r="K240" s="168">
        <v>3</v>
      </c>
      <c r="L240" s="169"/>
      <c r="M240" s="266"/>
      <c r="N240" s="266"/>
      <c r="O240" s="267"/>
      <c r="P240" s="264">
        <f t="shared" si="13"/>
        <v>0</v>
      </c>
      <c r="Q240" s="264"/>
      <c r="R240" s="160"/>
      <c r="T240" s="161" t="s">
        <v>5</v>
      </c>
      <c r="U240" s="44" t="s">
        <v>47</v>
      </c>
      <c r="V240" s="120">
        <f t="shared" si="14"/>
        <v>0</v>
      </c>
      <c r="W240" s="120">
        <f t="shared" si="15"/>
        <v>0</v>
      </c>
      <c r="X240" s="120">
        <f t="shared" si="16"/>
        <v>0</v>
      </c>
      <c r="Y240" s="162">
        <v>0</v>
      </c>
      <c r="Z240" s="162">
        <f t="shared" si="17"/>
        <v>0</v>
      </c>
      <c r="AA240" s="162">
        <v>0</v>
      </c>
      <c r="AB240" s="162">
        <f t="shared" si="18"/>
        <v>0</v>
      </c>
      <c r="AC240" s="162">
        <v>0</v>
      </c>
      <c r="AD240" s="163">
        <f t="shared" si="19"/>
        <v>0</v>
      </c>
      <c r="AR240" s="22" t="s">
        <v>277</v>
      </c>
      <c r="AT240" s="22" t="s">
        <v>211</v>
      </c>
      <c r="AU240" s="22" t="s">
        <v>96</v>
      </c>
      <c r="AY240" s="22" t="s">
        <v>204</v>
      </c>
      <c r="BE240" s="164">
        <f t="shared" si="20"/>
        <v>0</v>
      </c>
      <c r="BF240" s="164">
        <f t="shared" si="21"/>
        <v>0</v>
      </c>
      <c r="BG240" s="164">
        <f t="shared" si="22"/>
        <v>0</v>
      </c>
      <c r="BH240" s="164">
        <f t="shared" si="23"/>
        <v>0</v>
      </c>
      <c r="BI240" s="164">
        <f t="shared" si="24"/>
        <v>0</v>
      </c>
      <c r="BJ240" s="22" t="s">
        <v>91</v>
      </c>
      <c r="BK240" s="164">
        <f t="shared" si="25"/>
        <v>0</v>
      </c>
      <c r="BL240" s="22" t="s">
        <v>278</v>
      </c>
      <c r="BM240" s="22" t="s">
        <v>1099</v>
      </c>
    </row>
    <row r="241" spans="2:65" s="1" customFormat="1" ht="38.25" customHeight="1">
      <c r="B241" s="154"/>
      <c r="C241" s="155" t="s">
        <v>562</v>
      </c>
      <c r="D241" s="155" t="s">
        <v>205</v>
      </c>
      <c r="E241" s="156" t="s">
        <v>1100</v>
      </c>
      <c r="F241" s="263" t="s">
        <v>1101</v>
      </c>
      <c r="G241" s="263"/>
      <c r="H241" s="263"/>
      <c r="I241" s="263"/>
      <c r="J241" s="157" t="s">
        <v>237</v>
      </c>
      <c r="K241" s="158">
        <v>22</v>
      </c>
      <c r="L241" s="159"/>
      <c r="M241" s="264"/>
      <c r="N241" s="264"/>
      <c r="O241" s="264"/>
      <c r="P241" s="264">
        <f t="shared" si="13"/>
        <v>0</v>
      </c>
      <c r="Q241" s="264"/>
      <c r="R241" s="160"/>
      <c r="T241" s="161" t="s">
        <v>5</v>
      </c>
      <c r="U241" s="44" t="s">
        <v>47</v>
      </c>
      <c r="V241" s="120">
        <f t="shared" si="14"/>
        <v>0</v>
      </c>
      <c r="W241" s="120">
        <f t="shared" si="15"/>
        <v>0</v>
      </c>
      <c r="X241" s="120">
        <f t="shared" si="16"/>
        <v>0</v>
      </c>
      <c r="Y241" s="162">
        <v>0.52100000000000002</v>
      </c>
      <c r="Z241" s="162">
        <f t="shared" si="17"/>
        <v>11.462</v>
      </c>
      <c r="AA241" s="162">
        <v>0</v>
      </c>
      <c r="AB241" s="162">
        <f t="shared" si="18"/>
        <v>0</v>
      </c>
      <c r="AC241" s="162">
        <v>0</v>
      </c>
      <c r="AD241" s="163">
        <f t="shared" si="19"/>
        <v>0</v>
      </c>
      <c r="AR241" s="22" t="s">
        <v>278</v>
      </c>
      <c r="AT241" s="22" t="s">
        <v>205</v>
      </c>
      <c r="AU241" s="22" t="s">
        <v>96</v>
      </c>
      <c r="AY241" s="22" t="s">
        <v>204</v>
      </c>
      <c r="BE241" s="164">
        <f t="shared" si="20"/>
        <v>0</v>
      </c>
      <c r="BF241" s="164">
        <f t="shared" si="21"/>
        <v>0</v>
      </c>
      <c r="BG241" s="164">
        <f t="shared" si="22"/>
        <v>0</v>
      </c>
      <c r="BH241" s="164">
        <f t="shared" si="23"/>
        <v>0</v>
      </c>
      <c r="BI241" s="164">
        <f t="shared" si="24"/>
        <v>0</v>
      </c>
      <c r="BJ241" s="22" t="s">
        <v>91</v>
      </c>
      <c r="BK241" s="164">
        <f t="shared" si="25"/>
        <v>0</v>
      </c>
      <c r="BL241" s="22" t="s">
        <v>278</v>
      </c>
      <c r="BM241" s="22" t="s">
        <v>1102</v>
      </c>
    </row>
    <row r="242" spans="2:65" s="1" customFormat="1" ht="25.5" customHeight="1">
      <c r="B242" s="154"/>
      <c r="C242" s="165" t="s">
        <v>565</v>
      </c>
      <c r="D242" s="165" t="s">
        <v>211</v>
      </c>
      <c r="E242" s="166" t="s">
        <v>1103</v>
      </c>
      <c r="F242" s="265" t="s">
        <v>1104</v>
      </c>
      <c r="G242" s="265"/>
      <c r="H242" s="265"/>
      <c r="I242" s="265"/>
      <c r="J242" s="167" t="s">
        <v>237</v>
      </c>
      <c r="K242" s="168">
        <v>1</v>
      </c>
      <c r="L242" s="169"/>
      <c r="M242" s="266"/>
      <c r="N242" s="266"/>
      <c r="O242" s="267"/>
      <c r="P242" s="264">
        <f t="shared" si="13"/>
        <v>0</v>
      </c>
      <c r="Q242" s="264"/>
      <c r="R242" s="160"/>
      <c r="T242" s="161" t="s">
        <v>5</v>
      </c>
      <c r="U242" s="44" t="s">
        <v>47</v>
      </c>
      <c r="V242" s="120">
        <f t="shared" si="14"/>
        <v>0</v>
      </c>
      <c r="W242" s="120">
        <f t="shared" si="15"/>
        <v>0</v>
      </c>
      <c r="X242" s="120">
        <f t="shared" si="16"/>
        <v>0</v>
      </c>
      <c r="Y242" s="162">
        <v>0</v>
      </c>
      <c r="Z242" s="162">
        <f t="shared" si="17"/>
        <v>0</v>
      </c>
      <c r="AA242" s="162">
        <v>0</v>
      </c>
      <c r="AB242" s="162">
        <f t="shared" si="18"/>
        <v>0</v>
      </c>
      <c r="AC242" s="162">
        <v>0</v>
      </c>
      <c r="AD242" s="163">
        <f t="shared" si="19"/>
        <v>0</v>
      </c>
      <c r="AR242" s="22" t="s">
        <v>277</v>
      </c>
      <c r="AT242" s="22" t="s">
        <v>211</v>
      </c>
      <c r="AU242" s="22" t="s">
        <v>96</v>
      </c>
      <c r="AY242" s="22" t="s">
        <v>204</v>
      </c>
      <c r="BE242" s="164">
        <f t="shared" si="20"/>
        <v>0</v>
      </c>
      <c r="BF242" s="164">
        <f t="shared" si="21"/>
        <v>0</v>
      </c>
      <c r="BG242" s="164">
        <f t="shared" si="22"/>
        <v>0</v>
      </c>
      <c r="BH242" s="164">
        <f t="shared" si="23"/>
        <v>0</v>
      </c>
      <c r="BI242" s="164">
        <f t="shared" si="24"/>
        <v>0</v>
      </c>
      <c r="BJ242" s="22" t="s">
        <v>91</v>
      </c>
      <c r="BK242" s="164">
        <f t="shared" si="25"/>
        <v>0</v>
      </c>
      <c r="BL242" s="22" t="s">
        <v>278</v>
      </c>
      <c r="BM242" s="22" t="s">
        <v>1105</v>
      </c>
    </row>
    <row r="243" spans="2:65" s="1" customFormat="1" ht="16.5" customHeight="1">
      <c r="B243" s="154"/>
      <c r="C243" s="165" t="s">
        <v>567</v>
      </c>
      <c r="D243" s="165" t="s">
        <v>211</v>
      </c>
      <c r="E243" s="166" t="s">
        <v>1106</v>
      </c>
      <c r="F243" s="265" t="s">
        <v>1107</v>
      </c>
      <c r="G243" s="265"/>
      <c r="H243" s="265"/>
      <c r="I243" s="265"/>
      <c r="J243" s="167" t="s">
        <v>237</v>
      </c>
      <c r="K243" s="168">
        <v>5</v>
      </c>
      <c r="L243" s="169"/>
      <c r="M243" s="266"/>
      <c r="N243" s="266"/>
      <c r="O243" s="267"/>
      <c r="P243" s="264">
        <f t="shared" si="13"/>
        <v>0</v>
      </c>
      <c r="Q243" s="264"/>
      <c r="R243" s="160"/>
      <c r="T243" s="161" t="s">
        <v>5</v>
      </c>
      <c r="U243" s="44" t="s">
        <v>47</v>
      </c>
      <c r="V243" s="120">
        <f t="shared" si="14"/>
        <v>0</v>
      </c>
      <c r="W243" s="120">
        <f t="shared" si="15"/>
        <v>0</v>
      </c>
      <c r="X243" s="120">
        <f t="shared" si="16"/>
        <v>0</v>
      </c>
      <c r="Y243" s="162">
        <v>0</v>
      </c>
      <c r="Z243" s="162">
        <f t="shared" si="17"/>
        <v>0</v>
      </c>
      <c r="AA243" s="162">
        <v>0</v>
      </c>
      <c r="AB243" s="162">
        <f t="shared" si="18"/>
        <v>0</v>
      </c>
      <c r="AC243" s="162">
        <v>0</v>
      </c>
      <c r="AD243" s="163">
        <f t="shared" si="19"/>
        <v>0</v>
      </c>
      <c r="AR243" s="22" t="s">
        <v>277</v>
      </c>
      <c r="AT243" s="22" t="s">
        <v>211</v>
      </c>
      <c r="AU243" s="22" t="s">
        <v>96</v>
      </c>
      <c r="AY243" s="22" t="s">
        <v>204</v>
      </c>
      <c r="BE243" s="164">
        <f t="shared" si="20"/>
        <v>0</v>
      </c>
      <c r="BF243" s="164">
        <f t="shared" si="21"/>
        <v>0</v>
      </c>
      <c r="BG243" s="164">
        <f t="shared" si="22"/>
        <v>0</v>
      </c>
      <c r="BH243" s="164">
        <f t="shared" si="23"/>
        <v>0</v>
      </c>
      <c r="BI243" s="164">
        <f t="shared" si="24"/>
        <v>0</v>
      </c>
      <c r="BJ243" s="22" t="s">
        <v>91</v>
      </c>
      <c r="BK243" s="164">
        <f t="shared" si="25"/>
        <v>0</v>
      </c>
      <c r="BL243" s="22" t="s">
        <v>278</v>
      </c>
      <c r="BM243" s="22" t="s">
        <v>1108</v>
      </c>
    </row>
    <row r="244" spans="2:65" s="1" customFormat="1" ht="16.5" customHeight="1">
      <c r="B244" s="154"/>
      <c r="C244" s="165" t="s">
        <v>1109</v>
      </c>
      <c r="D244" s="165" t="s">
        <v>211</v>
      </c>
      <c r="E244" s="166" t="s">
        <v>1110</v>
      </c>
      <c r="F244" s="265" t="s">
        <v>1111</v>
      </c>
      <c r="G244" s="265"/>
      <c r="H244" s="265"/>
      <c r="I244" s="265"/>
      <c r="J244" s="167" t="s">
        <v>237</v>
      </c>
      <c r="K244" s="168">
        <v>2</v>
      </c>
      <c r="L244" s="169"/>
      <c r="M244" s="266"/>
      <c r="N244" s="266"/>
      <c r="O244" s="267"/>
      <c r="P244" s="264">
        <f t="shared" si="13"/>
        <v>0</v>
      </c>
      <c r="Q244" s="264"/>
      <c r="R244" s="160"/>
      <c r="T244" s="161" t="s">
        <v>5</v>
      </c>
      <c r="U244" s="44" t="s">
        <v>47</v>
      </c>
      <c r="V244" s="120">
        <f t="shared" si="14"/>
        <v>0</v>
      </c>
      <c r="W244" s="120">
        <f t="shared" si="15"/>
        <v>0</v>
      </c>
      <c r="X244" s="120">
        <f t="shared" si="16"/>
        <v>0</v>
      </c>
      <c r="Y244" s="162">
        <v>0</v>
      </c>
      <c r="Z244" s="162">
        <f t="shared" si="17"/>
        <v>0</v>
      </c>
      <c r="AA244" s="162">
        <v>0</v>
      </c>
      <c r="AB244" s="162">
        <f t="shared" si="18"/>
        <v>0</v>
      </c>
      <c r="AC244" s="162">
        <v>0</v>
      </c>
      <c r="AD244" s="163">
        <f t="shared" si="19"/>
        <v>0</v>
      </c>
      <c r="AR244" s="22" t="s">
        <v>277</v>
      </c>
      <c r="AT244" s="22" t="s">
        <v>211</v>
      </c>
      <c r="AU244" s="22" t="s">
        <v>96</v>
      </c>
      <c r="AY244" s="22" t="s">
        <v>204</v>
      </c>
      <c r="BE244" s="164">
        <f t="shared" si="20"/>
        <v>0</v>
      </c>
      <c r="BF244" s="164">
        <f t="shared" si="21"/>
        <v>0</v>
      </c>
      <c r="BG244" s="164">
        <f t="shared" si="22"/>
        <v>0</v>
      </c>
      <c r="BH244" s="164">
        <f t="shared" si="23"/>
        <v>0</v>
      </c>
      <c r="BI244" s="164">
        <f t="shared" si="24"/>
        <v>0</v>
      </c>
      <c r="BJ244" s="22" t="s">
        <v>91</v>
      </c>
      <c r="BK244" s="164">
        <f t="shared" si="25"/>
        <v>0</v>
      </c>
      <c r="BL244" s="22" t="s">
        <v>278</v>
      </c>
      <c r="BM244" s="22" t="s">
        <v>1112</v>
      </c>
    </row>
    <row r="245" spans="2:65" s="1" customFormat="1" ht="16.5" customHeight="1">
      <c r="B245" s="154"/>
      <c r="C245" s="165" t="s">
        <v>1113</v>
      </c>
      <c r="D245" s="165" t="s">
        <v>211</v>
      </c>
      <c r="E245" s="166" t="s">
        <v>1114</v>
      </c>
      <c r="F245" s="265" t="s">
        <v>1115</v>
      </c>
      <c r="G245" s="265"/>
      <c r="H245" s="265"/>
      <c r="I245" s="265"/>
      <c r="J245" s="167" t="s">
        <v>237</v>
      </c>
      <c r="K245" s="168">
        <v>1</v>
      </c>
      <c r="L245" s="169"/>
      <c r="M245" s="266"/>
      <c r="N245" s="266"/>
      <c r="O245" s="267"/>
      <c r="P245" s="264">
        <f t="shared" si="13"/>
        <v>0</v>
      </c>
      <c r="Q245" s="264"/>
      <c r="R245" s="160"/>
      <c r="T245" s="161" t="s">
        <v>5</v>
      </c>
      <c r="U245" s="44" t="s">
        <v>47</v>
      </c>
      <c r="V245" s="120">
        <f t="shared" si="14"/>
        <v>0</v>
      </c>
      <c r="W245" s="120">
        <f t="shared" si="15"/>
        <v>0</v>
      </c>
      <c r="X245" s="120">
        <f t="shared" si="16"/>
        <v>0</v>
      </c>
      <c r="Y245" s="162">
        <v>0</v>
      </c>
      <c r="Z245" s="162">
        <f t="shared" si="17"/>
        <v>0</v>
      </c>
      <c r="AA245" s="162">
        <v>0</v>
      </c>
      <c r="AB245" s="162">
        <f t="shared" si="18"/>
        <v>0</v>
      </c>
      <c r="AC245" s="162">
        <v>0</v>
      </c>
      <c r="AD245" s="163">
        <f t="shared" si="19"/>
        <v>0</v>
      </c>
      <c r="AR245" s="22" t="s">
        <v>277</v>
      </c>
      <c r="AT245" s="22" t="s">
        <v>211</v>
      </c>
      <c r="AU245" s="22" t="s">
        <v>96</v>
      </c>
      <c r="AY245" s="22" t="s">
        <v>204</v>
      </c>
      <c r="BE245" s="164">
        <f t="shared" si="20"/>
        <v>0</v>
      </c>
      <c r="BF245" s="164">
        <f t="shared" si="21"/>
        <v>0</v>
      </c>
      <c r="BG245" s="164">
        <f t="shared" si="22"/>
        <v>0</v>
      </c>
      <c r="BH245" s="164">
        <f t="shared" si="23"/>
        <v>0</v>
      </c>
      <c r="BI245" s="164">
        <f t="shared" si="24"/>
        <v>0</v>
      </c>
      <c r="BJ245" s="22" t="s">
        <v>91</v>
      </c>
      <c r="BK245" s="164">
        <f t="shared" si="25"/>
        <v>0</v>
      </c>
      <c r="BL245" s="22" t="s">
        <v>278</v>
      </c>
      <c r="BM245" s="22" t="s">
        <v>1116</v>
      </c>
    </row>
    <row r="246" spans="2:65" s="1" customFormat="1" ht="16.5" customHeight="1">
      <c r="B246" s="154"/>
      <c r="C246" s="165" t="s">
        <v>1117</v>
      </c>
      <c r="D246" s="165" t="s">
        <v>211</v>
      </c>
      <c r="E246" s="166" t="s">
        <v>1118</v>
      </c>
      <c r="F246" s="265" t="s">
        <v>1119</v>
      </c>
      <c r="G246" s="265"/>
      <c r="H246" s="265"/>
      <c r="I246" s="265"/>
      <c r="J246" s="167" t="s">
        <v>237</v>
      </c>
      <c r="K246" s="168">
        <v>4</v>
      </c>
      <c r="L246" s="169"/>
      <c r="M246" s="266"/>
      <c r="N246" s="266"/>
      <c r="O246" s="267"/>
      <c r="P246" s="264">
        <f t="shared" si="13"/>
        <v>0</v>
      </c>
      <c r="Q246" s="264"/>
      <c r="R246" s="160"/>
      <c r="T246" s="161" t="s">
        <v>5</v>
      </c>
      <c r="U246" s="44" t="s">
        <v>47</v>
      </c>
      <c r="V246" s="120">
        <f t="shared" si="14"/>
        <v>0</v>
      </c>
      <c r="W246" s="120">
        <f t="shared" si="15"/>
        <v>0</v>
      </c>
      <c r="X246" s="120">
        <f t="shared" si="16"/>
        <v>0</v>
      </c>
      <c r="Y246" s="162">
        <v>0</v>
      </c>
      <c r="Z246" s="162">
        <f t="shared" si="17"/>
        <v>0</v>
      </c>
      <c r="AA246" s="162">
        <v>0</v>
      </c>
      <c r="AB246" s="162">
        <f t="shared" si="18"/>
        <v>0</v>
      </c>
      <c r="AC246" s="162">
        <v>0</v>
      </c>
      <c r="AD246" s="163">
        <f t="shared" si="19"/>
        <v>0</v>
      </c>
      <c r="AR246" s="22" t="s">
        <v>277</v>
      </c>
      <c r="AT246" s="22" t="s">
        <v>211</v>
      </c>
      <c r="AU246" s="22" t="s">
        <v>96</v>
      </c>
      <c r="AY246" s="22" t="s">
        <v>204</v>
      </c>
      <c r="BE246" s="164">
        <f t="shared" si="20"/>
        <v>0</v>
      </c>
      <c r="BF246" s="164">
        <f t="shared" si="21"/>
        <v>0</v>
      </c>
      <c r="BG246" s="164">
        <f t="shared" si="22"/>
        <v>0</v>
      </c>
      <c r="BH246" s="164">
        <f t="shared" si="23"/>
        <v>0</v>
      </c>
      <c r="BI246" s="164">
        <f t="shared" si="24"/>
        <v>0</v>
      </c>
      <c r="BJ246" s="22" t="s">
        <v>91</v>
      </c>
      <c r="BK246" s="164">
        <f t="shared" si="25"/>
        <v>0</v>
      </c>
      <c r="BL246" s="22" t="s">
        <v>278</v>
      </c>
      <c r="BM246" s="22" t="s">
        <v>1120</v>
      </c>
    </row>
    <row r="247" spans="2:65" s="1" customFormat="1" ht="16.5" customHeight="1">
      <c r="B247" s="154"/>
      <c r="C247" s="165" t="s">
        <v>278</v>
      </c>
      <c r="D247" s="165" t="s">
        <v>211</v>
      </c>
      <c r="E247" s="166" t="s">
        <v>1121</v>
      </c>
      <c r="F247" s="265" t="s">
        <v>1122</v>
      </c>
      <c r="G247" s="265"/>
      <c r="H247" s="265"/>
      <c r="I247" s="265"/>
      <c r="J247" s="167" t="s">
        <v>237</v>
      </c>
      <c r="K247" s="168">
        <v>1</v>
      </c>
      <c r="L247" s="169"/>
      <c r="M247" s="266"/>
      <c r="N247" s="266"/>
      <c r="O247" s="267"/>
      <c r="P247" s="264">
        <f t="shared" si="13"/>
        <v>0</v>
      </c>
      <c r="Q247" s="264"/>
      <c r="R247" s="160"/>
      <c r="T247" s="161" t="s">
        <v>5</v>
      </c>
      <c r="U247" s="44" t="s">
        <v>47</v>
      </c>
      <c r="V247" s="120">
        <f t="shared" si="14"/>
        <v>0</v>
      </c>
      <c r="W247" s="120">
        <f t="shared" si="15"/>
        <v>0</v>
      </c>
      <c r="X247" s="120">
        <f t="shared" si="16"/>
        <v>0</v>
      </c>
      <c r="Y247" s="162">
        <v>0</v>
      </c>
      <c r="Z247" s="162">
        <f t="shared" si="17"/>
        <v>0</v>
      </c>
      <c r="AA247" s="162">
        <v>0</v>
      </c>
      <c r="AB247" s="162">
        <f t="shared" si="18"/>
        <v>0</v>
      </c>
      <c r="AC247" s="162">
        <v>0</v>
      </c>
      <c r="AD247" s="163">
        <f t="shared" si="19"/>
        <v>0</v>
      </c>
      <c r="AR247" s="22" t="s">
        <v>277</v>
      </c>
      <c r="AT247" s="22" t="s">
        <v>211</v>
      </c>
      <c r="AU247" s="22" t="s">
        <v>96</v>
      </c>
      <c r="AY247" s="22" t="s">
        <v>204</v>
      </c>
      <c r="BE247" s="164">
        <f t="shared" si="20"/>
        <v>0</v>
      </c>
      <c r="BF247" s="164">
        <f t="shared" si="21"/>
        <v>0</v>
      </c>
      <c r="BG247" s="164">
        <f t="shared" si="22"/>
        <v>0</v>
      </c>
      <c r="BH247" s="164">
        <f t="shared" si="23"/>
        <v>0</v>
      </c>
      <c r="BI247" s="164">
        <f t="shared" si="24"/>
        <v>0</v>
      </c>
      <c r="BJ247" s="22" t="s">
        <v>91</v>
      </c>
      <c r="BK247" s="164">
        <f t="shared" si="25"/>
        <v>0</v>
      </c>
      <c r="BL247" s="22" t="s">
        <v>278</v>
      </c>
      <c r="BM247" s="22" t="s">
        <v>1123</v>
      </c>
    </row>
    <row r="248" spans="2:65" s="1" customFormat="1" ht="16.5" customHeight="1">
      <c r="B248" s="154"/>
      <c r="C248" s="165" t="s">
        <v>1124</v>
      </c>
      <c r="D248" s="165" t="s">
        <v>211</v>
      </c>
      <c r="E248" s="166" t="s">
        <v>1125</v>
      </c>
      <c r="F248" s="265" t="s">
        <v>1126</v>
      </c>
      <c r="G248" s="265"/>
      <c r="H248" s="265"/>
      <c r="I248" s="265"/>
      <c r="J248" s="167" t="s">
        <v>237</v>
      </c>
      <c r="K248" s="168">
        <v>8</v>
      </c>
      <c r="L248" s="169"/>
      <c r="M248" s="266"/>
      <c r="N248" s="266"/>
      <c r="O248" s="267"/>
      <c r="P248" s="264">
        <f t="shared" si="13"/>
        <v>0</v>
      </c>
      <c r="Q248" s="264"/>
      <c r="R248" s="160"/>
      <c r="T248" s="161" t="s">
        <v>5</v>
      </c>
      <c r="U248" s="44" t="s">
        <v>47</v>
      </c>
      <c r="V248" s="120">
        <f t="shared" si="14"/>
        <v>0</v>
      </c>
      <c r="W248" s="120">
        <f t="shared" si="15"/>
        <v>0</v>
      </c>
      <c r="X248" s="120">
        <f t="shared" si="16"/>
        <v>0</v>
      </c>
      <c r="Y248" s="162">
        <v>0</v>
      </c>
      <c r="Z248" s="162">
        <f t="shared" si="17"/>
        <v>0</v>
      </c>
      <c r="AA248" s="162">
        <v>0</v>
      </c>
      <c r="AB248" s="162">
        <f t="shared" si="18"/>
        <v>0</v>
      </c>
      <c r="AC248" s="162">
        <v>0</v>
      </c>
      <c r="AD248" s="163">
        <f t="shared" si="19"/>
        <v>0</v>
      </c>
      <c r="AR248" s="22" t="s">
        <v>277</v>
      </c>
      <c r="AT248" s="22" t="s">
        <v>211</v>
      </c>
      <c r="AU248" s="22" t="s">
        <v>96</v>
      </c>
      <c r="AY248" s="22" t="s">
        <v>204</v>
      </c>
      <c r="BE248" s="164">
        <f t="shared" si="20"/>
        <v>0</v>
      </c>
      <c r="BF248" s="164">
        <f t="shared" si="21"/>
        <v>0</v>
      </c>
      <c r="BG248" s="164">
        <f t="shared" si="22"/>
        <v>0</v>
      </c>
      <c r="BH248" s="164">
        <f t="shared" si="23"/>
        <v>0</v>
      </c>
      <c r="BI248" s="164">
        <f t="shared" si="24"/>
        <v>0</v>
      </c>
      <c r="BJ248" s="22" t="s">
        <v>91</v>
      </c>
      <c r="BK248" s="164">
        <f t="shared" si="25"/>
        <v>0</v>
      </c>
      <c r="BL248" s="22" t="s">
        <v>278</v>
      </c>
      <c r="BM248" s="22" t="s">
        <v>1127</v>
      </c>
    </row>
    <row r="249" spans="2:65" s="1" customFormat="1" ht="38.25" customHeight="1">
      <c r="B249" s="154"/>
      <c r="C249" s="155" t="s">
        <v>1128</v>
      </c>
      <c r="D249" s="155" t="s">
        <v>205</v>
      </c>
      <c r="E249" s="156" t="s">
        <v>1129</v>
      </c>
      <c r="F249" s="263" t="s">
        <v>1130</v>
      </c>
      <c r="G249" s="263"/>
      <c r="H249" s="263"/>
      <c r="I249" s="263"/>
      <c r="J249" s="157" t="s">
        <v>237</v>
      </c>
      <c r="K249" s="158">
        <v>4</v>
      </c>
      <c r="L249" s="159"/>
      <c r="M249" s="264"/>
      <c r="N249" s="264"/>
      <c r="O249" s="264"/>
      <c r="P249" s="264">
        <f t="shared" si="13"/>
        <v>0</v>
      </c>
      <c r="Q249" s="264"/>
      <c r="R249" s="160"/>
      <c r="T249" s="161" t="s">
        <v>5</v>
      </c>
      <c r="U249" s="44" t="s">
        <v>47</v>
      </c>
      <c r="V249" s="120">
        <f t="shared" si="14"/>
        <v>0</v>
      </c>
      <c r="W249" s="120">
        <f t="shared" si="15"/>
        <v>0</v>
      </c>
      <c r="X249" s="120">
        <f t="shared" si="16"/>
        <v>0</v>
      </c>
      <c r="Y249" s="162">
        <v>0.45500000000000002</v>
      </c>
      <c r="Z249" s="162">
        <f t="shared" si="17"/>
        <v>1.82</v>
      </c>
      <c r="AA249" s="162">
        <v>0</v>
      </c>
      <c r="AB249" s="162">
        <f t="shared" si="18"/>
        <v>0</v>
      </c>
      <c r="AC249" s="162">
        <v>0</v>
      </c>
      <c r="AD249" s="163">
        <f t="shared" si="19"/>
        <v>0</v>
      </c>
      <c r="AR249" s="22" t="s">
        <v>278</v>
      </c>
      <c r="AT249" s="22" t="s">
        <v>205</v>
      </c>
      <c r="AU249" s="22" t="s">
        <v>96</v>
      </c>
      <c r="AY249" s="22" t="s">
        <v>204</v>
      </c>
      <c r="BE249" s="164">
        <f t="shared" si="20"/>
        <v>0</v>
      </c>
      <c r="BF249" s="164">
        <f t="shared" si="21"/>
        <v>0</v>
      </c>
      <c r="BG249" s="164">
        <f t="shared" si="22"/>
        <v>0</v>
      </c>
      <c r="BH249" s="164">
        <f t="shared" si="23"/>
        <v>0</v>
      </c>
      <c r="BI249" s="164">
        <f t="shared" si="24"/>
        <v>0</v>
      </c>
      <c r="BJ249" s="22" t="s">
        <v>91</v>
      </c>
      <c r="BK249" s="164">
        <f t="shared" si="25"/>
        <v>0</v>
      </c>
      <c r="BL249" s="22" t="s">
        <v>278</v>
      </c>
      <c r="BM249" s="22" t="s">
        <v>1131</v>
      </c>
    </row>
    <row r="250" spans="2:65" s="1" customFormat="1" ht="16.5" customHeight="1">
      <c r="B250" s="154"/>
      <c r="C250" s="165" t="s">
        <v>1132</v>
      </c>
      <c r="D250" s="165" t="s">
        <v>211</v>
      </c>
      <c r="E250" s="166" t="s">
        <v>1133</v>
      </c>
      <c r="F250" s="265" t="s">
        <v>1134</v>
      </c>
      <c r="G250" s="265"/>
      <c r="H250" s="265"/>
      <c r="I250" s="265"/>
      <c r="J250" s="167" t="s">
        <v>237</v>
      </c>
      <c r="K250" s="168">
        <v>3</v>
      </c>
      <c r="L250" s="169"/>
      <c r="M250" s="266"/>
      <c r="N250" s="266"/>
      <c r="O250" s="267"/>
      <c r="P250" s="264">
        <f t="shared" si="13"/>
        <v>0</v>
      </c>
      <c r="Q250" s="264"/>
      <c r="R250" s="160"/>
      <c r="T250" s="161" t="s">
        <v>5</v>
      </c>
      <c r="U250" s="44" t="s">
        <v>47</v>
      </c>
      <c r="V250" s="120">
        <f t="shared" si="14"/>
        <v>0</v>
      </c>
      <c r="W250" s="120">
        <f t="shared" si="15"/>
        <v>0</v>
      </c>
      <c r="X250" s="120">
        <f t="shared" si="16"/>
        <v>0</v>
      </c>
      <c r="Y250" s="162">
        <v>0</v>
      </c>
      <c r="Z250" s="162">
        <f t="shared" si="17"/>
        <v>0</v>
      </c>
      <c r="AA250" s="162">
        <v>0</v>
      </c>
      <c r="AB250" s="162">
        <f t="shared" si="18"/>
        <v>0</v>
      </c>
      <c r="AC250" s="162">
        <v>0</v>
      </c>
      <c r="AD250" s="163">
        <f t="shared" si="19"/>
        <v>0</v>
      </c>
      <c r="AR250" s="22" t="s">
        <v>277</v>
      </c>
      <c r="AT250" s="22" t="s">
        <v>211</v>
      </c>
      <c r="AU250" s="22" t="s">
        <v>96</v>
      </c>
      <c r="AY250" s="22" t="s">
        <v>204</v>
      </c>
      <c r="BE250" s="164">
        <f t="shared" si="20"/>
        <v>0</v>
      </c>
      <c r="BF250" s="164">
        <f t="shared" si="21"/>
        <v>0</v>
      </c>
      <c r="BG250" s="164">
        <f t="shared" si="22"/>
        <v>0</v>
      </c>
      <c r="BH250" s="164">
        <f t="shared" si="23"/>
        <v>0</v>
      </c>
      <c r="BI250" s="164">
        <f t="shared" si="24"/>
        <v>0</v>
      </c>
      <c r="BJ250" s="22" t="s">
        <v>91</v>
      </c>
      <c r="BK250" s="164">
        <f t="shared" si="25"/>
        <v>0</v>
      </c>
      <c r="BL250" s="22" t="s">
        <v>278</v>
      </c>
      <c r="BM250" s="22" t="s">
        <v>1135</v>
      </c>
    </row>
    <row r="251" spans="2:65" s="1" customFormat="1" ht="16.5" customHeight="1">
      <c r="B251" s="154"/>
      <c r="C251" s="165" t="s">
        <v>1136</v>
      </c>
      <c r="D251" s="165" t="s">
        <v>211</v>
      </c>
      <c r="E251" s="166" t="s">
        <v>1137</v>
      </c>
      <c r="F251" s="265" t="s">
        <v>1138</v>
      </c>
      <c r="G251" s="265"/>
      <c r="H251" s="265"/>
      <c r="I251" s="265"/>
      <c r="J251" s="167" t="s">
        <v>237</v>
      </c>
      <c r="K251" s="168">
        <v>1</v>
      </c>
      <c r="L251" s="169"/>
      <c r="M251" s="266"/>
      <c r="N251" s="266"/>
      <c r="O251" s="267"/>
      <c r="P251" s="264">
        <f t="shared" si="13"/>
        <v>0</v>
      </c>
      <c r="Q251" s="264"/>
      <c r="R251" s="160"/>
      <c r="T251" s="161" t="s">
        <v>5</v>
      </c>
      <c r="U251" s="44" t="s">
        <v>47</v>
      </c>
      <c r="V251" s="120">
        <f t="shared" si="14"/>
        <v>0</v>
      </c>
      <c r="W251" s="120">
        <f t="shared" si="15"/>
        <v>0</v>
      </c>
      <c r="X251" s="120">
        <f t="shared" si="16"/>
        <v>0</v>
      </c>
      <c r="Y251" s="162">
        <v>0</v>
      </c>
      <c r="Z251" s="162">
        <f t="shared" si="17"/>
        <v>0</v>
      </c>
      <c r="AA251" s="162">
        <v>0</v>
      </c>
      <c r="AB251" s="162">
        <f t="shared" si="18"/>
        <v>0</v>
      </c>
      <c r="AC251" s="162">
        <v>0</v>
      </c>
      <c r="AD251" s="163">
        <f t="shared" si="19"/>
        <v>0</v>
      </c>
      <c r="AR251" s="22" t="s">
        <v>277</v>
      </c>
      <c r="AT251" s="22" t="s">
        <v>211</v>
      </c>
      <c r="AU251" s="22" t="s">
        <v>96</v>
      </c>
      <c r="AY251" s="22" t="s">
        <v>204</v>
      </c>
      <c r="BE251" s="164">
        <f t="shared" si="20"/>
        <v>0</v>
      </c>
      <c r="BF251" s="164">
        <f t="shared" si="21"/>
        <v>0</v>
      </c>
      <c r="BG251" s="164">
        <f t="shared" si="22"/>
        <v>0</v>
      </c>
      <c r="BH251" s="164">
        <f t="shared" si="23"/>
        <v>0</v>
      </c>
      <c r="BI251" s="164">
        <f t="shared" si="24"/>
        <v>0</v>
      </c>
      <c r="BJ251" s="22" t="s">
        <v>91</v>
      </c>
      <c r="BK251" s="164">
        <f t="shared" si="25"/>
        <v>0</v>
      </c>
      <c r="BL251" s="22" t="s">
        <v>278</v>
      </c>
      <c r="BM251" s="22" t="s">
        <v>1139</v>
      </c>
    </row>
    <row r="252" spans="2:65" s="1" customFormat="1" ht="25.5" customHeight="1">
      <c r="B252" s="154"/>
      <c r="C252" s="155" t="s">
        <v>1140</v>
      </c>
      <c r="D252" s="155" t="s">
        <v>205</v>
      </c>
      <c r="E252" s="156" t="s">
        <v>1141</v>
      </c>
      <c r="F252" s="263" t="s">
        <v>1142</v>
      </c>
      <c r="G252" s="263"/>
      <c r="H252" s="263"/>
      <c r="I252" s="263"/>
      <c r="J252" s="157" t="s">
        <v>208</v>
      </c>
      <c r="K252" s="158">
        <v>35</v>
      </c>
      <c r="L252" s="159"/>
      <c r="M252" s="264"/>
      <c r="N252" s="264"/>
      <c r="O252" s="264"/>
      <c r="P252" s="264">
        <f t="shared" si="13"/>
        <v>0</v>
      </c>
      <c r="Q252" s="264"/>
      <c r="R252" s="160"/>
      <c r="T252" s="161" t="s">
        <v>5</v>
      </c>
      <c r="U252" s="44" t="s">
        <v>47</v>
      </c>
      <c r="V252" s="120">
        <f t="shared" si="14"/>
        <v>0</v>
      </c>
      <c r="W252" s="120">
        <f t="shared" si="15"/>
        <v>0</v>
      </c>
      <c r="X252" s="120">
        <f t="shared" si="16"/>
        <v>0</v>
      </c>
      <c r="Y252" s="162">
        <v>0.11700000000000001</v>
      </c>
      <c r="Z252" s="162">
        <f t="shared" si="17"/>
        <v>4.0950000000000006</v>
      </c>
      <c r="AA252" s="162">
        <v>4.0000000000000003E-5</v>
      </c>
      <c r="AB252" s="162">
        <f t="shared" si="18"/>
        <v>1.4000000000000002E-3</v>
      </c>
      <c r="AC252" s="162">
        <v>0</v>
      </c>
      <c r="AD252" s="163">
        <f t="shared" si="19"/>
        <v>0</v>
      </c>
      <c r="AR252" s="22" t="s">
        <v>278</v>
      </c>
      <c r="AT252" s="22" t="s">
        <v>205</v>
      </c>
      <c r="AU252" s="22" t="s">
        <v>96</v>
      </c>
      <c r="AY252" s="22" t="s">
        <v>204</v>
      </c>
      <c r="BE252" s="164">
        <f t="shared" si="20"/>
        <v>0</v>
      </c>
      <c r="BF252" s="164">
        <f t="shared" si="21"/>
        <v>0</v>
      </c>
      <c r="BG252" s="164">
        <f t="shared" si="22"/>
        <v>0</v>
      </c>
      <c r="BH252" s="164">
        <f t="shared" si="23"/>
        <v>0</v>
      </c>
      <c r="BI252" s="164">
        <f t="shared" si="24"/>
        <v>0</v>
      </c>
      <c r="BJ252" s="22" t="s">
        <v>91</v>
      </c>
      <c r="BK252" s="164">
        <f t="shared" si="25"/>
        <v>0</v>
      </c>
      <c r="BL252" s="22" t="s">
        <v>278</v>
      </c>
      <c r="BM252" s="22" t="s">
        <v>1143</v>
      </c>
    </row>
    <row r="253" spans="2:65" s="1" customFormat="1" ht="25.5" customHeight="1">
      <c r="B253" s="154"/>
      <c r="C253" s="165" t="s">
        <v>1144</v>
      </c>
      <c r="D253" s="165" t="s">
        <v>211</v>
      </c>
      <c r="E253" s="166" t="s">
        <v>1145</v>
      </c>
      <c r="F253" s="265" t="s">
        <v>1146</v>
      </c>
      <c r="G253" s="265"/>
      <c r="H253" s="265"/>
      <c r="I253" s="265"/>
      <c r="J253" s="167" t="s">
        <v>208</v>
      </c>
      <c r="K253" s="168">
        <v>35</v>
      </c>
      <c r="L253" s="169"/>
      <c r="M253" s="266"/>
      <c r="N253" s="266"/>
      <c r="O253" s="267"/>
      <c r="P253" s="264">
        <f t="shared" si="13"/>
        <v>0</v>
      </c>
      <c r="Q253" s="264"/>
      <c r="R253" s="160"/>
      <c r="T253" s="161" t="s">
        <v>5</v>
      </c>
      <c r="U253" s="44" t="s">
        <v>47</v>
      </c>
      <c r="V253" s="120">
        <f t="shared" si="14"/>
        <v>0</v>
      </c>
      <c r="W253" s="120">
        <f t="shared" si="15"/>
        <v>0</v>
      </c>
      <c r="X253" s="120">
        <f t="shared" si="16"/>
        <v>0</v>
      </c>
      <c r="Y253" s="162">
        <v>0</v>
      </c>
      <c r="Z253" s="162">
        <f t="shared" si="17"/>
        <v>0</v>
      </c>
      <c r="AA253" s="162">
        <v>0</v>
      </c>
      <c r="AB253" s="162">
        <f t="shared" si="18"/>
        <v>0</v>
      </c>
      <c r="AC253" s="162">
        <v>0</v>
      </c>
      <c r="AD253" s="163">
        <f t="shared" si="19"/>
        <v>0</v>
      </c>
      <c r="AR253" s="22" t="s">
        <v>277</v>
      </c>
      <c r="AT253" s="22" t="s">
        <v>211</v>
      </c>
      <c r="AU253" s="22" t="s">
        <v>96</v>
      </c>
      <c r="AY253" s="22" t="s">
        <v>204</v>
      </c>
      <c r="BE253" s="164">
        <f t="shared" si="20"/>
        <v>0</v>
      </c>
      <c r="BF253" s="164">
        <f t="shared" si="21"/>
        <v>0</v>
      </c>
      <c r="BG253" s="164">
        <f t="shared" si="22"/>
        <v>0</v>
      </c>
      <c r="BH253" s="164">
        <f t="shared" si="23"/>
        <v>0</v>
      </c>
      <c r="BI253" s="164">
        <f t="shared" si="24"/>
        <v>0</v>
      </c>
      <c r="BJ253" s="22" t="s">
        <v>91</v>
      </c>
      <c r="BK253" s="164">
        <f t="shared" si="25"/>
        <v>0</v>
      </c>
      <c r="BL253" s="22" t="s">
        <v>278</v>
      </c>
      <c r="BM253" s="22" t="s">
        <v>1147</v>
      </c>
    </row>
    <row r="254" spans="2:65" s="1" customFormat="1" ht="25.5" customHeight="1">
      <c r="B254" s="154"/>
      <c r="C254" s="155" t="s">
        <v>1148</v>
      </c>
      <c r="D254" s="155" t="s">
        <v>205</v>
      </c>
      <c r="E254" s="156" t="s">
        <v>1149</v>
      </c>
      <c r="F254" s="263" t="s">
        <v>1150</v>
      </c>
      <c r="G254" s="263"/>
      <c r="H254" s="263"/>
      <c r="I254" s="263"/>
      <c r="J254" s="157" t="s">
        <v>208</v>
      </c>
      <c r="K254" s="158">
        <v>31</v>
      </c>
      <c r="L254" s="159"/>
      <c r="M254" s="264"/>
      <c r="N254" s="264"/>
      <c r="O254" s="264"/>
      <c r="P254" s="264">
        <f t="shared" si="13"/>
        <v>0</v>
      </c>
      <c r="Q254" s="264"/>
      <c r="R254" s="160"/>
      <c r="T254" s="161" t="s">
        <v>5</v>
      </c>
      <c r="U254" s="44" t="s">
        <v>47</v>
      </c>
      <c r="V254" s="120">
        <f t="shared" si="14"/>
        <v>0</v>
      </c>
      <c r="W254" s="120">
        <f t="shared" si="15"/>
        <v>0</v>
      </c>
      <c r="X254" s="120">
        <f t="shared" si="16"/>
        <v>0</v>
      </c>
      <c r="Y254" s="162">
        <v>0.10100000000000001</v>
      </c>
      <c r="Z254" s="162">
        <f t="shared" si="17"/>
        <v>3.1310000000000002</v>
      </c>
      <c r="AA254" s="162">
        <v>3.0000000000000001E-5</v>
      </c>
      <c r="AB254" s="162">
        <f t="shared" si="18"/>
        <v>9.3000000000000005E-4</v>
      </c>
      <c r="AC254" s="162">
        <v>0</v>
      </c>
      <c r="AD254" s="163">
        <f t="shared" si="19"/>
        <v>0</v>
      </c>
      <c r="AR254" s="22" t="s">
        <v>278</v>
      </c>
      <c r="AT254" s="22" t="s">
        <v>205</v>
      </c>
      <c r="AU254" s="22" t="s">
        <v>96</v>
      </c>
      <c r="AY254" s="22" t="s">
        <v>204</v>
      </c>
      <c r="BE254" s="164">
        <f t="shared" si="20"/>
        <v>0</v>
      </c>
      <c r="BF254" s="164">
        <f t="shared" si="21"/>
        <v>0</v>
      </c>
      <c r="BG254" s="164">
        <f t="shared" si="22"/>
        <v>0</v>
      </c>
      <c r="BH254" s="164">
        <f t="shared" si="23"/>
        <v>0</v>
      </c>
      <c r="BI254" s="164">
        <f t="shared" si="24"/>
        <v>0</v>
      </c>
      <c r="BJ254" s="22" t="s">
        <v>91</v>
      </c>
      <c r="BK254" s="164">
        <f t="shared" si="25"/>
        <v>0</v>
      </c>
      <c r="BL254" s="22" t="s">
        <v>278</v>
      </c>
      <c r="BM254" s="22" t="s">
        <v>1151</v>
      </c>
    </row>
    <row r="255" spans="2:65" s="1" customFormat="1" ht="25.5" customHeight="1">
      <c r="B255" s="154"/>
      <c r="C255" s="165" t="s">
        <v>1152</v>
      </c>
      <c r="D255" s="165" t="s">
        <v>211</v>
      </c>
      <c r="E255" s="166" t="s">
        <v>1153</v>
      </c>
      <c r="F255" s="265" t="s">
        <v>1154</v>
      </c>
      <c r="G255" s="265"/>
      <c r="H255" s="265"/>
      <c r="I255" s="265"/>
      <c r="J255" s="167" t="s">
        <v>208</v>
      </c>
      <c r="K255" s="168">
        <v>31</v>
      </c>
      <c r="L255" s="169"/>
      <c r="M255" s="266"/>
      <c r="N255" s="266"/>
      <c r="O255" s="267"/>
      <c r="P255" s="264">
        <f t="shared" si="13"/>
        <v>0</v>
      </c>
      <c r="Q255" s="264"/>
      <c r="R255" s="160"/>
      <c r="T255" s="161" t="s">
        <v>5</v>
      </c>
      <c r="U255" s="44" t="s">
        <v>47</v>
      </c>
      <c r="V255" s="120">
        <f t="shared" si="14"/>
        <v>0</v>
      </c>
      <c r="W255" s="120">
        <f t="shared" si="15"/>
        <v>0</v>
      </c>
      <c r="X255" s="120">
        <f t="shared" si="16"/>
        <v>0</v>
      </c>
      <c r="Y255" s="162">
        <v>0</v>
      </c>
      <c r="Z255" s="162">
        <f t="shared" si="17"/>
        <v>0</v>
      </c>
      <c r="AA255" s="162">
        <v>0</v>
      </c>
      <c r="AB255" s="162">
        <f t="shared" si="18"/>
        <v>0</v>
      </c>
      <c r="AC255" s="162">
        <v>0</v>
      </c>
      <c r="AD255" s="163">
        <f t="shared" si="19"/>
        <v>0</v>
      </c>
      <c r="AR255" s="22" t="s">
        <v>277</v>
      </c>
      <c r="AT255" s="22" t="s">
        <v>211</v>
      </c>
      <c r="AU255" s="22" t="s">
        <v>96</v>
      </c>
      <c r="AY255" s="22" t="s">
        <v>204</v>
      </c>
      <c r="BE255" s="164">
        <f t="shared" si="20"/>
        <v>0</v>
      </c>
      <c r="BF255" s="164">
        <f t="shared" si="21"/>
        <v>0</v>
      </c>
      <c r="BG255" s="164">
        <f t="shared" si="22"/>
        <v>0</v>
      </c>
      <c r="BH255" s="164">
        <f t="shared" si="23"/>
        <v>0</v>
      </c>
      <c r="BI255" s="164">
        <f t="shared" si="24"/>
        <v>0</v>
      </c>
      <c r="BJ255" s="22" t="s">
        <v>91</v>
      </c>
      <c r="BK255" s="164">
        <f t="shared" si="25"/>
        <v>0</v>
      </c>
      <c r="BL255" s="22" t="s">
        <v>278</v>
      </c>
      <c r="BM255" s="22" t="s">
        <v>1155</v>
      </c>
    </row>
    <row r="256" spans="2:65" s="1" customFormat="1" ht="25.5" customHeight="1">
      <c r="B256" s="154"/>
      <c r="C256" s="155" t="s">
        <v>1156</v>
      </c>
      <c r="D256" s="155" t="s">
        <v>205</v>
      </c>
      <c r="E256" s="156" t="s">
        <v>1157</v>
      </c>
      <c r="F256" s="263" t="s">
        <v>1158</v>
      </c>
      <c r="G256" s="263"/>
      <c r="H256" s="263"/>
      <c r="I256" s="263"/>
      <c r="J256" s="157" t="s">
        <v>208</v>
      </c>
      <c r="K256" s="158">
        <v>2</v>
      </c>
      <c r="L256" s="159"/>
      <c r="M256" s="264"/>
      <c r="N256" s="264"/>
      <c r="O256" s="264"/>
      <c r="P256" s="264">
        <f t="shared" si="13"/>
        <v>0</v>
      </c>
      <c r="Q256" s="264"/>
      <c r="R256" s="160"/>
      <c r="T256" s="161" t="s">
        <v>5</v>
      </c>
      <c r="U256" s="44" t="s">
        <v>47</v>
      </c>
      <c r="V256" s="120">
        <f t="shared" si="14"/>
        <v>0</v>
      </c>
      <c r="W256" s="120">
        <f t="shared" si="15"/>
        <v>0</v>
      </c>
      <c r="X256" s="120">
        <f t="shared" si="16"/>
        <v>0</v>
      </c>
      <c r="Y256" s="162">
        <v>0.09</v>
      </c>
      <c r="Z256" s="162">
        <f t="shared" si="17"/>
        <v>0.18</v>
      </c>
      <c r="AA256" s="162">
        <v>2.0000000000000002E-5</v>
      </c>
      <c r="AB256" s="162">
        <f t="shared" si="18"/>
        <v>4.0000000000000003E-5</v>
      </c>
      <c r="AC256" s="162">
        <v>0</v>
      </c>
      <c r="AD256" s="163">
        <f t="shared" si="19"/>
        <v>0</v>
      </c>
      <c r="AR256" s="22" t="s">
        <v>278</v>
      </c>
      <c r="AT256" s="22" t="s">
        <v>205</v>
      </c>
      <c r="AU256" s="22" t="s">
        <v>96</v>
      </c>
      <c r="AY256" s="22" t="s">
        <v>204</v>
      </c>
      <c r="BE256" s="164">
        <f t="shared" si="20"/>
        <v>0</v>
      </c>
      <c r="BF256" s="164">
        <f t="shared" si="21"/>
        <v>0</v>
      </c>
      <c r="BG256" s="164">
        <f t="shared" si="22"/>
        <v>0</v>
      </c>
      <c r="BH256" s="164">
        <f t="shared" si="23"/>
        <v>0</v>
      </c>
      <c r="BI256" s="164">
        <f t="shared" si="24"/>
        <v>0</v>
      </c>
      <c r="BJ256" s="22" t="s">
        <v>91</v>
      </c>
      <c r="BK256" s="164">
        <f t="shared" si="25"/>
        <v>0</v>
      </c>
      <c r="BL256" s="22" t="s">
        <v>278</v>
      </c>
      <c r="BM256" s="22" t="s">
        <v>1159</v>
      </c>
    </row>
    <row r="257" spans="2:65" s="1" customFormat="1" ht="25.5" customHeight="1">
      <c r="B257" s="154"/>
      <c r="C257" s="165" t="s">
        <v>1160</v>
      </c>
      <c r="D257" s="165" t="s">
        <v>211</v>
      </c>
      <c r="E257" s="166" t="s">
        <v>1161</v>
      </c>
      <c r="F257" s="265" t="s">
        <v>1162</v>
      </c>
      <c r="G257" s="265"/>
      <c r="H257" s="265"/>
      <c r="I257" s="265"/>
      <c r="J257" s="167" t="s">
        <v>208</v>
      </c>
      <c r="K257" s="168">
        <v>2</v>
      </c>
      <c r="L257" s="169"/>
      <c r="M257" s="266"/>
      <c r="N257" s="266"/>
      <c r="O257" s="267"/>
      <c r="P257" s="264">
        <f t="shared" ref="P257:P288" si="26">ROUND(V257*K257,2)</f>
        <v>0</v>
      </c>
      <c r="Q257" s="264"/>
      <c r="R257" s="160"/>
      <c r="T257" s="161" t="s">
        <v>5</v>
      </c>
      <c r="U257" s="44" t="s">
        <v>47</v>
      </c>
      <c r="V257" s="120">
        <f t="shared" ref="V257:V288" si="27">L257+M257</f>
        <v>0</v>
      </c>
      <c r="W257" s="120">
        <f t="shared" ref="W257:W288" si="28">ROUND(L257*K257,2)</f>
        <v>0</v>
      </c>
      <c r="X257" s="120">
        <f t="shared" ref="X257:X288" si="29">ROUND(M257*K257,2)</f>
        <v>0</v>
      </c>
      <c r="Y257" s="162">
        <v>0</v>
      </c>
      <c r="Z257" s="162">
        <f t="shared" ref="Z257:Z288" si="30">Y257*K257</f>
        <v>0</v>
      </c>
      <c r="AA257" s="162">
        <v>0</v>
      </c>
      <c r="AB257" s="162">
        <f t="shared" ref="AB257:AB288" si="31">AA257*K257</f>
        <v>0</v>
      </c>
      <c r="AC257" s="162">
        <v>0</v>
      </c>
      <c r="AD257" s="163">
        <f t="shared" ref="AD257:AD288" si="32">AC257*K257</f>
        <v>0</v>
      </c>
      <c r="AR257" s="22" t="s">
        <v>277</v>
      </c>
      <c r="AT257" s="22" t="s">
        <v>211</v>
      </c>
      <c r="AU257" s="22" t="s">
        <v>96</v>
      </c>
      <c r="AY257" s="22" t="s">
        <v>204</v>
      </c>
      <c r="BE257" s="164">
        <f t="shared" ref="BE257:BE288" si="33">IF(U257="základní",P257,0)</f>
        <v>0</v>
      </c>
      <c r="BF257" s="164">
        <f t="shared" ref="BF257:BF288" si="34">IF(U257="snížená",P257,0)</f>
        <v>0</v>
      </c>
      <c r="BG257" s="164">
        <f t="shared" ref="BG257:BG288" si="35">IF(U257="zákl. přenesená",P257,0)</f>
        <v>0</v>
      </c>
      <c r="BH257" s="164">
        <f t="shared" ref="BH257:BH288" si="36">IF(U257="sníž. přenesená",P257,0)</f>
        <v>0</v>
      </c>
      <c r="BI257" s="164">
        <f t="shared" ref="BI257:BI288" si="37">IF(U257="nulová",P257,0)</f>
        <v>0</v>
      </c>
      <c r="BJ257" s="22" t="s">
        <v>91</v>
      </c>
      <c r="BK257" s="164">
        <f t="shared" ref="BK257:BK288" si="38">ROUND(V257*K257,2)</f>
        <v>0</v>
      </c>
      <c r="BL257" s="22" t="s">
        <v>278</v>
      </c>
      <c r="BM257" s="22" t="s">
        <v>1163</v>
      </c>
    </row>
    <row r="258" spans="2:65" s="1" customFormat="1" ht="25.5" customHeight="1">
      <c r="B258" s="154"/>
      <c r="C258" s="155" t="s">
        <v>1164</v>
      </c>
      <c r="D258" s="155" t="s">
        <v>205</v>
      </c>
      <c r="E258" s="156" t="s">
        <v>1165</v>
      </c>
      <c r="F258" s="263" t="s">
        <v>1166</v>
      </c>
      <c r="G258" s="263"/>
      <c r="H258" s="263"/>
      <c r="I258" s="263"/>
      <c r="J258" s="157" t="s">
        <v>208</v>
      </c>
      <c r="K258" s="158">
        <v>1.2</v>
      </c>
      <c r="L258" s="159"/>
      <c r="M258" s="264"/>
      <c r="N258" s="264"/>
      <c r="O258" s="264"/>
      <c r="P258" s="264">
        <f t="shared" si="26"/>
        <v>0</v>
      </c>
      <c r="Q258" s="264"/>
      <c r="R258" s="160"/>
      <c r="T258" s="161" t="s">
        <v>5</v>
      </c>
      <c r="U258" s="44" t="s">
        <v>47</v>
      </c>
      <c r="V258" s="120">
        <f t="shared" si="27"/>
        <v>0</v>
      </c>
      <c r="W258" s="120">
        <f t="shared" si="28"/>
        <v>0</v>
      </c>
      <c r="X258" s="120">
        <f t="shared" si="29"/>
        <v>0</v>
      </c>
      <c r="Y258" s="162">
        <v>0.109</v>
      </c>
      <c r="Z258" s="162">
        <f t="shared" si="30"/>
        <v>0.1308</v>
      </c>
      <c r="AA258" s="162">
        <v>3.0000000000000001E-5</v>
      </c>
      <c r="AB258" s="162">
        <f t="shared" si="31"/>
        <v>3.6000000000000001E-5</v>
      </c>
      <c r="AC258" s="162">
        <v>0</v>
      </c>
      <c r="AD258" s="163">
        <f t="shared" si="32"/>
        <v>0</v>
      </c>
      <c r="AR258" s="22" t="s">
        <v>278</v>
      </c>
      <c r="AT258" s="22" t="s">
        <v>205</v>
      </c>
      <c r="AU258" s="22" t="s">
        <v>96</v>
      </c>
      <c r="AY258" s="22" t="s">
        <v>204</v>
      </c>
      <c r="BE258" s="164">
        <f t="shared" si="33"/>
        <v>0</v>
      </c>
      <c r="BF258" s="164">
        <f t="shared" si="34"/>
        <v>0</v>
      </c>
      <c r="BG258" s="164">
        <f t="shared" si="35"/>
        <v>0</v>
      </c>
      <c r="BH258" s="164">
        <f t="shared" si="36"/>
        <v>0</v>
      </c>
      <c r="BI258" s="164">
        <f t="shared" si="37"/>
        <v>0</v>
      </c>
      <c r="BJ258" s="22" t="s">
        <v>91</v>
      </c>
      <c r="BK258" s="164">
        <f t="shared" si="38"/>
        <v>0</v>
      </c>
      <c r="BL258" s="22" t="s">
        <v>278</v>
      </c>
      <c r="BM258" s="22" t="s">
        <v>1167</v>
      </c>
    </row>
    <row r="259" spans="2:65" s="1" customFormat="1" ht="25.5" customHeight="1">
      <c r="B259" s="154"/>
      <c r="C259" s="165" t="s">
        <v>1168</v>
      </c>
      <c r="D259" s="165" t="s">
        <v>211</v>
      </c>
      <c r="E259" s="166" t="s">
        <v>1169</v>
      </c>
      <c r="F259" s="265" t="s">
        <v>1170</v>
      </c>
      <c r="G259" s="265"/>
      <c r="H259" s="265"/>
      <c r="I259" s="265"/>
      <c r="J259" s="167" t="s">
        <v>208</v>
      </c>
      <c r="K259" s="168">
        <v>1.2</v>
      </c>
      <c r="L259" s="169"/>
      <c r="M259" s="266"/>
      <c r="N259" s="266"/>
      <c r="O259" s="267"/>
      <c r="P259" s="264">
        <f t="shared" si="26"/>
        <v>0</v>
      </c>
      <c r="Q259" s="264"/>
      <c r="R259" s="160"/>
      <c r="T259" s="161" t="s">
        <v>5</v>
      </c>
      <c r="U259" s="44" t="s">
        <v>47</v>
      </c>
      <c r="V259" s="120">
        <f t="shared" si="27"/>
        <v>0</v>
      </c>
      <c r="W259" s="120">
        <f t="shared" si="28"/>
        <v>0</v>
      </c>
      <c r="X259" s="120">
        <f t="shared" si="29"/>
        <v>0</v>
      </c>
      <c r="Y259" s="162">
        <v>0</v>
      </c>
      <c r="Z259" s="162">
        <f t="shared" si="30"/>
        <v>0</v>
      </c>
      <c r="AA259" s="162">
        <v>0</v>
      </c>
      <c r="AB259" s="162">
        <f t="shared" si="31"/>
        <v>0</v>
      </c>
      <c r="AC259" s="162">
        <v>0</v>
      </c>
      <c r="AD259" s="163">
        <f t="shared" si="32"/>
        <v>0</v>
      </c>
      <c r="AR259" s="22" t="s">
        <v>277</v>
      </c>
      <c r="AT259" s="22" t="s">
        <v>211</v>
      </c>
      <c r="AU259" s="22" t="s">
        <v>96</v>
      </c>
      <c r="AY259" s="22" t="s">
        <v>204</v>
      </c>
      <c r="BE259" s="164">
        <f t="shared" si="33"/>
        <v>0</v>
      </c>
      <c r="BF259" s="164">
        <f t="shared" si="34"/>
        <v>0</v>
      </c>
      <c r="BG259" s="164">
        <f t="shared" si="35"/>
        <v>0</v>
      </c>
      <c r="BH259" s="164">
        <f t="shared" si="36"/>
        <v>0</v>
      </c>
      <c r="BI259" s="164">
        <f t="shared" si="37"/>
        <v>0</v>
      </c>
      <c r="BJ259" s="22" t="s">
        <v>91</v>
      </c>
      <c r="BK259" s="164">
        <f t="shared" si="38"/>
        <v>0</v>
      </c>
      <c r="BL259" s="22" t="s">
        <v>278</v>
      </c>
      <c r="BM259" s="22" t="s">
        <v>1171</v>
      </c>
    </row>
    <row r="260" spans="2:65" s="1" customFormat="1" ht="25.5" customHeight="1">
      <c r="B260" s="154"/>
      <c r="C260" s="155" t="s">
        <v>1172</v>
      </c>
      <c r="D260" s="155" t="s">
        <v>205</v>
      </c>
      <c r="E260" s="156" t="s">
        <v>1173</v>
      </c>
      <c r="F260" s="263" t="s">
        <v>1174</v>
      </c>
      <c r="G260" s="263"/>
      <c r="H260" s="263"/>
      <c r="I260" s="263"/>
      <c r="J260" s="157" t="s">
        <v>208</v>
      </c>
      <c r="K260" s="158">
        <v>2</v>
      </c>
      <c r="L260" s="159"/>
      <c r="M260" s="264"/>
      <c r="N260" s="264"/>
      <c r="O260" s="264"/>
      <c r="P260" s="264">
        <f t="shared" si="26"/>
        <v>0</v>
      </c>
      <c r="Q260" s="264"/>
      <c r="R260" s="160"/>
      <c r="T260" s="161" t="s">
        <v>5</v>
      </c>
      <c r="U260" s="44" t="s">
        <v>47</v>
      </c>
      <c r="V260" s="120">
        <f t="shared" si="27"/>
        <v>0</v>
      </c>
      <c r="W260" s="120">
        <f t="shared" si="28"/>
        <v>0</v>
      </c>
      <c r="X260" s="120">
        <f t="shared" si="29"/>
        <v>0</v>
      </c>
      <c r="Y260" s="162">
        <v>0.33100000000000002</v>
      </c>
      <c r="Z260" s="162">
        <f t="shared" si="30"/>
        <v>0.66200000000000003</v>
      </c>
      <c r="AA260" s="162">
        <v>3.0000000000000001E-5</v>
      </c>
      <c r="AB260" s="162">
        <f t="shared" si="31"/>
        <v>6.0000000000000002E-5</v>
      </c>
      <c r="AC260" s="162">
        <v>0</v>
      </c>
      <c r="AD260" s="163">
        <f t="shared" si="32"/>
        <v>0</v>
      </c>
      <c r="AR260" s="22" t="s">
        <v>278</v>
      </c>
      <c r="AT260" s="22" t="s">
        <v>205</v>
      </c>
      <c r="AU260" s="22" t="s">
        <v>96</v>
      </c>
      <c r="AY260" s="22" t="s">
        <v>204</v>
      </c>
      <c r="BE260" s="164">
        <f t="shared" si="33"/>
        <v>0</v>
      </c>
      <c r="BF260" s="164">
        <f t="shared" si="34"/>
        <v>0</v>
      </c>
      <c r="BG260" s="164">
        <f t="shared" si="35"/>
        <v>0</v>
      </c>
      <c r="BH260" s="164">
        <f t="shared" si="36"/>
        <v>0</v>
      </c>
      <c r="BI260" s="164">
        <f t="shared" si="37"/>
        <v>0</v>
      </c>
      <c r="BJ260" s="22" t="s">
        <v>91</v>
      </c>
      <c r="BK260" s="164">
        <f t="shared" si="38"/>
        <v>0</v>
      </c>
      <c r="BL260" s="22" t="s">
        <v>278</v>
      </c>
      <c r="BM260" s="22" t="s">
        <v>1175</v>
      </c>
    </row>
    <row r="261" spans="2:65" s="1" customFormat="1" ht="25.5" customHeight="1">
      <c r="B261" s="154"/>
      <c r="C261" s="165" t="s">
        <v>1176</v>
      </c>
      <c r="D261" s="165" t="s">
        <v>211</v>
      </c>
      <c r="E261" s="166" t="s">
        <v>1177</v>
      </c>
      <c r="F261" s="265" t="s">
        <v>1178</v>
      </c>
      <c r="G261" s="265"/>
      <c r="H261" s="265"/>
      <c r="I261" s="265"/>
      <c r="J261" s="167" t="s">
        <v>208</v>
      </c>
      <c r="K261" s="168">
        <v>2</v>
      </c>
      <c r="L261" s="169"/>
      <c r="M261" s="266"/>
      <c r="N261" s="266"/>
      <c r="O261" s="267"/>
      <c r="P261" s="264">
        <f t="shared" si="26"/>
        <v>0</v>
      </c>
      <c r="Q261" s="264"/>
      <c r="R261" s="160"/>
      <c r="T261" s="161" t="s">
        <v>5</v>
      </c>
      <c r="U261" s="44" t="s">
        <v>47</v>
      </c>
      <c r="V261" s="120">
        <f t="shared" si="27"/>
        <v>0</v>
      </c>
      <c r="W261" s="120">
        <f t="shared" si="28"/>
        <v>0</v>
      </c>
      <c r="X261" s="120">
        <f t="shared" si="29"/>
        <v>0</v>
      </c>
      <c r="Y261" s="162">
        <v>0</v>
      </c>
      <c r="Z261" s="162">
        <f t="shared" si="30"/>
        <v>0</v>
      </c>
      <c r="AA261" s="162">
        <v>0</v>
      </c>
      <c r="AB261" s="162">
        <f t="shared" si="31"/>
        <v>0</v>
      </c>
      <c r="AC261" s="162">
        <v>0</v>
      </c>
      <c r="AD261" s="163">
        <f t="shared" si="32"/>
        <v>0</v>
      </c>
      <c r="AR261" s="22" t="s">
        <v>277</v>
      </c>
      <c r="AT261" s="22" t="s">
        <v>211</v>
      </c>
      <c r="AU261" s="22" t="s">
        <v>96</v>
      </c>
      <c r="AY261" s="22" t="s">
        <v>204</v>
      </c>
      <c r="BE261" s="164">
        <f t="shared" si="33"/>
        <v>0</v>
      </c>
      <c r="BF261" s="164">
        <f t="shared" si="34"/>
        <v>0</v>
      </c>
      <c r="BG261" s="164">
        <f t="shared" si="35"/>
        <v>0</v>
      </c>
      <c r="BH261" s="164">
        <f t="shared" si="36"/>
        <v>0</v>
      </c>
      <c r="BI261" s="164">
        <f t="shared" si="37"/>
        <v>0</v>
      </c>
      <c r="BJ261" s="22" t="s">
        <v>91</v>
      </c>
      <c r="BK261" s="164">
        <f t="shared" si="38"/>
        <v>0</v>
      </c>
      <c r="BL261" s="22" t="s">
        <v>278</v>
      </c>
      <c r="BM261" s="22" t="s">
        <v>1179</v>
      </c>
    </row>
    <row r="262" spans="2:65" s="1" customFormat="1" ht="25.5" customHeight="1">
      <c r="B262" s="154"/>
      <c r="C262" s="155" t="s">
        <v>1180</v>
      </c>
      <c r="D262" s="155" t="s">
        <v>205</v>
      </c>
      <c r="E262" s="156" t="s">
        <v>1181</v>
      </c>
      <c r="F262" s="263" t="s">
        <v>1182</v>
      </c>
      <c r="G262" s="263"/>
      <c r="H262" s="263"/>
      <c r="I262" s="263"/>
      <c r="J262" s="157" t="s">
        <v>237</v>
      </c>
      <c r="K262" s="158">
        <v>4</v>
      </c>
      <c r="L262" s="159"/>
      <c r="M262" s="264"/>
      <c r="N262" s="264"/>
      <c r="O262" s="264"/>
      <c r="P262" s="264">
        <f t="shared" si="26"/>
        <v>0</v>
      </c>
      <c r="Q262" s="264"/>
      <c r="R262" s="160"/>
      <c r="T262" s="161" t="s">
        <v>5</v>
      </c>
      <c r="U262" s="44" t="s">
        <v>47</v>
      </c>
      <c r="V262" s="120">
        <f t="shared" si="27"/>
        <v>0</v>
      </c>
      <c r="W262" s="120">
        <f t="shared" si="28"/>
        <v>0</v>
      </c>
      <c r="X262" s="120">
        <f t="shared" si="29"/>
        <v>0</v>
      </c>
      <c r="Y262" s="162">
        <v>1.4710000000000001</v>
      </c>
      <c r="Z262" s="162">
        <f t="shared" si="30"/>
        <v>5.8840000000000003</v>
      </c>
      <c r="AA262" s="162">
        <v>3.2000000000000003E-4</v>
      </c>
      <c r="AB262" s="162">
        <f t="shared" si="31"/>
        <v>1.2800000000000001E-3</v>
      </c>
      <c r="AC262" s="162">
        <v>0</v>
      </c>
      <c r="AD262" s="163">
        <f t="shared" si="32"/>
        <v>0</v>
      </c>
      <c r="AR262" s="22" t="s">
        <v>278</v>
      </c>
      <c r="AT262" s="22" t="s">
        <v>205</v>
      </c>
      <c r="AU262" s="22" t="s">
        <v>96</v>
      </c>
      <c r="AY262" s="22" t="s">
        <v>204</v>
      </c>
      <c r="BE262" s="164">
        <f t="shared" si="33"/>
        <v>0</v>
      </c>
      <c r="BF262" s="164">
        <f t="shared" si="34"/>
        <v>0</v>
      </c>
      <c r="BG262" s="164">
        <f t="shared" si="35"/>
        <v>0</v>
      </c>
      <c r="BH262" s="164">
        <f t="shared" si="36"/>
        <v>0</v>
      </c>
      <c r="BI262" s="164">
        <f t="shared" si="37"/>
        <v>0</v>
      </c>
      <c r="BJ262" s="22" t="s">
        <v>91</v>
      </c>
      <c r="BK262" s="164">
        <f t="shared" si="38"/>
        <v>0</v>
      </c>
      <c r="BL262" s="22" t="s">
        <v>278</v>
      </c>
      <c r="BM262" s="22" t="s">
        <v>1183</v>
      </c>
    </row>
    <row r="263" spans="2:65" s="1" customFormat="1" ht="16.5" customHeight="1">
      <c r="B263" s="154"/>
      <c r="C263" s="165" t="s">
        <v>1184</v>
      </c>
      <c r="D263" s="165" t="s">
        <v>211</v>
      </c>
      <c r="E263" s="166" t="s">
        <v>1185</v>
      </c>
      <c r="F263" s="265" t="s">
        <v>1186</v>
      </c>
      <c r="G263" s="265"/>
      <c r="H263" s="265"/>
      <c r="I263" s="265"/>
      <c r="J263" s="167" t="s">
        <v>237</v>
      </c>
      <c r="K263" s="168">
        <v>3</v>
      </c>
      <c r="L263" s="169"/>
      <c r="M263" s="266"/>
      <c r="N263" s="266"/>
      <c r="O263" s="267"/>
      <c r="P263" s="264">
        <f t="shared" si="26"/>
        <v>0</v>
      </c>
      <c r="Q263" s="264"/>
      <c r="R263" s="160"/>
      <c r="T263" s="161" t="s">
        <v>5</v>
      </c>
      <c r="U263" s="44" t="s">
        <v>47</v>
      </c>
      <c r="V263" s="120">
        <f t="shared" si="27"/>
        <v>0</v>
      </c>
      <c r="W263" s="120">
        <f t="shared" si="28"/>
        <v>0</v>
      </c>
      <c r="X263" s="120">
        <f t="shared" si="29"/>
        <v>0</v>
      </c>
      <c r="Y263" s="162">
        <v>0</v>
      </c>
      <c r="Z263" s="162">
        <f t="shared" si="30"/>
        <v>0</v>
      </c>
      <c r="AA263" s="162">
        <v>0</v>
      </c>
      <c r="AB263" s="162">
        <f t="shared" si="31"/>
        <v>0</v>
      </c>
      <c r="AC263" s="162">
        <v>0</v>
      </c>
      <c r="AD263" s="163">
        <f t="shared" si="32"/>
        <v>0</v>
      </c>
      <c r="AR263" s="22" t="s">
        <v>277</v>
      </c>
      <c r="AT263" s="22" t="s">
        <v>211</v>
      </c>
      <c r="AU263" s="22" t="s">
        <v>96</v>
      </c>
      <c r="AY263" s="22" t="s">
        <v>204</v>
      </c>
      <c r="BE263" s="164">
        <f t="shared" si="33"/>
        <v>0</v>
      </c>
      <c r="BF263" s="164">
        <f t="shared" si="34"/>
        <v>0</v>
      </c>
      <c r="BG263" s="164">
        <f t="shared" si="35"/>
        <v>0</v>
      </c>
      <c r="BH263" s="164">
        <f t="shared" si="36"/>
        <v>0</v>
      </c>
      <c r="BI263" s="164">
        <f t="shared" si="37"/>
        <v>0</v>
      </c>
      <c r="BJ263" s="22" t="s">
        <v>91</v>
      </c>
      <c r="BK263" s="164">
        <f t="shared" si="38"/>
        <v>0</v>
      </c>
      <c r="BL263" s="22" t="s">
        <v>278</v>
      </c>
      <c r="BM263" s="22" t="s">
        <v>1187</v>
      </c>
    </row>
    <row r="264" spans="2:65" s="1" customFormat="1" ht="25.5" customHeight="1">
      <c r="B264" s="154"/>
      <c r="C264" s="165" t="s">
        <v>1188</v>
      </c>
      <c r="D264" s="165" t="s">
        <v>211</v>
      </c>
      <c r="E264" s="166" t="s">
        <v>1189</v>
      </c>
      <c r="F264" s="265" t="s">
        <v>1190</v>
      </c>
      <c r="G264" s="265"/>
      <c r="H264" s="265"/>
      <c r="I264" s="265"/>
      <c r="J264" s="167" t="s">
        <v>237</v>
      </c>
      <c r="K264" s="168">
        <v>1</v>
      </c>
      <c r="L264" s="169"/>
      <c r="M264" s="266"/>
      <c r="N264" s="266"/>
      <c r="O264" s="267"/>
      <c r="P264" s="264">
        <f t="shared" si="26"/>
        <v>0</v>
      </c>
      <c r="Q264" s="264"/>
      <c r="R264" s="160"/>
      <c r="T264" s="161" t="s">
        <v>5</v>
      </c>
      <c r="U264" s="44" t="s">
        <v>47</v>
      </c>
      <c r="V264" s="120">
        <f t="shared" si="27"/>
        <v>0</v>
      </c>
      <c r="W264" s="120">
        <f t="shared" si="28"/>
        <v>0</v>
      </c>
      <c r="X264" s="120">
        <f t="shared" si="29"/>
        <v>0</v>
      </c>
      <c r="Y264" s="162">
        <v>0</v>
      </c>
      <c r="Z264" s="162">
        <f t="shared" si="30"/>
        <v>0</v>
      </c>
      <c r="AA264" s="162">
        <v>0</v>
      </c>
      <c r="AB264" s="162">
        <f t="shared" si="31"/>
        <v>0</v>
      </c>
      <c r="AC264" s="162">
        <v>0</v>
      </c>
      <c r="AD264" s="163">
        <f t="shared" si="32"/>
        <v>0</v>
      </c>
      <c r="AR264" s="22" t="s">
        <v>277</v>
      </c>
      <c r="AT264" s="22" t="s">
        <v>211</v>
      </c>
      <c r="AU264" s="22" t="s">
        <v>96</v>
      </c>
      <c r="AY264" s="22" t="s">
        <v>204</v>
      </c>
      <c r="BE264" s="164">
        <f t="shared" si="33"/>
        <v>0</v>
      </c>
      <c r="BF264" s="164">
        <f t="shared" si="34"/>
        <v>0</v>
      </c>
      <c r="BG264" s="164">
        <f t="shared" si="35"/>
        <v>0</v>
      </c>
      <c r="BH264" s="164">
        <f t="shared" si="36"/>
        <v>0</v>
      </c>
      <c r="BI264" s="164">
        <f t="shared" si="37"/>
        <v>0</v>
      </c>
      <c r="BJ264" s="22" t="s">
        <v>91</v>
      </c>
      <c r="BK264" s="164">
        <f t="shared" si="38"/>
        <v>0</v>
      </c>
      <c r="BL264" s="22" t="s">
        <v>278</v>
      </c>
      <c r="BM264" s="22" t="s">
        <v>1191</v>
      </c>
    </row>
    <row r="265" spans="2:65" s="1" customFormat="1" ht="25.5" customHeight="1">
      <c r="B265" s="154"/>
      <c r="C265" s="155" t="s">
        <v>1192</v>
      </c>
      <c r="D265" s="155" t="s">
        <v>205</v>
      </c>
      <c r="E265" s="156" t="s">
        <v>1193</v>
      </c>
      <c r="F265" s="263" t="s">
        <v>1194</v>
      </c>
      <c r="G265" s="263"/>
      <c r="H265" s="263"/>
      <c r="I265" s="263"/>
      <c r="J265" s="157" t="s">
        <v>237</v>
      </c>
      <c r="K265" s="158">
        <v>2</v>
      </c>
      <c r="L265" s="159"/>
      <c r="M265" s="264"/>
      <c r="N265" s="264"/>
      <c r="O265" s="264"/>
      <c r="P265" s="264">
        <f t="shared" si="26"/>
        <v>0</v>
      </c>
      <c r="Q265" s="264"/>
      <c r="R265" s="160"/>
      <c r="T265" s="161" t="s">
        <v>5</v>
      </c>
      <c r="U265" s="44" t="s">
        <v>47</v>
      </c>
      <c r="V265" s="120">
        <f t="shared" si="27"/>
        <v>0</v>
      </c>
      <c r="W265" s="120">
        <f t="shared" si="28"/>
        <v>0</v>
      </c>
      <c r="X265" s="120">
        <f t="shared" si="29"/>
        <v>0</v>
      </c>
      <c r="Y265" s="162">
        <v>1.208</v>
      </c>
      <c r="Z265" s="162">
        <f t="shared" si="30"/>
        <v>2.4159999999999999</v>
      </c>
      <c r="AA265" s="162">
        <v>1.8000000000000001E-4</v>
      </c>
      <c r="AB265" s="162">
        <f t="shared" si="31"/>
        <v>3.6000000000000002E-4</v>
      </c>
      <c r="AC265" s="162">
        <v>0</v>
      </c>
      <c r="AD265" s="163">
        <f t="shared" si="32"/>
        <v>0</v>
      </c>
      <c r="AR265" s="22" t="s">
        <v>278</v>
      </c>
      <c r="AT265" s="22" t="s">
        <v>205</v>
      </c>
      <c r="AU265" s="22" t="s">
        <v>96</v>
      </c>
      <c r="AY265" s="22" t="s">
        <v>204</v>
      </c>
      <c r="BE265" s="164">
        <f t="shared" si="33"/>
        <v>0</v>
      </c>
      <c r="BF265" s="164">
        <f t="shared" si="34"/>
        <v>0</v>
      </c>
      <c r="BG265" s="164">
        <f t="shared" si="35"/>
        <v>0</v>
      </c>
      <c r="BH265" s="164">
        <f t="shared" si="36"/>
        <v>0</v>
      </c>
      <c r="BI265" s="164">
        <f t="shared" si="37"/>
        <v>0</v>
      </c>
      <c r="BJ265" s="22" t="s">
        <v>91</v>
      </c>
      <c r="BK265" s="164">
        <f t="shared" si="38"/>
        <v>0</v>
      </c>
      <c r="BL265" s="22" t="s">
        <v>278</v>
      </c>
      <c r="BM265" s="22" t="s">
        <v>1195</v>
      </c>
    </row>
    <row r="266" spans="2:65" s="1" customFormat="1" ht="16.5" customHeight="1">
      <c r="B266" s="154"/>
      <c r="C266" s="165" t="s">
        <v>1196</v>
      </c>
      <c r="D266" s="165" t="s">
        <v>211</v>
      </c>
      <c r="E266" s="166" t="s">
        <v>1197</v>
      </c>
      <c r="F266" s="265" t="s">
        <v>1198</v>
      </c>
      <c r="G266" s="265"/>
      <c r="H266" s="265"/>
      <c r="I266" s="265"/>
      <c r="J266" s="167" t="s">
        <v>237</v>
      </c>
      <c r="K266" s="168">
        <v>2</v>
      </c>
      <c r="L266" s="169"/>
      <c r="M266" s="266"/>
      <c r="N266" s="266"/>
      <c r="O266" s="267"/>
      <c r="P266" s="264">
        <f t="shared" si="26"/>
        <v>0</v>
      </c>
      <c r="Q266" s="264"/>
      <c r="R266" s="160"/>
      <c r="T266" s="161" t="s">
        <v>5</v>
      </c>
      <c r="U266" s="44" t="s">
        <v>47</v>
      </c>
      <c r="V266" s="120">
        <f t="shared" si="27"/>
        <v>0</v>
      </c>
      <c r="W266" s="120">
        <f t="shared" si="28"/>
        <v>0</v>
      </c>
      <c r="X266" s="120">
        <f t="shared" si="29"/>
        <v>0</v>
      </c>
      <c r="Y266" s="162">
        <v>0</v>
      </c>
      <c r="Z266" s="162">
        <f t="shared" si="30"/>
        <v>0</v>
      </c>
      <c r="AA266" s="162">
        <v>0</v>
      </c>
      <c r="AB266" s="162">
        <f t="shared" si="31"/>
        <v>0</v>
      </c>
      <c r="AC266" s="162">
        <v>0</v>
      </c>
      <c r="AD266" s="163">
        <f t="shared" si="32"/>
        <v>0</v>
      </c>
      <c r="AR266" s="22" t="s">
        <v>277</v>
      </c>
      <c r="AT266" s="22" t="s">
        <v>211</v>
      </c>
      <c r="AU266" s="22" t="s">
        <v>96</v>
      </c>
      <c r="AY266" s="22" t="s">
        <v>204</v>
      </c>
      <c r="BE266" s="164">
        <f t="shared" si="33"/>
        <v>0</v>
      </c>
      <c r="BF266" s="164">
        <f t="shared" si="34"/>
        <v>0</v>
      </c>
      <c r="BG266" s="164">
        <f t="shared" si="35"/>
        <v>0</v>
      </c>
      <c r="BH266" s="164">
        <f t="shared" si="36"/>
        <v>0</v>
      </c>
      <c r="BI266" s="164">
        <f t="shared" si="37"/>
        <v>0</v>
      </c>
      <c r="BJ266" s="22" t="s">
        <v>91</v>
      </c>
      <c r="BK266" s="164">
        <f t="shared" si="38"/>
        <v>0</v>
      </c>
      <c r="BL266" s="22" t="s">
        <v>278</v>
      </c>
      <c r="BM266" s="22" t="s">
        <v>1199</v>
      </c>
    </row>
    <row r="267" spans="2:65" s="1" customFormat="1" ht="25.5" customHeight="1">
      <c r="B267" s="154"/>
      <c r="C267" s="155" t="s">
        <v>1200</v>
      </c>
      <c r="D267" s="155" t="s">
        <v>205</v>
      </c>
      <c r="E267" s="156" t="s">
        <v>1201</v>
      </c>
      <c r="F267" s="263" t="s">
        <v>1202</v>
      </c>
      <c r="G267" s="263"/>
      <c r="H267" s="263"/>
      <c r="I267" s="263"/>
      <c r="J267" s="157" t="s">
        <v>237</v>
      </c>
      <c r="K267" s="158">
        <v>3</v>
      </c>
      <c r="L267" s="159"/>
      <c r="M267" s="264"/>
      <c r="N267" s="264"/>
      <c r="O267" s="264"/>
      <c r="P267" s="264">
        <f t="shared" si="26"/>
        <v>0</v>
      </c>
      <c r="Q267" s="264"/>
      <c r="R267" s="160"/>
      <c r="T267" s="161" t="s">
        <v>5</v>
      </c>
      <c r="U267" s="44" t="s">
        <v>47</v>
      </c>
      <c r="V267" s="120">
        <f t="shared" si="27"/>
        <v>0</v>
      </c>
      <c r="W267" s="120">
        <f t="shared" si="28"/>
        <v>0</v>
      </c>
      <c r="X267" s="120">
        <f t="shared" si="29"/>
        <v>0</v>
      </c>
      <c r="Y267" s="162">
        <v>0.78400000000000003</v>
      </c>
      <c r="Z267" s="162">
        <f t="shared" si="30"/>
        <v>2.3520000000000003</v>
      </c>
      <c r="AA267" s="162">
        <v>8.0000000000000007E-5</v>
      </c>
      <c r="AB267" s="162">
        <f t="shared" si="31"/>
        <v>2.4000000000000003E-4</v>
      </c>
      <c r="AC267" s="162">
        <v>0</v>
      </c>
      <c r="AD267" s="163">
        <f t="shared" si="32"/>
        <v>0</v>
      </c>
      <c r="AR267" s="22" t="s">
        <v>278</v>
      </c>
      <c r="AT267" s="22" t="s">
        <v>205</v>
      </c>
      <c r="AU267" s="22" t="s">
        <v>96</v>
      </c>
      <c r="AY267" s="22" t="s">
        <v>204</v>
      </c>
      <c r="BE267" s="164">
        <f t="shared" si="33"/>
        <v>0</v>
      </c>
      <c r="BF267" s="164">
        <f t="shared" si="34"/>
        <v>0</v>
      </c>
      <c r="BG267" s="164">
        <f t="shared" si="35"/>
        <v>0</v>
      </c>
      <c r="BH267" s="164">
        <f t="shared" si="36"/>
        <v>0</v>
      </c>
      <c r="BI267" s="164">
        <f t="shared" si="37"/>
        <v>0</v>
      </c>
      <c r="BJ267" s="22" t="s">
        <v>91</v>
      </c>
      <c r="BK267" s="164">
        <f t="shared" si="38"/>
        <v>0</v>
      </c>
      <c r="BL267" s="22" t="s">
        <v>278</v>
      </c>
      <c r="BM267" s="22" t="s">
        <v>1203</v>
      </c>
    </row>
    <row r="268" spans="2:65" s="1" customFormat="1" ht="16.5" customHeight="1">
      <c r="B268" s="154"/>
      <c r="C268" s="165" t="s">
        <v>1204</v>
      </c>
      <c r="D268" s="165" t="s">
        <v>211</v>
      </c>
      <c r="E268" s="166" t="s">
        <v>1205</v>
      </c>
      <c r="F268" s="265" t="s">
        <v>1206</v>
      </c>
      <c r="G268" s="265"/>
      <c r="H268" s="265"/>
      <c r="I268" s="265"/>
      <c r="J268" s="167" t="s">
        <v>237</v>
      </c>
      <c r="K268" s="168">
        <v>3</v>
      </c>
      <c r="L268" s="169"/>
      <c r="M268" s="266"/>
      <c r="N268" s="266"/>
      <c r="O268" s="267"/>
      <c r="P268" s="264">
        <f t="shared" si="26"/>
        <v>0</v>
      </c>
      <c r="Q268" s="264"/>
      <c r="R268" s="160"/>
      <c r="T268" s="161" t="s">
        <v>5</v>
      </c>
      <c r="U268" s="44" t="s">
        <v>47</v>
      </c>
      <c r="V268" s="120">
        <f t="shared" si="27"/>
        <v>0</v>
      </c>
      <c r="W268" s="120">
        <f t="shared" si="28"/>
        <v>0</v>
      </c>
      <c r="X268" s="120">
        <f t="shared" si="29"/>
        <v>0</v>
      </c>
      <c r="Y268" s="162">
        <v>0</v>
      </c>
      <c r="Z268" s="162">
        <f t="shared" si="30"/>
        <v>0</v>
      </c>
      <c r="AA268" s="162">
        <v>0</v>
      </c>
      <c r="AB268" s="162">
        <f t="shared" si="31"/>
        <v>0</v>
      </c>
      <c r="AC268" s="162">
        <v>0</v>
      </c>
      <c r="AD268" s="163">
        <f t="shared" si="32"/>
        <v>0</v>
      </c>
      <c r="AR268" s="22" t="s">
        <v>277</v>
      </c>
      <c r="AT268" s="22" t="s">
        <v>211</v>
      </c>
      <c r="AU268" s="22" t="s">
        <v>96</v>
      </c>
      <c r="AY268" s="22" t="s">
        <v>204</v>
      </c>
      <c r="BE268" s="164">
        <f t="shared" si="33"/>
        <v>0</v>
      </c>
      <c r="BF268" s="164">
        <f t="shared" si="34"/>
        <v>0</v>
      </c>
      <c r="BG268" s="164">
        <f t="shared" si="35"/>
        <v>0</v>
      </c>
      <c r="BH268" s="164">
        <f t="shared" si="36"/>
        <v>0</v>
      </c>
      <c r="BI268" s="164">
        <f t="shared" si="37"/>
        <v>0</v>
      </c>
      <c r="BJ268" s="22" t="s">
        <v>91</v>
      </c>
      <c r="BK268" s="164">
        <f t="shared" si="38"/>
        <v>0</v>
      </c>
      <c r="BL268" s="22" t="s">
        <v>278</v>
      </c>
      <c r="BM268" s="22" t="s">
        <v>1207</v>
      </c>
    </row>
    <row r="269" spans="2:65" s="1" customFormat="1" ht="25.5" customHeight="1">
      <c r="B269" s="154"/>
      <c r="C269" s="155" t="s">
        <v>1208</v>
      </c>
      <c r="D269" s="155" t="s">
        <v>205</v>
      </c>
      <c r="E269" s="156" t="s">
        <v>1209</v>
      </c>
      <c r="F269" s="263" t="s">
        <v>1210</v>
      </c>
      <c r="G269" s="263"/>
      <c r="H269" s="263"/>
      <c r="I269" s="263"/>
      <c r="J269" s="157" t="s">
        <v>237</v>
      </c>
      <c r="K269" s="158">
        <v>42</v>
      </c>
      <c r="L269" s="159"/>
      <c r="M269" s="264"/>
      <c r="N269" s="264"/>
      <c r="O269" s="264"/>
      <c r="P269" s="264">
        <f t="shared" si="26"/>
        <v>0</v>
      </c>
      <c r="Q269" s="264"/>
      <c r="R269" s="160"/>
      <c r="T269" s="161" t="s">
        <v>5</v>
      </c>
      <c r="U269" s="44" t="s">
        <v>47</v>
      </c>
      <c r="V269" s="120">
        <f t="shared" si="27"/>
        <v>0</v>
      </c>
      <c r="W269" s="120">
        <f t="shared" si="28"/>
        <v>0</v>
      </c>
      <c r="X269" s="120">
        <f t="shared" si="29"/>
        <v>0</v>
      </c>
      <c r="Y269" s="162">
        <v>0.45</v>
      </c>
      <c r="Z269" s="162">
        <f t="shared" si="30"/>
        <v>18.900000000000002</v>
      </c>
      <c r="AA269" s="162">
        <v>8.0000000000000007E-5</v>
      </c>
      <c r="AB269" s="162">
        <f t="shared" si="31"/>
        <v>3.3600000000000001E-3</v>
      </c>
      <c r="AC269" s="162">
        <v>0</v>
      </c>
      <c r="AD269" s="163">
        <f t="shared" si="32"/>
        <v>0</v>
      </c>
      <c r="AR269" s="22" t="s">
        <v>278</v>
      </c>
      <c r="AT269" s="22" t="s">
        <v>205</v>
      </c>
      <c r="AU269" s="22" t="s">
        <v>96</v>
      </c>
      <c r="AY269" s="22" t="s">
        <v>204</v>
      </c>
      <c r="BE269" s="164">
        <f t="shared" si="33"/>
        <v>0</v>
      </c>
      <c r="BF269" s="164">
        <f t="shared" si="34"/>
        <v>0</v>
      </c>
      <c r="BG269" s="164">
        <f t="shared" si="35"/>
        <v>0</v>
      </c>
      <c r="BH269" s="164">
        <f t="shared" si="36"/>
        <v>0</v>
      </c>
      <c r="BI269" s="164">
        <f t="shared" si="37"/>
        <v>0</v>
      </c>
      <c r="BJ269" s="22" t="s">
        <v>91</v>
      </c>
      <c r="BK269" s="164">
        <f t="shared" si="38"/>
        <v>0</v>
      </c>
      <c r="BL269" s="22" t="s">
        <v>278</v>
      </c>
      <c r="BM269" s="22" t="s">
        <v>1211</v>
      </c>
    </row>
    <row r="270" spans="2:65" s="1" customFormat="1" ht="25.5" customHeight="1">
      <c r="B270" s="154"/>
      <c r="C270" s="165" t="s">
        <v>1212</v>
      </c>
      <c r="D270" s="165" t="s">
        <v>211</v>
      </c>
      <c r="E270" s="166" t="s">
        <v>1213</v>
      </c>
      <c r="F270" s="265" t="s">
        <v>1214</v>
      </c>
      <c r="G270" s="265"/>
      <c r="H270" s="265"/>
      <c r="I270" s="265"/>
      <c r="J270" s="167" t="s">
        <v>237</v>
      </c>
      <c r="K270" s="168">
        <v>1</v>
      </c>
      <c r="L270" s="169"/>
      <c r="M270" s="266"/>
      <c r="N270" s="266"/>
      <c r="O270" s="267"/>
      <c r="P270" s="264">
        <f t="shared" si="26"/>
        <v>0</v>
      </c>
      <c r="Q270" s="264"/>
      <c r="R270" s="160"/>
      <c r="T270" s="161" t="s">
        <v>5</v>
      </c>
      <c r="U270" s="44" t="s">
        <v>47</v>
      </c>
      <c r="V270" s="120">
        <f t="shared" si="27"/>
        <v>0</v>
      </c>
      <c r="W270" s="120">
        <f t="shared" si="28"/>
        <v>0</v>
      </c>
      <c r="X270" s="120">
        <f t="shared" si="29"/>
        <v>0</v>
      </c>
      <c r="Y270" s="162">
        <v>0</v>
      </c>
      <c r="Z270" s="162">
        <f t="shared" si="30"/>
        <v>0</v>
      </c>
      <c r="AA270" s="162">
        <v>0</v>
      </c>
      <c r="AB270" s="162">
        <f t="shared" si="31"/>
        <v>0</v>
      </c>
      <c r="AC270" s="162">
        <v>0</v>
      </c>
      <c r="AD270" s="163">
        <f t="shared" si="32"/>
        <v>0</v>
      </c>
      <c r="AR270" s="22" t="s">
        <v>277</v>
      </c>
      <c r="AT270" s="22" t="s">
        <v>211</v>
      </c>
      <c r="AU270" s="22" t="s">
        <v>96</v>
      </c>
      <c r="AY270" s="22" t="s">
        <v>204</v>
      </c>
      <c r="BE270" s="164">
        <f t="shared" si="33"/>
        <v>0</v>
      </c>
      <c r="BF270" s="164">
        <f t="shared" si="34"/>
        <v>0</v>
      </c>
      <c r="BG270" s="164">
        <f t="shared" si="35"/>
        <v>0</v>
      </c>
      <c r="BH270" s="164">
        <f t="shared" si="36"/>
        <v>0</v>
      </c>
      <c r="BI270" s="164">
        <f t="shared" si="37"/>
        <v>0</v>
      </c>
      <c r="BJ270" s="22" t="s">
        <v>91</v>
      </c>
      <c r="BK270" s="164">
        <f t="shared" si="38"/>
        <v>0</v>
      </c>
      <c r="BL270" s="22" t="s">
        <v>278</v>
      </c>
      <c r="BM270" s="22" t="s">
        <v>1215</v>
      </c>
    </row>
    <row r="271" spans="2:65" s="1" customFormat="1" ht="25.5" customHeight="1">
      <c r="B271" s="154"/>
      <c r="C271" s="165" t="s">
        <v>1216</v>
      </c>
      <c r="D271" s="165" t="s">
        <v>211</v>
      </c>
      <c r="E271" s="166" t="s">
        <v>1217</v>
      </c>
      <c r="F271" s="265" t="s">
        <v>1218</v>
      </c>
      <c r="G271" s="265"/>
      <c r="H271" s="265"/>
      <c r="I271" s="265"/>
      <c r="J271" s="167" t="s">
        <v>237</v>
      </c>
      <c r="K271" s="168">
        <v>30</v>
      </c>
      <c r="L271" s="169"/>
      <c r="M271" s="266"/>
      <c r="N271" s="266"/>
      <c r="O271" s="267"/>
      <c r="P271" s="264">
        <f t="shared" si="26"/>
        <v>0</v>
      </c>
      <c r="Q271" s="264"/>
      <c r="R271" s="160"/>
      <c r="T271" s="161" t="s">
        <v>5</v>
      </c>
      <c r="U271" s="44" t="s">
        <v>47</v>
      </c>
      <c r="V271" s="120">
        <f t="shared" si="27"/>
        <v>0</v>
      </c>
      <c r="W271" s="120">
        <f t="shared" si="28"/>
        <v>0</v>
      </c>
      <c r="X271" s="120">
        <f t="shared" si="29"/>
        <v>0</v>
      </c>
      <c r="Y271" s="162">
        <v>0</v>
      </c>
      <c r="Z271" s="162">
        <f t="shared" si="30"/>
        <v>0</v>
      </c>
      <c r="AA271" s="162">
        <v>0</v>
      </c>
      <c r="AB271" s="162">
        <f t="shared" si="31"/>
        <v>0</v>
      </c>
      <c r="AC271" s="162">
        <v>0</v>
      </c>
      <c r="AD271" s="163">
        <f t="shared" si="32"/>
        <v>0</v>
      </c>
      <c r="AR271" s="22" t="s">
        <v>277</v>
      </c>
      <c r="AT271" s="22" t="s">
        <v>211</v>
      </c>
      <c r="AU271" s="22" t="s">
        <v>96</v>
      </c>
      <c r="AY271" s="22" t="s">
        <v>204</v>
      </c>
      <c r="BE271" s="164">
        <f t="shared" si="33"/>
        <v>0</v>
      </c>
      <c r="BF271" s="164">
        <f t="shared" si="34"/>
        <v>0</v>
      </c>
      <c r="BG271" s="164">
        <f t="shared" si="35"/>
        <v>0</v>
      </c>
      <c r="BH271" s="164">
        <f t="shared" si="36"/>
        <v>0</v>
      </c>
      <c r="BI271" s="164">
        <f t="shared" si="37"/>
        <v>0</v>
      </c>
      <c r="BJ271" s="22" t="s">
        <v>91</v>
      </c>
      <c r="BK271" s="164">
        <f t="shared" si="38"/>
        <v>0</v>
      </c>
      <c r="BL271" s="22" t="s">
        <v>278</v>
      </c>
      <c r="BM271" s="22" t="s">
        <v>1219</v>
      </c>
    </row>
    <row r="272" spans="2:65" s="1" customFormat="1" ht="25.5" customHeight="1">
      <c r="B272" s="154"/>
      <c r="C272" s="165" t="s">
        <v>1220</v>
      </c>
      <c r="D272" s="165" t="s">
        <v>211</v>
      </c>
      <c r="E272" s="166" t="s">
        <v>1221</v>
      </c>
      <c r="F272" s="265" t="s">
        <v>1222</v>
      </c>
      <c r="G272" s="265"/>
      <c r="H272" s="265"/>
      <c r="I272" s="265"/>
      <c r="J272" s="167" t="s">
        <v>237</v>
      </c>
      <c r="K272" s="168">
        <v>10</v>
      </c>
      <c r="L272" s="169"/>
      <c r="M272" s="266"/>
      <c r="N272" s="266"/>
      <c r="O272" s="267"/>
      <c r="P272" s="264">
        <f t="shared" si="26"/>
        <v>0</v>
      </c>
      <c r="Q272" s="264"/>
      <c r="R272" s="160"/>
      <c r="T272" s="161" t="s">
        <v>5</v>
      </c>
      <c r="U272" s="44" t="s">
        <v>47</v>
      </c>
      <c r="V272" s="120">
        <f t="shared" si="27"/>
        <v>0</v>
      </c>
      <c r="W272" s="120">
        <f t="shared" si="28"/>
        <v>0</v>
      </c>
      <c r="X272" s="120">
        <f t="shared" si="29"/>
        <v>0</v>
      </c>
      <c r="Y272" s="162">
        <v>0</v>
      </c>
      <c r="Z272" s="162">
        <f t="shared" si="30"/>
        <v>0</v>
      </c>
      <c r="AA272" s="162">
        <v>0</v>
      </c>
      <c r="AB272" s="162">
        <f t="shared" si="31"/>
        <v>0</v>
      </c>
      <c r="AC272" s="162">
        <v>0</v>
      </c>
      <c r="AD272" s="163">
        <f t="shared" si="32"/>
        <v>0</v>
      </c>
      <c r="AR272" s="22" t="s">
        <v>277</v>
      </c>
      <c r="AT272" s="22" t="s">
        <v>211</v>
      </c>
      <c r="AU272" s="22" t="s">
        <v>96</v>
      </c>
      <c r="AY272" s="22" t="s">
        <v>204</v>
      </c>
      <c r="BE272" s="164">
        <f t="shared" si="33"/>
        <v>0</v>
      </c>
      <c r="BF272" s="164">
        <f t="shared" si="34"/>
        <v>0</v>
      </c>
      <c r="BG272" s="164">
        <f t="shared" si="35"/>
        <v>0</v>
      </c>
      <c r="BH272" s="164">
        <f t="shared" si="36"/>
        <v>0</v>
      </c>
      <c r="BI272" s="164">
        <f t="shared" si="37"/>
        <v>0</v>
      </c>
      <c r="BJ272" s="22" t="s">
        <v>91</v>
      </c>
      <c r="BK272" s="164">
        <f t="shared" si="38"/>
        <v>0</v>
      </c>
      <c r="BL272" s="22" t="s">
        <v>278</v>
      </c>
      <c r="BM272" s="22" t="s">
        <v>1223</v>
      </c>
    </row>
    <row r="273" spans="2:65" s="1" customFormat="1" ht="25.5" customHeight="1">
      <c r="B273" s="154"/>
      <c r="C273" s="165" t="s">
        <v>1224</v>
      </c>
      <c r="D273" s="165" t="s">
        <v>211</v>
      </c>
      <c r="E273" s="166" t="s">
        <v>1225</v>
      </c>
      <c r="F273" s="265" t="s">
        <v>1226</v>
      </c>
      <c r="G273" s="265"/>
      <c r="H273" s="265"/>
      <c r="I273" s="265"/>
      <c r="J273" s="167" t="s">
        <v>237</v>
      </c>
      <c r="K273" s="168">
        <v>1</v>
      </c>
      <c r="L273" s="169"/>
      <c r="M273" s="266"/>
      <c r="N273" s="266"/>
      <c r="O273" s="267"/>
      <c r="P273" s="264">
        <f t="shared" si="26"/>
        <v>0</v>
      </c>
      <c r="Q273" s="264"/>
      <c r="R273" s="160"/>
      <c r="T273" s="161" t="s">
        <v>5</v>
      </c>
      <c r="U273" s="44" t="s">
        <v>47</v>
      </c>
      <c r="V273" s="120">
        <f t="shared" si="27"/>
        <v>0</v>
      </c>
      <c r="W273" s="120">
        <f t="shared" si="28"/>
        <v>0</v>
      </c>
      <c r="X273" s="120">
        <f t="shared" si="29"/>
        <v>0</v>
      </c>
      <c r="Y273" s="162">
        <v>0</v>
      </c>
      <c r="Z273" s="162">
        <f t="shared" si="30"/>
        <v>0</v>
      </c>
      <c r="AA273" s="162">
        <v>0</v>
      </c>
      <c r="AB273" s="162">
        <f t="shared" si="31"/>
        <v>0</v>
      </c>
      <c r="AC273" s="162">
        <v>0</v>
      </c>
      <c r="AD273" s="163">
        <f t="shared" si="32"/>
        <v>0</v>
      </c>
      <c r="AR273" s="22" t="s">
        <v>277</v>
      </c>
      <c r="AT273" s="22" t="s">
        <v>211</v>
      </c>
      <c r="AU273" s="22" t="s">
        <v>96</v>
      </c>
      <c r="AY273" s="22" t="s">
        <v>204</v>
      </c>
      <c r="BE273" s="164">
        <f t="shared" si="33"/>
        <v>0</v>
      </c>
      <c r="BF273" s="164">
        <f t="shared" si="34"/>
        <v>0</v>
      </c>
      <c r="BG273" s="164">
        <f t="shared" si="35"/>
        <v>0</v>
      </c>
      <c r="BH273" s="164">
        <f t="shared" si="36"/>
        <v>0</v>
      </c>
      <c r="BI273" s="164">
        <f t="shared" si="37"/>
        <v>0</v>
      </c>
      <c r="BJ273" s="22" t="s">
        <v>91</v>
      </c>
      <c r="BK273" s="164">
        <f t="shared" si="38"/>
        <v>0</v>
      </c>
      <c r="BL273" s="22" t="s">
        <v>278</v>
      </c>
      <c r="BM273" s="22" t="s">
        <v>1227</v>
      </c>
    </row>
    <row r="274" spans="2:65" s="1" customFormat="1" ht="25.5" customHeight="1">
      <c r="B274" s="154"/>
      <c r="C274" s="155" t="s">
        <v>1228</v>
      </c>
      <c r="D274" s="155" t="s">
        <v>205</v>
      </c>
      <c r="E274" s="156" t="s">
        <v>1229</v>
      </c>
      <c r="F274" s="263" t="s">
        <v>1230</v>
      </c>
      <c r="G274" s="263"/>
      <c r="H274" s="263"/>
      <c r="I274" s="263"/>
      <c r="J274" s="157" t="s">
        <v>237</v>
      </c>
      <c r="K274" s="158">
        <v>21</v>
      </c>
      <c r="L274" s="159"/>
      <c r="M274" s="264"/>
      <c r="N274" s="264"/>
      <c r="O274" s="264"/>
      <c r="P274" s="264">
        <f t="shared" si="26"/>
        <v>0</v>
      </c>
      <c r="Q274" s="264"/>
      <c r="R274" s="160"/>
      <c r="T274" s="161" t="s">
        <v>5</v>
      </c>
      <c r="U274" s="44" t="s">
        <v>47</v>
      </c>
      <c r="V274" s="120">
        <f t="shared" si="27"/>
        <v>0</v>
      </c>
      <c r="W274" s="120">
        <f t="shared" si="28"/>
        <v>0</v>
      </c>
      <c r="X274" s="120">
        <f t="shared" si="29"/>
        <v>0</v>
      </c>
      <c r="Y274" s="162">
        <v>0.40200000000000002</v>
      </c>
      <c r="Z274" s="162">
        <f t="shared" si="30"/>
        <v>8.4420000000000002</v>
      </c>
      <c r="AA274" s="162">
        <v>5.0000000000000002E-5</v>
      </c>
      <c r="AB274" s="162">
        <f t="shared" si="31"/>
        <v>1.0500000000000002E-3</v>
      </c>
      <c r="AC274" s="162">
        <v>0</v>
      </c>
      <c r="AD274" s="163">
        <f t="shared" si="32"/>
        <v>0</v>
      </c>
      <c r="AR274" s="22" t="s">
        <v>278</v>
      </c>
      <c r="AT274" s="22" t="s">
        <v>205</v>
      </c>
      <c r="AU274" s="22" t="s">
        <v>96</v>
      </c>
      <c r="AY274" s="22" t="s">
        <v>204</v>
      </c>
      <c r="BE274" s="164">
        <f t="shared" si="33"/>
        <v>0</v>
      </c>
      <c r="BF274" s="164">
        <f t="shared" si="34"/>
        <v>0</v>
      </c>
      <c r="BG274" s="164">
        <f t="shared" si="35"/>
        <v>0</v>
      </c>
      <c r="BH274" s="164">
        <f t="shared" si="36"/>
        <v>0</v>
      </c>
      <c r="BI274" s="164">
        <f t="shared" si="37"/>
        <v>0</v>
      </c>
      <c r="BJ274" s="22" t="s">
        <v>91</v>
      </c>
      <c r="BK274" s="164">
        <f t="shared" si="38"/>
        <v>0</v>
      </c>
      <c r="BL274" s="22" t="s">
        <v>278</v>
      </c>
      <c r="BM274" s="22" t="s">
        <v>1231</v>
      </c>
    </row>
    <row r="275" spans="2:65" s="1" customFormat="1" ht="25.5" customHeight="1">
      <c r="B275" s="154"/>
      <c r="C275" s="165" t="s">
        <v>1232</v>
      </c>
      <c r="D275" s="165" t="s">
        <v>211</v>
      </c>
      <c r="E275" s="166" t="s">
        <v>1233</v>
      </c>
      <c r="F275" s="265" t="s">
        <v>1234</v>
      </c>
      <c r="G275" s="265"/>
      <c r="H275" s="265"/>
      <c r="I275" s="265"/>
      <c r="J275" s="167" t="s">
        <v>237</v>
      </c>
      <c r="K275" s="168">
        <v>21</v>
      </c>
      <c r="L275" s="169"/>
      <c r="M275" s="266"/>
      <c r="N275" s="266"/>
      <c r="O275" s="267"/>
      <c r="P275" s="264">
        <f t="shared" si="26"/>
        <v>0</v>
      </c>
      <c r="Q275" s="264"/>
      <c r="R275" s="160"/>
      <c r="T275" s="161" t="s">
        <v>5</v>
      </c>
      <c r="U275" s="44" t="s">
        <v>47</v>
      </c>
      <c r="V275" s="120">
        <f t="shared" si="27"/>
        <v>0</v>
      </c>
      <c r="W275" s="120">
        <f t="shared" si="28"/>
        <v>0</v>
      </c>
      <c r="X275" s="120">
        <f t="shared" si="29"/>
        <v>0</v>
      </c>
      <c r="Y275" s="162">
        <v>0</v>
      </c>
      <c r="Z275" s="162">
        <f t="shared" si="30"/>
        <v>0</v>
      </c>
      <c r="AA275" s="162">
        <v>0</v>
      </c>
      <c r="AB275" s="162">
        <f t="shared" si="31"/>
        <v>0</v>
      </c>
      <c r="AC275" s="162">
        <v>0</v>
      </c>
      <c r="AD275" s="163">
        <f t="shared" si="32"/>
        <v>0</v>
      </c>
      <c r="AR275" s="22" t="s">
        <v>277</v>
      </c>
      <c r="AT275" s="22" t="s">
        <v>211</v>
      </c>
      <c r="AU275" s="22" t="s">
        <v>96</v>
      </c>
      <c r="AY275" s="22" t="s">
        <v>204</v>
      </c>
      <c r="BE275" s="164">
        <f t="shared" si="33"/>
        <v>0</v>
      </c>
      <c r="BF275" s="164">
        <f t="shared" si="34"/>
        <v>0</v>
      </c>
      <c r="BG275" s="164">
        <f t="shared" si="35"/>
        <v>0</v>
      </c>
      <c r="BH275" s="164">
        <f t="shared" si="36"/>
        <v>0</v>
      </c>
      <c r="BI275" s="164">
        <f t="shared" si="37"/>
        <v>0</v>
      </c>
      <c r="BJ275" s="22" t="s">
        <v>91</v>
      </c>
      <c r="BK275" s="164">
        <f t="shared" si="38"/>
        <v>0</v>
      </c>
      <c r="BL275" s="22" t="s">
        <v>278</v>
      </c>
      <c r="BM275" s="22" t="s">
        <v>1235</v>
      </c>
    </row>
    <row r="276" spans="2:65" s="1" customFormat="1" ht="25.5" customHeight="1">
      <c r="B276" s="154"/>
      <c r="C276" s="155" t="s">
        <v>1236</v>
      </c>
      <c r="D276" s="155" t="s">
        <v>205</v>
      </c>
      <c r="E276" s="156" t="s">
        <v>1237</v>
      </c>
      <c r="F276" s="263" t="s">
        <v>1238</v>
      </c>
      <c r="G276" s="263"/>
      <c r="H276" s="263"/>
      <c r="I276" s="263"/>
      <c r="J276" s="157" t="s">
        <v>237</v>
      </c>
      <c r="K276" s="158">
        <v>1</v>
      </c>
      <c r="L276" s="159"/>
      <c r="M276" s="264"/>
      <c r="N276" s="264"/>
      <c r="O276" s="264"/>
      <c r="P276" s="264">
        <f t="shared" si="26"/>
        <v>0</v>
      </c>
      <c r="Q276" s="264"/>
      <c r="R276" s="160"/>
      <c r="T276" s="161" t="s">
        <v>5</v>
      </c>
      <c r="U276" s="44" t="s">
        <v>47</v>
      </c>
      <c r="V276" s="120">
        <f t="shared" si="27"/>
        <v>0</v>
      </c>
      <c r="W276" s="120">
        <f t="shared" si="28"/>
        <v>0</v>
      </c>
      <c r="X276" s="120">
        <f t="shared" si="29"/>
        <v>0</v>
      </c>
      <c r="Y276" s="162">
        <v>0.17699999999999999</v>
      </c>
      <c r="Z276" s="162">
        <f t="shared" si="30"/>
        <v>0.17699999999999999</v>
      </c>
      <c r="AA276" s="162">
        <v>0</v>
      </c>
      <c r="AB276" s="162">
        <f t="shared" si="31"/>
        <v>0</v>
      </c>
      <c r="AC276" s="162">
        <v>0</v>
      </c>
      <c r="AD276" s="163">
        <f t="shared" si="32"/>
        <v>0</v>
      </c>
      <c r="AR276" s="22" t="s">
        <v>278</v>
      </c>
      <c r="AT276" s="22" t="s">
        <v>205</v>
      </c>
      <c r="AU276" s="22" t="s">
        <v>96</v>
      </c>
      <c r="AY276" s="22" t="s">
        <v>204</v>
      </c>
      <c r="BE276" s="164">
        <f t="shared" si="33"/>
        <v>0</v>
      </c>
      <c r="BF276" s="164">
        <f t="shared" si="34"/>
        <v>0</v>
      </c>
      <c r="BG276" s="164">
        <f t="shared" si="35"/>
        <v>0</v>
      </c>
      <c r="BH276" s="164">
        <f t="shared" si="36"/>
        <v>0</v>
      </c>
      <c r="BI276" s="164">
        <f t="shared" si="37"/>
        <v>0</v>
      </c>
      <c r="BJ276" s="22" t="s">
        <v>91</v>
      </c>
      <c r="BK276" s="164">
        <f t="shared" si="38"/>
        <v>0</v>
      </c>
      <c r="BL276" s="22" t="s">
        <v>278</v>
      </c>
      <c r="BM276" s="22" t="s">
        <v>1239</v>
      </c>
    </row>
    <row r="277" spans="2:65" s="1" customFormat="1" ht="16.5" customHeight="1">
      <c r="B277" s="154"/>
      <c r="C277" s="165" t="s">
        <v>1240</v>
      </c>
      <c r="D277" s="165" t="s">
        <v>211</v>
      </c>
      <c r="E277" s="166" t="s">
        <v>1241</v>
      </c>
      <c r="F277" s="265" t="s">
        <v>1242</v>
      </c>
      <c r="G277" s="265"/>
      <c r="H277" s="265"/>
      <c r="I277" s="265"/>
      <c r="J277" s="167" t="s">
        <v>237</v>
      </c>
      <c r="K277" s="168">
        <v>1</v>
      </c>
      <c r="L277" s="169"/>
      <c r="M277" s="266"/>
      <c r="N277" s="266"/>
      <c r="O277" s="267"/>
      <c r="P277" s="264">
        <f t="shared" si="26"/>
        <v>0</v>
      </c>
      <c r="Q277" s="264"/>
      <c r="R277" s="160"/>
      <c r="T277" s="161" t="s">
        <v>5</v>
      </c>
      <c r="U277" s="44" t="s">
        <v>47</v>
      </c>
      <c r="V277" s="120">
        <f t="shared" si="27"/>
        <v>0</v>
      </c>
      <c r="W277" s="120">
        <f t="shared" si="28"/>
        <v>0</v>
      </c>
      <c r="X277" s="120">
        <f t="shared" si="29"/>
        <v>0</v>
      </c>
      <c r="Y277" s="162">
        <v>0</v>
      </c>
      <c r="Z277" s="162">
        <f t="shared" si="30"/>
        <v>0</v>
      </c>
      <c r="AA277" s="162">
        <v>0</v>
      </c>
      <c r="AB277" s="162">
        <f t="shared" si="31"/>
        <v>0</v>
      </c>
      <c r="AC277" s="162">
        <v>0</v>
      </c>
      <c r="AD277" s="163">
        <f t="shared" si="32"/>
        <v>0</v>
      </c>
      <c r="AR277" s="22" t="s">
        <v>277</v>
      </c>
      <c r="AT277" s="22" t="s">
        <v>211</v>
      </c>
      <c r="AU277" s="22" t="s">
        <v>96</v>
      </c>
      <c r="AY277" s="22" t="s">
        <v>204</v>
      </c>
      <c r="BE277" s="164">
        <f t="shared" si="33"/>
        <v>0</v>
      </c>
      <c r="BF277" s="164">
        <f t="shared" si="34"/>
        <v>0</v>
      </c>
      <c r="BG277" s="164">
        <f t="shared" si="35"/>
        <v>0</v>
      </c>
      <c r="BH277" s="164">
        <f t="shared" si="36"/>
        <v>0</v>
      </c>
      <c r="BI277" s="164">
        <f t="shared" si="37"/>
        <v>0</v>
      </c>
      <c r="BJ277" s="22" t="s">
        <v>91</v>
      </c>
      <c r="BK277" s="164">
        <f t="shared" si="38"/>
        <v>0</v>
      </c>
      <c r="BL277" s="22" t="s">
        <v>278</v>
      </c>
      <c r="BM277" s="22" t="s">
        <v>1243</v>
      </c>
    </row>
    <row r="278" spans="2:65" s="1" customFormat="1" ht="25.5" customHeight="1">
      <c r="B278" s="154"/>
      <c r="C278" s="155" t="s">
        <v>1244</v>
      </c>
      <c r="D278" s="155" t="s">
        <v>205</v>
      </c>
      <c r="E278" s="156" t="s">
        <v>1245</v>
      </c>
      <c r="F278" s="263" t="s">
        <v>1246</v>
      </c>
      <c r="G278" s="263"/>
      <c r="H278" s="263"/>
      <c r="I278" s="263"/>
      <c r="J278" s="157" t="s">
        <v>237</v>
      </c>
      <c r="K278" s="158">
        <v>1</v>
      </c>
      <c r="L278" s="159"/>
      <c r="M278" s="264"/>
      <c r="N278" s="264"/>
      <c r="O278" s="264"/>
      <c r="P278" s="264">
        <f t="shared" si="26"/>
        <v>0</v>
      </c>
      <c r="Q278" s="264"/>
      <c r="R278" s="160"/>
      <c r="T278" s="161" t="s">
        <v>5</v>
      </c>
      <c r="U278" s="44" t="s">
        <v>47</v>
      </c>
      <c r="V278" s="120">
        <f t="shared" si="27"/>
        <v>0</v>
      </c>
      <c r="W278" s="120">
        <f t="shared" si="28"/>
        <v>0</v>
      </c>
      <c r="X278" s="120">
        <f t="shared" si="29"/>
        <v>0</v>
      </c>
      <c r="Y278" s="162">
        <v>0.75700000000000001</v>
      </c>
      <c r="Z278" s="162">
        <f t="shared" si="30"/>
        <v>0.75700000000000001</v>
      </c>
      <c r="AA278" s="162">
        <v>0</v>
      </c>
      <c r="AB278" s="162">
        <f t="shared" si="31"/>
        <v>0</v>
      </c>
      <c r="AC278" s="162">
        <v>0</v>
      </c>
      <c r="AD278" s="163">
        <f t="shared" si="32"/>
        <v>0</v>
      </c>
      <c r="AR278" s="22" t="s">
        <v>278</v>
      </c>
      <c r="AT278" s="22" t="s">
        <v>205</v>
      </c>
      <c r="AU278" s="22" t="s">
        <v>96</v>
      </c>
      <c r="AY278" s="22" t="s">
        <v>204</v>
      </c>
      <c r="BE278" s="164">
        <f t="shared" si="33"/>
        <v>0</v>
      </c>
      <c r="BF278" s="164">
        <f t="shared" si="34"/>
        <v>0</v>
      </c>
      <c r="BG278" s="164">
        <f t="shared" si="35"/>
        <v>0</v>
      </c>
      <c r="BH278" s="164">
        <f t="shared" si="36"/>
        <v>0</v>
      </c>
      <c r="BI278" s="164">
        <f t="shared" si="37"/>
        <v>0</v>
      </c>
      <c r="BJ278" s="22" t="s">
        <v>91</v>
      </c>
      <c r="BK278" s="164">
        <f t="shared" si="38"/>
        <v>0</v>
      </c>
      <c r="BL278" s="22" t="s">
        <v>278</v>
      </c>
      <c r="BM278" s="22" t="s">
        <v>1247</v>
      </c>
    </row>
    <row r="279" spans="2:65" s="1" customFormat="1" ht="16.5" customHeight="1">
      <c r="B279" s="154"/>
      <c r="C279" s="165" t="s">
        <v>1248</v>
      </c>
      <c r="D279" s="165" t="s">
        <v>211</v>
      </c>
      <c r="E279" s="166" t="s">
        <v>1249</v>
      </c>
      <c r="F279" s="265" t="s">
        <v>1250</v>
      </c>
      <c r="G279" s="265"/>
      <c r="H279" s="265"/>
      <c r="I279" s="265"/>
      <c r="J279" s="167" t="s">
        <v>237</v>
      </c>
      <c r="K279" s="168">
        <v>1</v>
      </c>
      <c r="L279" s="169"/>
      <c r="M279" s="266"/>
      <c r="N279" s="266"/>
      <c r="O279" s="267"/>
      <c r="P279" s="264">
        <f t="shared" si="26"/>
        <v>0</v>
      </c>
      <c r="Q279" s="264"/>
      <c r="R279" s="160"/>
      <c r="T279" s="161" t="s">
        <v>5</v>
      </c>
      <c r="U279" s="44" t="s">
        <v>47</v>
      </c>
      <c r="V279" s="120">
        <f t="shared" si="27"/>
        <v>0</v>
      </c>
      <c r="W279" s="120">
        <f t="shared" si="28"/>
        <v>0</v>
      </c>
      <c r="X279" s="120">
        <f t="shared" si="29"/>
        <v>0</v>
      </c>
      <c r="Y279" s="162">
        <v>0</v>
      </c>
      <c r="Z279" s="162">
        <f t="shared" si="30"/>
        <v>0</v>
      </c>
      <c r="AA279" s="162">
        <v>0</v>
      </c>
      <c r="AB279" s="162">
        <f t="shared" si="31"/>
        <v>0</v>
      </c>
      <c r="AC279" s="162">
        <v>0</v>
      </c>
      <c r="AD279" s="163">
        <f t="shared" si="32"/>
        <v>0</v>
      </c>
      <c r="AR279" s="22" t="s">
        <v>277</v>
      </c>
      <c r="AT279" s="22" t="s">
        <v>211</v>
      </c>
      <c r="AU279" s="22" t="s">
        <v>96</v>
      </c>
      <c r="AY279" s="22" t="s">
        <v>204</v>
      </c>
      <c r="BE279" s="164">
        <f t="shared" si="33"/>
        <v>0</v>
      </c>
      <c r="BF279" s="164">
        <f t="shared" si="34"/>
        <v>0</v>
      </c>
      <c r="BG279" s="164">
        <f t="shared" si="35"/>
        <v>0</v>
      </c>
      <c r="BH279" s="164">
        <f t="shared" si="36"/>
        <v>0</v>
      </c>
      <c r="BI279" s="164">
        <f t="shared" si="37"/>
        <v>0</v>
      </c>
      <c r="BJ279" s="22" t="s">
        <v>91</v>
      </c>
      <c r="BK279" s="164">
        <f t="shared" si="38"/>
        <v>0</v>
      </c>
      <c r="BL279" s="22" t="s">
        <v>278</v>
      </c>
      <c r="BM279" s="22" t="s">
        <v>1251</v>
      </c>
    </row>
    <row r="280" spans="2:65" s="1" customFormat="1" ht="25.5" customHeight="1">
      <c r="B280" s="154"/>
      <c r="C280" s="155" t="s">
        <v>1252</v>
      </c>
      <c r="D280" s="155" t="s">
        <v>205</v>
      </c>
      <c r="E280" s="156" t="s">
        <v>1253</v>
      </c>
      <c r="F280" s="263" t="s">
        <v>1254</v>
      </c>
      <c r="G280" s="263"/>
      <c r="H280" s="263"/>
      <c r="I280" s="263"/>
      <c r="J280" s="157" t="s">
        <v>237</v>
      </c>
      <c r="K280" s="158">
        <v>2</v>
      </c>
      <c r="L280" s="159"/>
      <c r="M280" s="264"/>
      <c r="N280" s="264"/>
      <c r="O280" s="264"/>
      <c r="P280" s="264">
        <f t="shared" si="26"/>
        <v>0</v>
      </c>
      <c r="Q280" s="264"/>
      <c r="R280" s="160"/>
      <c r="T280" s="161" t="s">
        <v>5</v>
      </c>
      <c r="U280" s="44" t="s">
        <v>47</v>
      </c>
      <c r="V280" s="120">
        <f t="shared" si="27"/>
        <v>0</v>
      </c>
      <c r="W280" s="120">
        <f t="shared" si="28"/>
        <v>0</v>
      </c>
      <c r="X280" s="120">
        <f t="shared" si="29"/>
        <v>0</v>
      </c>
      <c r="Y280" s="162">
        <v>0.161</v>
      </c>
      <c r="Z280" s="162">
        <f t="shared" si="30"/>
        <v>0.32200000000000001</v>
      </c>
      <c r="AA280" s="162">
        <v>0</v>
      </c>
      <c r="AB280" s="162">
        <f t="shared" si="31"/>
        <v>0</v>
      </c>
      <c r="AC280" s="162">
        <v>0</v>
      </c>
      <c r="AD280" s="163">
        <f t="shared" si="32"/>
        <v>0</v>
      </c>
      <c r="AR280" s="22" t="s">
        <v>278</v>
      </c>
      <c r="AT280" s="22" t="s">
        <v>205</v>
      </c>
      <c r="AU280" s="22" t="s">
        <v>96</v>
      </c>
      <c r="AY280" s="22" t="s">
        <v>204</v>
      </c>
      <c r="BE280" s="164">
        <f t="shared" si="33"/>
        <v>0</v>
      </c>
      <c r="BF280" s="164">
        <f t="shared" si="34"/>
        <v>0</v>
      </c>
      <c r="BG280" s="164">
        <f t="shared" si="35"/>
        <v>0</v>
      </c>
      <c r="BH280" s="164">
        <f t="shared" si="36"/>
        <v>0</v>
      </c>
      <c r="BI280" s="164">
        <f t="shared" si="37"/>
        <v>0</v>
      </c>
      <c r="BJ280" s="22" t="s">
        <v>91</v>
      </c>
      <c r="BK280" s="164">
        <f t="shared" si="38"/>
        <v>0</v>
      </c>
      <c r="BL280" s="22" t="s">
        <v>278</v>
      </c>
      <c r="BM280" s="22" t="s">
        <v>1255</v>
      </c>
    </row>
    <row r="281" spans="2:65" s="1" customFormat="1" ht="16.5" customHeight="1">
      <c r="B281" s="154"/>
      <c r="C281" s="165" t="s">
        <v>1256</v>
      </c>
      <c r="D281" s="165" t="s">
        <v>211</v>
      </c>
      <c r="E281" s="166" t="s">
        <v>1257</v>
      </c>
      <c r="F281" s="265" t="s">
        <v>1258</v>
      </c>
      <c r="G281" s="265"/>
      <c r="H281" s="265"/>
      <c r="I281" s="265"/>
      <c r="J281" s="167" t="s">
        <v>237</v>
      </c>
      <c r="K281" s="168">
        <v>2</v>
      </c>
      <c r="L281" s="169"/>
      <c r="M281" s="266"/>
      <c r="N281" s="266"/>
      <c r="O281" s="267"/>
      <c r="P281" s="264">
        <f t="shared" si="26"/>
        <v>0</v>
      </c>
      <c r="Q281" s="264"/>
      <c r="R281" s="160"/>
      <c r="T281" s="161" t="s">
        <v>5</v>
      </c>
      <c r="U281" s="44" t="s">
        <v>47</v>
      </c>
      <c r="V281" s="120">
        <f t="shared" si="27"/>
        <v>0</v>
      </c>
      <c r="W281" s="120">
        <f t="shared" si="28"/>
        <v>0</v>
      </c>
      <c r="X281" s="120">
        <f t="shared" si="29"/>
        <v>0</v>
      </c>
      <c r="Y281" s="162">
        <v>0</v>
      </c>
      <c r="Z281" s="162">
        <f t="shared" si="30"/>
        <v>0</v>
      </c>
      <c r="AA281" s="162">
        <v>0</v>
      </c>
      <c r="AB281" s="162">
        <f t="shared" si="31"/>
        <v>0</v>
      </c>
      <c r="AC281" s="162">
        <v>0</v>
      </c>
      <c r="AD281" s="163">
        <f t="shared" si="32"/>
        <v>0</v>
      </c>
      <c r="AR281" s="22" t="s">
        <v>277</v>
      </c>
      <c r="AT281" s="22" t="s">
        <v>211</v>
      </c>
      <c r="AU281" s="22" t="s">
        <v>96</v>
      </c>
      <c r="AY281" s="22" t="s">
        <v>204</v>
      </c>
      <c r="BE281" s="164">
        <f t="shared" si="33"/>
        <v>0</v>
      </c>
      <c r="BF281" s="164">
        <f t="shared" si="34"/>
        <v>0</v>
      </c>
      <c r="BG281" s="164">
        <f t="shared" si="35"/>
        <v>0</v>
      </c>
      <c r="BH281" s="164">
        <f t="shared" si="36"/>
        <v>0</v>
      </c>
      <c r="BI281" s="164">
        <f t="shared" si="37"/>
        <v>0</v>
      </c>
      <c r="BJ281" s="22" t="s">
        <v>91</v>
      </c>
      <c r="BK281" s="164">
        <f t="shared" si="38"/>
        <v>0</v>
      </c>
      <c r="BL281" s="22" t="s">
        <v>278</v>
      </c>
      <c r="BM281" s="22" t="s">
        <v>1259</v>
      </c>
    </row>
    <row r="282" spans="2:65" s="1" customFormat="1" ht="25.5" customHeight="1">
      <c r="B282" s="154"/>
      <c r="C282" s="155" t="s">
        <v>1260</v>
      </c>
      <c r="D282" s="155" t="s">
        <v>205</v>
      </c>
      <c r="E282" s="156" t="s">
        <v>1261</v>
      </c>
      <c r="F282" s="263" t="s">
        <v>1262</v>
      </c>
      <c r="G282" s="263"/>
      <c r="H282" s="263"/>
      <c r="I282" s="263"/>
      <c r="J282" s="157" t="s">
        <v>237</v>
      </c>
      <c r="K282" s="158">
        <v>1</v>
      </c>
      <c r="L282" s="159"/>
      <c r="M282" s="264"/>
      <c r="N282" s="264"/>
      <c r="O282" s="264"/>
      <c r="P282" s="264">
        <f t="shared" si="26"/>
        <v>0</v>
      </c>
      <c r="Q282" s="264"/>
      <c r="R282" s="160"/>
      <c r="T282" s="161" t="s">
        <v>5</v>
      </c>
      <c r="U282" s="44" t="s">
        <v>47</v>
      </c>
      <c r="V282" s="120">
        <f t="shared" si="27"/>
        <v>0</v>
      </c>
      <c r="W282" s="120">
        <f t="shared" si="28"/>
        <v>0</v>
      </c>
      <c r="X282" s="120">
        <f t="shared" si="29"/>
        <v>0</v>
      </c>
      <c r="Y282" s="162">
        <v>0.27100000000000002</v>
      </c>
      <c r="Z282" s="162">
        <f t="shared" si="30"/>
        <v>0.27100000000000002</v>
      </c>
      <c r="AA282" s="162">
        <v>0</v>
      </c>
      <c r="AB282" s="162">
        <f t="shared" si="31"/>
        <v>0</v>
      </c>
      <c r="AC282" s="162">
        <v>0</v>
      </c>
      <c r="AD282" s="163">
        <f t="shared" si="32"/>
        <v>0</v>
      </c>
      <c r="AR282" s="22" t="s">
        <v>278</v>
      </c>
      <c r="AT282" s="22" t="s">
        <v>205</v>
      </c>
      <c r="AU282" s="22" t="s">
        <v>96</v>
      </c>
      <c r="AY282" s="22" t="s">
        <v>204</v>
      </c>
      <c r="BE282" s="164">
        <f t="shared" si="33"/>
        <v>0</v>
      </c>
      <c r="BF282" s="164">
        <f t="shared" si="34"/>
        <v>0</v>
      </c>
      <c r="BG282" s="164">
        <f t="shared" si="35"/>
        <v>0</v>
      </c>
      <c r="BH282" s="164">
        <f t="shared" si="36"/>
        <v>0</v>
      </c>
      <c r="BI282" s="164">
        <f t="shared" si="37"/>
        <v>0</v>
      </c>
      <c r="BJ282" s="22" t="s">
        <v>91</v>
      </c>
      <c r="BK282" s="164">
        <f t="shared" si="38"/>
        <v>0</v>
      </c>
      <c r="BL282" s="22" t="s">
        <v>278</v>
      </c>
      <c r="BM282" s="22" t="s">
        <v>1263</v>
      </c>
    </row>
    <row r="283" spans="2:65" s="1" customFormat="1" ht="16.5" customHeight="1">
      <c r="B283" s="154"/>
      <c r="C283" s="165" t="s">
        <v>1145</v>
      </c>
      <c r="D283" s="165" t="s">
        <v>211</v>
      </c>
      <c r="E283" s="166" t="s">
        <v>1264</v>
      </c>
      <c r="F283" s="265" t="s">
        <v>1265</v>
      </c>
      <c r="G283" s="265"/>
      <c r="H283" s="265"/>
      <c r="I283" s="265"/>
      <c r="J283" s="167" t="s">
        <v>237</v>
      </c>
      <c r="K283" s="168">
        <v>1</v>
      </c>
      <c r="L283" s="169"/>
      <c r="M283" s="266"/>
      <c r="N283" s="266"/>
      <c r="O283" s="267"/>
      <c r="P283" s="264">
        <f t="shared" si="26"/>
        <v>0</v>
      </c>
      <c r="Q283" s="264"/>
      <c r="R283" s="160"/>
      <c r="T283" s="161" t="s">
        <v>5</v>
      </c>
      <c r="U283" s="44" t="s">
        <v>47</v>
      </c>
      <c r="V283" s="120">
        <f t="shared" si="27"/>
        <v>0</v>
      </c>
      <c r="W283" s="120">
        <f t="shared" si="28"/>
        <v>0</v>
      </c>
      <c r="X283" s="120">
        <f t="shared" si="29"/>
        <v>0</v>
      </c>
      <c r="Y283" s="162">
        <v>0</v>
      </c>
      <c r="Z283" s="162">
        <f t="shared" si="30"/>
        <v>0</v>
      </c>
      <c r="AA283" s="162">
        <v>0</v>
      </c>
      <c r="AB283" s="162">
        <f t="shared" si="31"/>
        <v>0</v>
      </c>
      <c r="AC283" s="162">
        <v>0</v>
      </c>
      <c r="AD283" s="163">
        <f t="shared" si="32"/>
        <v>0</v>
      </c>
      <c r="AR283" s="22" t="s">
        <v>277</v>
      </c>
      <c r="AT283" s="22" t="s">
        <v>211</v>
      </c>
      <c r="AU283" s="22" t="s">
        <v>96</v>
      </c>
      <c r="AY283" s="22" t="s">
        <v>204</v>
      </c>
      <c r="BE283" s="164">
        <f t="shared" si="33"/>
        <v>0</v>
      </c>
      <c r="BF283" s="164">
        <f t="shared" si="34"/>
        <v>0</v>
      </c>
      <c r="BG283" s="164">
        <f t="shared" si="35"/>
        <v>0</v>
      </c>
      <c r="BH283" s="164">
        <f t="shared" si="36"/>
        <v>0</v>
      </c>
      <c r="BI283" s="164">
        <f t="shared" si="37"/>
        <v>0</v>
      </c>
      <c r="BJ283" s="22" t="s">
        <v>91</v>
      </c>
      <c r="BK283" s="164">
        <f t="shared" si="38"/>
        <v>0</v>
      </c>
      <c r="BL283" s="22" t="s">
        <v>278</v>
      </c>
      <c r="BM283" s="22" t="s">
        <v>1266</v>
      </c>
    </row>
    <row r="284" spans="2:65" s="1" customFormat="1" ht="16.5" customHeight="1">
      <c r="B284" s="154"/>
      <c r="C284" s="155" t="s">
        <v>1267</v>
      </c>
      <c r="D284" s="155" t="s">
        <v>205</v>
      </c>
      <c r="E284" s="156" t="s">
        <v>1268</v>
      </c>
      <c r="F284" s="263" t="s">
        <v>1269</v>
      </c>
      <c r="G284" s="263"/>
      <c r="H284" s="263"/>
      <c r="I284" s="263"/>
      <c r="J284" s="157" t="s">
        <v>237</v>
      </c>
      <c r="K284" s="158">
        <v>1</v>
      </c>
      <c r="L284" s="159"/>
      <c r="M284" s="264"/>
      <c r="N284" s="264"/>
      <c r="O284" s="264"/>
      <c r="P284" s="264">
        <f t="shared" si="26"/>
        <v>0</v>
      </c>
      <c r="Q284" s="264"/>
      <c r="R284" s="160"/>
      <c r="T284" s="161" t="s">
        <v>5</v>
      </c>
      <c r="U284" s="44" t="s">
        <v>47</v>
      </c>
      <c r="V284" s="120">
        <f t="shared" si="27"/>
        <v>0</v>
      </c>
      <c r="W284" s="120">
        <f t="shared" si="28"/>
        <v>0</v>
      </c>
      <c r="X284" s="120">
        <f t="shared" si="29"/>
        <v>0</v>
      </c>
      <c r="Y284" s="162">
        <v>0.27600000000000002</v>
      </c>
      <c r="Z284" s="162">
        <f t="shared" si="30"/>
        <v>0.27600000000000002</v>
      </c>
      <c r="AA284" s="162">
        <v>3.0000000000000001E-5</v>
      </c>
      <c r="AB284" s="162">
        <f t="shared" si="31"/>
        <v>3.0000000000000001E-5</v>
      </c>
      <c r="AC284" s="162">
        <v>0</v>
      </c>
      <c r="AD284" s="163">
        <f t="shared" si="32"/>
        <v>0</v>
      </c>
      <c r="AR284" s="22" t="s">
        <v>278</v>
      </c>
      <c r="AT284" s="22" t="s">
        <v>205</v>
      </c>
      <c r="AU284" s="22" t="s">
        <v>96</v>
      </c>
      <c r="AY284" s="22" t="s">
        <v>204</v>
      </c>
      <c r="BE284" s="164">
        <f t="shared" si="33"/>
        <v>0</v>
      </c>
      <c r="BF284" s="164">
        <f t="shared" si="34"/>
        <v>0</v>
      </c>
      <c r="BG284" s="164">
        <f t="shared" si="35"/>
        <v>0</v>
      </c>
      <c r="BH284" s="164">
        <f t="shared" si="36"/>
        <v>0</v>
      </c>
      <c r="BI284" s="164">
        <f t="shared" si="37"/>
        <v>0</v>
      </c>
      <c r="BJ284" s="22" t="s">
        <v>91</v>
      </c>
      <c r="BK284" s="164">
        <f t="shared" si="38"/>
        <v>0</v>
      </c>
      <c r="BL284" s="22" t="s">
        <v>278</v>
      </c>
      <c r="BM284" s="22" t="s">
        <v>1270</v>
      </c>
    </row>
    <row r="285" spans="2:65" s="1" customFormat="1" ht="16.5" customHeight="1">
      <c r="B285" s="154"/>
      <c r="C285" s="165" t="s">
        <v>1153</v>
      </c>
      <c r="D285" s="165" t="s">
        <v>211</v>
      </c>
      <c r="E285" s="166" t="s">
        <v>1271</v>
      </c>
      <c r="F285" s="265" t="s">
        <v>1272</v>
      </c>
      <c r="G285" s="265"/>
      <c r="H285" s="265"/>
      <c r="I285" s="265"/>
      <c r="J285" s="167" t="s">
        <v>237</v>
      </c>
      <c r="K285" s="168">
        <v>1</v>
      </c>
      <c r="L285" s="169"/>
      <c r="M285" s="266"/>
      <c r="N285" s="266"/>
      <c r="O285" s="267"/>
      <c r="P285" s="264">
        <f t="shared" si="26"/>
        <v>0</v>
      </c>
      <c r="Q285" s="264"/>
      <c r="R285" s="160"/>
      <c r="T285" s="161" t="s">
        <v>5</v>
      </c>
      <c r="U285" s="44" t="s">
        <v>47</v>
      </c>
      <c r="V285" s="120">
        <f t="shared" si="27"/>
        <v>0</v>
      </c>
      <c r="W285" s="120">
        <f t="shared" si="28"/>
        <v>0</v>
      </c>
      <c r="X285" s="120">
        <f t="shared" si="29"/>
        <v>0</v>
      </c>
      <c r="Y285" s="162">
        <v>0</v>
      </c>
      <c r="Z285" s="162">
        <f t="shared" si="30"/>
        <v>0</v>
      </c>
      <c r="AA285" s="162">
        <v>0</v>
      </c>
      <c r="AB285" s="162">
        <f t="shared" si="31"/>
        <v>0</v>
      </c>
      <c r="AC285" s="162">
        <v>0</v>
      </c>
      <c r="AD285" s="163">
        <f t="shared" si="32"/>
        <v>0</v>
      </c>
      <c r="AR285" s="22" t="s">
        <v>277</v>
      </c>
      <c r="AT285" s="22" t="s">
        <v>211</v>
      </c>
      <c r="AU285" s="22" t="s">
        <v>96</v>
      </c>
      <c r="AY285" s="22" t="s">
        <v>204</v>
      </c>
      <c r="BE285" s="164">
        <f t="shared" si="33"/>
        <v>0</v>
      </c>
      <c r="BF285" s="164">
        <f t="shared" si="34"/>
        <v>0</v>
      </c>
      <c r="BG285" s="164">
        <f t="shared" si="35"/>
        <v>0</v>
      </c>
      <c r="BH285" s="164">
        <f t="shared" si="36"/>
        <v>0</v>
      </c>
      <c r="BI285" s="164">
        <f t="shared" si="37"/>
        <v>0</v>
      </c>
      <c r="BJ285" s="22" t="s">
        <v>91</v>
      </c>
      <c r="BK285" s="164">
        <f t="shared" si="38"/>
        <v>0</v>
      </c>
      <c r="BL285" s="22" t="s">
        <v>278</v>
      </c>
      <c r="BM285" s="22" t="s">
        <v>1273</v>
      </c>
    </row>
    <row r="286" spans="2:65" s="1" customFormat="1" ht="16.5" customHeight="1">
      <c r="B286" s="154"/>
      <c r="C286" s="155" t="s">
        <v>1161</v>
      </c>
      <c r="D286" s="155" t="s">
        <v>205</v>
      </c>
      <c r="E286" s="156" t="s">
        <v>1274</v>
      </c>
      <c r="F286" s="263" t="s">
        <v>1275</v>
      </c>
      <c r="G286" s="263"/>
      <c r="H286" s="263"/>
      <c r="I286" s="263"/>
      <c r="J286" s="157" t="s">
        <v>237</v>
      </c>
      <c r="K286" s="158">
        <v>25</v>
      </c>
      <c r="L286" s="159"/>
      <c r="M286" s="264"/>
      <c r="N286" s="264"/>
      <c r="O286" s="264"/>
      <c r="P286" s="264">
        <f t="shared" si="26"/>
        <v>0</v>
      </c>
      <c r="Q286" s="264"/>
      <c r="R286" s="160"/>
      <c r="T286" s="161" t="s">
        <v>5</v>
      </c>
      <c r="U286" s="44" t="s">
        <v>47</v>
      </c>
      <c r="V286" s="120">
        <f t="shared" si="27"/>
        <v>0</v>
      </c>
      <c r="W286" s="120">
        <f t="shared" si="28"/>
        <v>0</v>
      </c>
      <c r="X286" s="120">
        <f t="shared" si="29"/>
        <v>0</v>
      </c>
      <c r="Y286" s="162">
        <v>0.32700000000000001</v>
      </c>
      <c r="Z286" s="162">
        <f t="shared" si="30"/>
        <v>8.1750000000000007</v>
      </c>
      <c r="AA286" s="162">
        <v>3.0000000000000001E-5</v>
      </c>
      <c r="AB286" s="162">
        <f t="shared" si="31"/>
        <v>7.5000000000000002E-4</v>
      </c>
      <c r="AC286" s="162">
        <v>0</v>
      </c>
      <c r="AD286" s="163">
        <f t="shared" si="32"/>
        <v>0</v>
      </c>
      <c r="AR286" s="22" t="s">
        <v>278</v>
      </c>
      <c r="AT286" s="22" t="s">
        <v>205</v>
      </c>
      <c r="AU286" s="22" t="s">
        <v>96</v>
      </c>
      <c r="AY286" s="22" t="s">
        <v>204</v>
      </c>
      <c r="BE286" s="164">
        <f t="shared" si="33"/>
        <v>0</v>
      </c>
      <c r="BF286" s="164">
        <f t="shared" si="34"/>
        <v>0</v>
      </c>
      <c r="BG286" s="164">
        <f t="shared" si="35"/>
        <v>0</v>
      </c>
      <c r="BH286" s="164">
        <f t="shared" si="36"/>
        <v>0</v>
      </c>
      <c r="BI286" s="164">
        <f t="shared" si="37"/>
        <v>0</v>
      </c>
      <c r="BJ286" s="22" t="s">
        <v>91</v>
      </c>
      <c r="BK286" s="164">
        <f t="shared" si="38"/>
        <v>0</v>
      </c>
      <c r="BL286" s="22" t="s">
        <v>278</v>
      </c>
      <c r="BM286" s="22" t="s">
        <v>1276</v>
      </c>
    </row>
    <row r="287" spans="2:65" s="1" customFormat="1" ht="16.5" customHeight="1">
      <c r="B287" s="154"/>
      <c r="C287" s="165" t="s">
        <v>1169</v>
      </c>
      <c r="D287" s="165" t="s">
        <v>211</v>
      </c>
      <c r="E287" s="166" t="s">
        <v>1277</v>
      </c>
      <c r="F287" s="265" t="s">
        <v>1278</v>
      </c>
      <c r="G287" s="265"/>
      <c r="H287" s="265"/>
      <c r="I287" s="265"/>
      <c r="J287" s="167" t="s">
        <v>237</v>
      </c>
      <c r="K287" s="168">
        <v>25</v>
      </c>
      <c r="L287" s="169"/>
      <c r="M287" s="266"/>
      <c r="N287" s="266"/>
      <c r="O287" s="267"/>
      <c r="P287" s="264">
        <f t="shared" si="26"/>
        <v>0</v>
      </c>
      <c r="Q287" s="264"/>
      <c r="R287" s="160"/>
      <c r="T287" s="161" t="s">
        <v>5</v>
      </c>
      <c r="U287" s="44" t="s">
        <v>47</v>
      </c>
      <c r="V287" s="120">
        <f t="shared" si="27"/>
        <v>0</v>
      </c>
      <c r="W287" s="120">
        <f t="shared" si="28"/>
        <v>0</v>
      </c>
      <c r="X287" s="120">
        <f t="shared" si="29"/>
        <v>0</v>
      </c>
      <c r="Y287" s="162">
        <v>0</v>
      </c>
      <c r="Z287" s="162">
        <f t="shared" si="30"/>
        <v>0</v>
      </c>
      <c r="AA287" s="162">
        <v>0</v>
      </c>
      <c r="AB287" s="162">
        <f t="shared" si="31"/>
        <v>0</v>
      </c>
      <c r="AC287" s="162">
        <v>0</v>
      </c>
      <c r="AD287" s="163">
        <f t="shared" si="32"/>
        <v>0</v>
      </c>
      <c r="AR287" s="22" t="s">
        <v>277</v>
      </c>
      <c r="AT287" s="22" t="s">
        <v>211</v>
      </c>
      <c r="AU287" s="22" t="s">
        <v>96</v>
      </c>
      <c r="AY287" s="22" t="s">
        <v>204</v>
      </c>
      <c r="BE287" s="164">
        <f t="shared" si="33"/>
        <v>0</v>
      </c>
      <c r="BF287" s="164">
        <f t="shared" si="34"/>
        <v>0</v>
      </c>
      <c r="BG287" s="164">
        <f t="shared" si="35"/>
        <v>0</v>
      </c>
      <c r="BH287" s="164">
        <f t="shared" si="36"/>
        <v>0</v>
      </c>
      <c r="BI287" s="164">
        <f t="shared" si="37"/>
        <v>0</v>
      </c>
      <c r="BJ287" s="22" t="s">
        <v>91</v>
      </c>
      <c r="BK287" s="164">
        <f t="shared" si="38"/>
        <v>0</v>
      </c>
      <c r="BL287" s="22" t="s">
        <v>278</v>
      </c>
      <c r="BM287" s="22" t="s">
        <v>1279</v>
      </c>
    </row>
    <row r="288" spans="2:65" s="1" customFormat="1" ht="16.5" customHeight="1">
      <c r="B288" s="154"/>
      <c r="C288" s="155" t="s">
        <v>1280</v>
      </c>
      <c r="D288" s="155" t="s">
        <v>205</v>
      </c>
      <c r="E288" s="156" t="s">
        <v>1281</v>
      </c>
      <c r="F288" s="263" t="s">
        <v>1282</v>
      </c>
      <c r="G288" s="263"/>
      <c r="H288" s="263"/>
      <c r="I288" s="263"/>
      <c r="J288" s="157" t="s">
        <v>237</v>
      </c>
      <c r="K288" s="158">
        <v>13</v>
      </c>
      <c r="L288" s="159"/>
      <c r="M288" s="264"/>
      <c r="N288" s="264"/>
      <c r="O288" s="264"/>
      <c r="P288" s="264">
        <f t="shared" si="26"/>
        <v>0</v>
      </c>
      <c r="Q288" s="264"/>
      <c r="R288" s="160"/>
      <c r="T288" s="161" t="s">
        <v>5</v>
      </c>
      <c r="U288" s="44" t="s">
        <v>47</v>
      </c>
      <c r="V288" s="120">
        <f t="shared" si="27"/>
        <v>0</v>
      </c>
      <c r="W288" s="120">
        <f t="shared" si="28"/>
        <v>0</v>
      </c>
      <c r="X288" s="120">
        <f t="shared" si="29"/>
        <v>0</v>
      </c>
      <c r="Y288" s="162">
        <v>0.44400000000000001</v>
      </c>
      <c r="Z288" s="162">
        <f t="shared" si="30"/>
        <v>5.7720000000000002</v>
      </c>
      <c r="AA288" s="162">
        <v>3.0000000000000001E-5</v>
      </c>
      <c r="AB288" s="162">
        <f t="shared" si="31"/>
        <v>3.8999999999999999E-4</v>
      </c>
      <c r="AC288" s="162">
        <v>0</v>
      </c>
      <c r="AD288" s="163">
        <f t="shared" si="32"/>
        <v>0</v>
      </c>
      <c r="AR288" s="22" t="s">
        <v>278</v>
      </c>
      <c r="AT288" s="22" t="s">
        <v>205</v>
      </c>
      <c r="AU288" s="22" t="s">
        <v>96</v>
      </c>
      <c r="AY288" s="22" t="s">
        <v>204</v>
      </c>
      <c r="BE288" s="164">
        <f t="shared" si="33"/>
        <v>0</v>
      </c>
      <c r="BF288" s="164">
        <f t="shared" si="34"/>
        <v>0</v>
      </c>
      <c r="BG288" s="164">
        <f t="shared" si="35"/>
        <v>0</v>
      </c>
      <c r="BH288" s="164">
        <f t="shared" si="36"/>
        <v>0</v>
      </c>
      <c r="BI288" s="164">
        <f t="shared" si="37"/>
        <v>0</v>
      </c>
      <c r="BJ288" s="22" t="s">
        <v>91</v>
      </c>
      <c r="BK288" s="164">
        <f t="shared" si="38"/>
        <v>0</v>
      </c>
      <c r="BL288" s="22" t="s">
        <v>278</v>
      </c>
      <c r="BM288" s="22" t="s">
        <v>1283</v>
      </c>
    </row>
    <row r="289" spans="2:65" s="1" customFormat="1" ht="16.5" customHeight="1">
      <c r="B289" s="154"/>
      <c r="C289" s="165" t="s">
        <v>1177</v>
      </c>
      <c r="D289" s="165" t="s">
        <v>211</v>
      </c>
      <c r="E289" s="166" t="s">
        <v>1284</v>
      </c>
      <c r="F289" s="265" t="s">
        <v>1285</v>
      </c>
      <c r="G289" s="265"/>
      <c r="H289" s="265"/>
      <c r="I289" s="265"/>
      <c r="J289" s="167" t="s">
        <v>237</v>
      </c>
      <c r="K289" s="168">
        <v>11</v>
      </c>
      <c r="L289" s="169"/>
      <c r="M289" s="266"/>
      <c r="N289" s="266"/>
      <c r="O289" s="267"/>
      <c r="P289" s="264">
        <f t="shared" ref="P289:P300" si="39">ROUND(V289*K289,2)</f>
        <v>0</v>
      </c>
      <c r="Q289" s="264"/>
      <c r="R289" s="160"/>
      <c r="T289" s="161" t="s">
        <v>5</v>
      </c>
      <c r="U289" s="44" t="s">
        <v>47</v>
      </c>
      <c r="V289" s="120">
        <f t="shared" ref="V289:V300" si="40">L289+M289</f>
        <v>0</v>
      </c>
      <c r="W289" s="120">
        <f t="shared" ref="W289:W300" si="41">ROUND(L289*K289,2)</f>
        <v>0</v>
      </c>
      <c r="X289" s="120">
        <f t="shared" ref="X289:X300" si="42">ROUND(M289*K289,2)</f>
        <v>0</v>
      </c>
      <c r="Y289" s="162">
        <v>0</v>
      </c>
      <c r="Z289" s="162">
        <f t="shared" ref="Z289:Z320" si="43">Y289*K289</f>
        <v>0</v>
      </c>
      <c r="AA289" s="162">
        <v>0</v>
      </c>
      <c r="AB289" s="162">
        <f t="shared" ref="AB289:AB320" si="44">AA289*K289</f>
        <v>0</v>
      </c>
      <c r="AC289" s="162">
        <v>0</v>
      </c>
      <c r="AD289" s="163">
        <f t="shared" ref="AD289:AD320" si="45">AC289*K289</f>
        <v>0</v>
      </c>
      <c r="AR289" s="22" t="s">
        <v>277</v>
      </c>
      <c r="AT289" s="22" t="s">
        <v>211</v>
      </c>
      <c r="AU289" s="22" t="s">
        <v>96</v>
      </c>
      <c r="AY289" s="22" t="s">
        <v>204</v>
      </c>
      <c r="BE289" s="164">
        <f t="shared" ref="BE289:BE300" si="46">IF(U289="základní",P289,0)</f>
        <v>0</v>
      </c>
      <c r="BF289" s="164">
        <f t="shared" ref="BF289:BF300" si="47">IF(U289="snížená",P289,0)</f>
        <v>0</v>
      </c>
      <c r="BG289" s="164">
        <f t="shared" ref="BG289:BG300" si="48">IF(U289="zákl. přenesená",P289,0)</f>
        <v>0</v>
      </c>
      <c r="BH289" s="164">
        <f t="shared" ref="BH289:BH300" si="49">IF(U289="sníž. přenesená",P289,0)</f>
        <v>0</v>
      </c>
      <c r="BI289" s="164">
        <f t="shared" ref="BI289:BI300" si="50">IF(U289="nulová",P289,0)</f>
        <v>0</v>
      </c>
      <c r="BJ289" s="22" t="s">
        <v>91</v>
      </c>
      <c r="BK289" s="164">
        <f t="shared" ref="BK289:BK300" si="51">ROUND(V289*K289,2)</f>
        <v>0</v>
      </c>
      <c r="BL289" s="22" t="s">
        <v>278</v>
      </c>
      <c r="BM289" s="22" t="s">
        <v>1286</v>
      </c>
    </row>
    <row r="290" spans="2:65" s="1" customFormat="1" ht="25.5" customHeight="1">
      <c r="B290" s="154"/>
      <c r="C290" s="165" t="s">
        <v>1287</v>
      </c>
      <c r="D290" s="165" t="s">
        <v>211</v>
      </c>
      <c r="E290" s="166" t="s">
        <v>1288</v>
      </c>
      <c r="F290" s="265" t="s">
        <v>1289</v>
      </c>
      <c r="G290" s="265"/>
      <c r="H290" s="265"/>
      <c r="I290" s="265"/>
      <c r="J290" s="167" t="s">
        <v>237</v>
      </c>
      <c r="K290" s="168">
        <v>1</v>
      </c>
      <c r="L290" s="169"/>
      <c r="M290" s="266"/>
      <c r="N290" s="266"/>
      <c r="O290" s="267"/>
      <c r="P290" s="264">
        <f t="shared" si="39"/>
        <v>0</v>
      </c>
      <c r="Q290" s="264"/>
      <c r="R290" s="160"/>
      <c r="T290" s="161" t="s">
        <v>5</v>
      </c>
      <c r="U290" s="44" t="s">
        <v>47</v>
      </c>
      <c r="V290" s="120">
        <f t="shared" si="40"/>
        <v>0</v>
      </c>
      <c r="W290" s="120">
        <f t="shared" si="41"/>
        <v>0</v>
      </c>
      <c r="X290" s="120">
        <f t="shared" si="42"/>
        <v>0</v>
      </c>
      <c r="Y290" s="162">
        <v>0</v>
      </c>
      <c r="Z290" s="162">
        <f t="shared" si="43"/>
        <v>0</v>
      </c>
      <c r="AA290" s="162">
        <v>0</v>
      </c>
      <c r="AB290" s="162">
        <f t="shared" si="44"/>
        <v>0</v>
      </c>
      <c r="AC290" s="162">
        <v>0</v>
      </c>
      <c r="AD290" s="163">
        <f t="shared" si="45"/>
        <v>0</v>
      </c>
      <c r="AR290" s="22" t="s">
        <v>277</v>
      </c>
      <c r="AT290" s="22" t="s">
        <v>211</v>
      </c>
      <c r="AU290" s="22" t="s">
        <v>96</v>
      </c>
      <c r="AY290" s="22" t="s">
        <v>204</v>
      </c>
      <c r="BE290" s="164">
        <f t="shared" si="46"/>
        <v>0</v>
      </c>
      <c r="BF290" s="164">
        <f t="shared" si="47"/>
        <v>0</v>
      </c>
      <c r="BG290" s="164">
        <f t="shared" si="48"/>
        <v>0</v>
      </c>
      <c r="BH290" s="164">
        <f t="shared" si="49"/>
        <v>0</v>
      </c>
      <c r="BI290" s="164">
        <f t="shared" si="50"/>
        <v>0</v>
      </c>
      <c r="BJ290" s="22" t="s">
        <v>91</v>
      </c>
      <c r="BK290" s="164">
        <f t="shared" si="51"/>
        <v>0</v>
      </c>
      <c r="BL290" s="22" t="s">
        <v>278</v>
      </c>
      <c r="BM290" s="22" t="s">
        <v>1290</v>
      </c>
    </row>
    <row r="291" spans="2:65" s="1" customFormat="1" ht="16.5" customHeight="1">
      <c r="B291" s="154"/>
      <c r="C291" s="165" t="s">
        <v>1291</v>
      </c>
      <c r="D291" s="165" t="s">
        <v>211</v>
      </c>
      <c r="E291" s="166" t="s">
        <v>1292</v>
      </c>
      <c r="F291" s="265" t="s">
        <v>1293</v>
      </c>
      <c r="G291" s="265"/>
      <c r="H291" s="265"/>
      <c r="I291" s="265"/>
      <c r="J291" s="167" t="s">
        <v>237</v>
      </c>
      <c r="K291" s="168">
        <v>1</v>
      </c>
      <c r="L291" s="169"/>
      <c r="M291" s="266"/>
      <c r="N291" s="266"/>
      <c r="O291" s="267"/>
      <c r="P291" s="264">
        <f t="shared" si="39"/>
        <v>0</v>
      </c>
      <c r="Q291" s="264"/>
      <c r="R291" s="160"/>
      <c r="T291" s="161" t="s">
        <v>5</v>
      </c>
      <c r="U291" s="44" t="s">
        <v>47</v>
      </c>
      <c r="V291" s="120">
        <f t="shared" si="40"/>
        <v>0</v>
      </c>
      <c r="W291" s="120">
        <f t="shared" si="41"/>
        <v>0</v>
      </c>
      <c r="X291" s="120">
        <f t="shared" si="42"/>
        <v>0</v>
      </c>
      <c r="Y291" s="162">
        <v>0</v>
      </c>
      <c r="Z291" s="162">
        <f t="shared" si="43"/>
        <v>0</v>
      </c>
      <c r="AA291" s="162">
        <v>0</v>
      </c>
      <c r="AB291" s="162">
        <f t="shared" si="44"/>
        <v>0</v>
      </c>
      <c r="AC291" s="162">
        <v>0</v>
      </c>
      <c r="AD291" s="163">
        <f t="shared" si="45"/>
        <v>0</v>
      </c>
      <c r="AR291" s="22" t="s">
        <v>277</v>
      </c>
      <c r="AT291" s="22" t="s">
        <v>211</v>
      </c>
      <c r="AU291" s="22" t="s">
        <v>96</v>
      </c>
      <c r="AY291" s="22" t="s">
        <v>204</v>
      </c>
      <c r="BE291" s="164">
        <f t="shared" si="46"/>
        <v>0</v>
      </c>
      <c r="BF291" s="164">
        <f t="shared" si="47"/>
        <v>0</v>
      </c>
      <c r="BG291" s="164">
        <f t="shared" si="48"/>
        <v>0</v>
      </c>
      <c r="BH291" s="164">
        <f t="shared" si="49"/>
        <v>0</v>
      </c>
      <c r="BI291" s="164">
        <f t="shared" si="50"/>
        <v>0</v>
      </c>
      <c r="BJ291" s="22" t="s">
        <v>91</v>
      </c>
      <c r="BK291" s="164">
        <f t="shared" si="51"/>
        <v>0</v>
      </c>
      <c r="BL291" s="22" t="s">
        <v>278</v>
      </c>
      <c r="BM291" s="22" t="s">
        <v>1294</v>
      </c>
    </row>
    <row r="292" spans="2:65" s="1" customFormat="1" ht="25.5" customHeight="1">
      <c r="B292" s="154"/>
      <c r="C292" s="155" t="s">
        <v>1295</v>
      </c>
      <c r="D292" s="155" t="s">
        <v>205</v>
      </c>
      <c r="E292" s="156" t="s">
        <v>1296</v>
      </c>
      <c r="F292" s="263" t="s">
        <v>1297</v>
      </c>
      <c r="G292" s="263"/>
      <c r="H292" s="263"/>
      <c r="I292" s="263"/>
      <c r="J292" s="157" t="s">
        <v>208</v>
      </c>
      <c r="K292" s="158">
        <v>8</v>
      </c>
      <c r="L292" s="159"/>
      <c r="M292" s="264"/>
      <c r="N292" s="264"/>
      <c r="O292" s="264"/>
      <c r="P292" s="264">
        <f t="shared" si="39"/>
        <v>0</v>
      </c>
      <c r="Q292" s="264"/>
      <c r="R292" s="160"/>
      <c r="T292" s="161" t="s">
        <v>5</v>
      </c>
      <c r="U292" s="44" t="s">
        <v>47</v>
      </c>
      <c r="V292" s="120">
        <f t="shared" si="40"/>
        <v>0</v>
      </c>
      <c r="W292" s="120">
        <f t="shared" si="41"/>
        <v>0</v>
      </c>
      <c r="X292" s="120">
        <f t="shared" si="42"/>
        <v>0</v>
      </c>
      <c r="Y292" s="162">
        <v>0.11799999999999999</v>
      </c>
      <c r="Z292" s="162">
        <f t="shared" si="43"/>
        <v>0.94399999999999995</v>
      </c>
      <c r="AA292" s="162">
        <v>0</v>
      </c>
      <c r="AB292" s="162">
        <f t="shared" si="44"/>
        <v>0</v>
      </c>
      <c r="AC292" s="162">
        <v>0</v>
      </c>
      <c r="AD292" s="163">
        <f t="shared" si="45"/>
        <v>0</v>
      </c>
      <c r="AR292" s="22" t="s">
        <v>91</v>
      </c>
      <c r="AT292" s="22" t="s">
        <v>205</v>
      </c>
      <c r="AU292" s="22" t="s">
        <v>96</v>
      </c>
      <c r="AY292" s="22" t="s">
        <v>204</v>
      </c>
      <c r="BE292" s="164">
        <f t="shared" si="46"/>
        <v>0</v>
      </c>
      <c r="BF292" s="164">
        <f t="shared" si="47"/>
        <v>0</v>
      </c>
      <c r="BG292" s="164">
        <f t="shared" si="48"/>
        <v>0</v>
      </c>
      <c r="BH292" s="164">
        <f t="shared" si="49"/>
        <v>0</v>
      </c>
      <c r="BI292" s="164">
        <f t="shared" si="50"/>
        <v>0</v>
      </c>
      <c r="BJ292" s="22" t="s">
        <v>91</v>
      </c>
      <c r="BK292" s="164">
        <f t="shared" si="51"/>
        <v>0</v>
      </c>
      <c r="BL292" s="22" t="s">
        <v>91</v>
      </c>
      <c r="BM292" s="22" t="s">
        <v>1298</v>
      </c>
    </row>
    <row r="293" spans="2:65" s="1" customFormat="1" ht="16.5" customHeight="1">
      <c r="B293" s="154"/>
      <c r="C293" s="165" t="s">
        <v>1299</v>
      </c>
      <c r="D293" s="165" t="s">
        <v>211</v>
      </c>
      <c r="E293" s="166" t="s">
        <v>1267</v>
      </c>
      <c r="F293" s="265" t="s">
        <v>1300</v>
      </c>
      <c r="G293" s="265"/>
      <c r="H293" s="265"/>
      <c r="I293" s="265"/>
      <c r="J293" s="167" t="s">
        <v>208</v>
      </c>
      <c r="K293" s="168">
        <v>8</v>
      </c>
      <c r="L293" s="169"/>
      <c r="M293" s="266"/>
      <c r="N293" s="266"/>
      <c r="O293" s="267"/>
      <c r="P293" s="264">
        <f t="shared" si="39"/>
        <v>0</v>
      </c>
      <c r="Q293" s="264"/>
      <c r="R293" s="160"/>
      <c r="T293" s="161" t="s">
        <v>5</v>
      </c>
      <c r="U293" s="44" t="s">
        <v>47</v>
      </c>
      <c r="V293" s="120">
        <f t="shared" si="40"/>
        <v>0</v>
      </c>
      <c r="W293" s="120">
        <f t="shared" si="41"/>
        <v>0</v>
      </c>
      <c r="X293" s="120">
        <f t="shared" si="42"/>
        <v>0</v>
      </c>
      <c r="Y293" s="162">
        <v>0</v>
      </c>
      <c r="Z293" s="162">
        <f t="shared" si="43"/>
        <v>0</v>
      </c>
      <c r="AA293" s="162">
        <v>0</v>
      </c>
      <c r="AB293" s="162">
        <f t="shared" si="44"/>
        <v>0</v>
      </c>
      <c r="AC293" s="162">
        <v>0</v>
      </c>
      <c r="AD293" s="163">
        <f t="shared" si="45"/>
        <v>0</v>
      </c>
      <c r="AR293" s="22" t="s">
        <v>96</v>
      </c>
      <c r="AT293" s="22" t="s">
        <v>211</v>
      </c>
      <c r="AU293" s="22" t="s">
        <v>96</v>
      </c>
      <c r="AY293" s="22" t="s">
        <v>204</v>
      </c>
      <c r="BE293" s="164">
        <f t="shared" si="46"/>
        <v>0</v>
      </c>
      <c r="BF293" s="164">
        <f t="shared" si="47"/>
        <v>0</v>
      </c>
      <c r="BG293" s="164">
        <f t="shared" si="48"/>
        <v>0</v>
      </c>
      <c r="BH293" s="164">
        <f t="shared" si="49"/>
        <v>0</v>
      </c>
      <c r="BI293" s="164">
        <f t="shared" si="50"/>
        <v>0</v>
      </c>
      <c r="BJ293" s="22" t="s">
        <v>91</v>
      </c>
      <c r="BK293" s="164">
        <f t="shared" si="51"/>
        <v>0</v>
      </c>
      <c r="BL293" s="22" t="s">
        <v>91</v>
      </c>
      <c r="BM293" s="22" t="s">
        <v>1301</v>
      </c>
    </row>
    <row r="294" spans="2:65" s="1" customFormat="1" ht="25.5" customHeight="1">
      <c r="B294" s="154"/>
      <c r="C294" s="155" t="s">
        <v>1302</v>
      </c>
      <c r="D294" s="155" t="s">
        <v>205</v>
      </c>
      <c r="E294" s="156" t="s">
        <v>1303</v>
      </c>
      <c r="F294" s="263" t="s">
        <v>1304</v>
      </c>
      <c r="G294" s="263"/>
      <c r="H294" s="263"/>
      <c r="I294" s="263"/>
      <c r="J294" s="157" t="s">
        <v>208</v>
      </c>
      <c r="K294" s="158">
        <v>2</v>
      </c>
      <c r="L294" s="159"/>
      <c r="M294" s="264"/>
      <c r="N294" s="264"/>
      <c r="O294" s="264"/>
      <c r="P294" s="264">
        <f t="shared" si="39"/>
        <v>0</v>
      </c>
      <c r="Q294" s="264"/>
      <c r="R294" s="160"/>
      <c r="T294" s="161" t="s">
        <v>5</v>
      </c>
      <c r="U294" s="44" t="s">
        <v>47</v>
      </c>
      <c r="V294" s="120">
        <f t="shared" si="40"/>
        <v>0</v>
      </c>
      <c r="W294" s="120">
        <f t="shared" si="41"/>
        <v>0</v>
      </c>
      <c r="X294" s="120">
        <f t="shared" si="42"/>
        <v>0</v>
      </c>
      <c r="Y294" s="162">
        <v>0.438</v>
      </c>
      <c r="Z294" s="162">
        <f t="shared" si="43"/>
        <v>0.876</v>
      </c>
      <c r="AA294" s="162">
        <v>1.2800000000000001E-3</v>
      </c>
      <c r="AB294" s="162">
        <f t="shared" si="44"/>
        <v>2.5600000000000002E-3</v>
      </c>
      <c r="AC294" s="162">
        <v>0</v>
      </c>
      <c r="AD294" s="163">
        <f t="shared" si="45"/>
        <v>0</v>
      </c>
      <c r="AR294" s="22" t="s">
        <v>278</v>
      </c>
      <c r="AT294" s="22" t="s">
        <v>205</v>
      </c>
      <c r="AU294" s="22" t="s">
        <v>96</v>
      </c>
      <c r="AY294" s="22" t="s">
        <v>204</v>
      </c>
      <c r="BE294" s="164">
        <f t="shared" si="46"/>
        <v>0</v>
      </c>
      <c r="BF294" s="164">
        <f t="shared" si="47"/>
        <v>0</v>
      </c>
      <c r="BG294" s="164">
        <f t="shared" si="48"/>
        <v>0</v>
      </c>
      <c r="BH294" s="164">
        <f t="shared" si="49"/>
        <v>0</v>
      </c>
      <c r="BI294" s="164">
        <f t="shared" si="50"/>
        <v>0</v>
      </c>
      <c r="BJ294" s="22" t="s">
        <v>91</v>
      </c>
      <c r="BK294" s="164">
        <f t="shared" si="51"/>
        <v>0</v>
      </c>
      <c r="BL294" s="22" t="s">
        <v>278</v>
      </c>
      <c r="BM294" s="22" t="s">
        <v>1305</v>
      </c>
    </row>
    <row r="295" spans="2:65" s="1" customFormat="1" ht="16.5" customHeight="1">
      <c r="B295" s="154"/>
      <c r="C295" s="155" t="s">
        <v>1306</v>
      </c>
      <c r="D295" s="155" t="s">
        <v>205</v>
      </c>
      <c r="E295" s="156" t="s">
        <v>1307</v>
      </c>
      <c r="F295" s="263" t="s">
        <v>1308</v>
      </c>
      <c r="G295" s="263"/>
      <c r="H295" s="263"/>
      <c r="I295" s="263"/>
      <c r="J295" s="157" t="s">
        <v>237</v>
      </c>
      <c r="K295" s="158">
        <v>6</v>
      </c>
      <c r="L295" s="159"/>
      <c r="M295" s="264"/>
      <c r="N295" s="264"/>
      <c r="O295" s="264"/>
      <c r="P295" s="264">
        <f t="shared" si="39"/>
        <v>0</v>
      </c>
      <c r="Q295" s="264"/>
      <c r="R295" s="160"/>
      <c r="T295" s="161" t="s">
        <v>5</v>
      </c>
      <c r="U295" s="44" t="s">
        <v>47</v>
      </c>
      <c r="V295" s="120">
        <f t="shared" si="40"/>
        <v>0</v>
      </c>
      <c r="W295" s="120">
        <f t="shared" si="41"/>
        <v>0</v>
      </c>
      <c r="X295" s="120">
        <f t="shared" si="42"/>
        <v>0</v>
      </c>
      <c r="Y295" s="162">
        <v>0</v>
      </c>
      <c r="Z295" s="162">
        <f t="shared" si="43"/>
        <v>0</v>
      </c>
      <c r="AA295" s="162">
        <v>0</v>
      </c>
      <c r="AB295" s="162">
        <f t="shared" si="44"/>
        <v>0</v>
      </c>
      <c r="AC295" s="162">
        <v>0</v>
      </c>
      <c r="AD295" s="163">
        <f t="shared" si="45"/>
        <v>0</v>
      </c>
      <c r="AR295" s="22" t="s">
        <v>278</v>
      </c>
      <c r="AT295" s="22" t="s">
        <v>205</v>
      </c>
      <c r="AU295" s="22" t="s">
        <v>96</v>
      </c>
      <c r="AY295" s="22" t="s">
        <v>204</v>
      </c>
      <c r="BE295" s="164">
        <f t="shared" si="46"/>
        <v>0</v>
      </c>
      <c r="BF295" s="164">
        <f t="shared" si="47"/>
        <v>0</v>
      </c>
      <c r="BG295" s="164">
        <f t="shared" si="48"/>
        <v>0</v>
      </c>
      <c r="BH295" s="164">
        <f t="shared" si="49"/>
        <v>0</v>
      </c>
      <c r="BI295" s="164">
        <f t="shared" si="50"/>
        <v>0</v>
      </c>
      <c r="BJ295" s="22" t="s">
        <v>91</v>
      </c>
      <c r="BK295" s="164">
        <f t="shared" si="51"/>
        <v>0</v>
      </c>
      <c r="BL295" s="22" t="s">
        <v>278</v>
      </c>
      <c r="BM295" s="22" t="s">
        <v>1309</v>
      </c>
    </row>
    <row r="296" spans="2:65" s="1" customFormat="1" ht="16.5" customHeight="1">
      <c r="B296" s="154"/>
      <c r="C296" s="165" t="s">
        <v>1310</v>
      </c>
      <c r="D296" s="165" t="s">
        <v>211</v>
      </c>
      <c r="E296" s="166" t="s">
        <v>1311</v>
      </c>
      <c r="F296" s="265" t="s">
        <v>1312</v>
      </c>
      <c r="G296" s="265"/>
      <c r="H296" s="265"/>
      <c r="I296" s="265"/>
      <c r="J296" s="167" t="s">
        <v>237</v>
      </c>
      <c r="K296" s="168">
        <v>2</v>
      </c>
      <c r="L296" s="169"/>
      <c r="M296" s="266"/>
      <c r="N296" s="266"/>
      <c r="O296" s="267"/>
      <c r="P296" s="264">
        <f t="shared" si="39"/>
        <v>0</v>
      </c>
      <c r="Q296" s="264"/>
      <c r="R296" s="160"/>
      <c r="T296" s="161" t="s">
        <v>5</v>
      </c>
      <c r="U296" s="44" t="s">
        <v>47</v>
      </c>
      <c r="V296" s="120">
        <f t="shared" si="40"/>
        <v>0</v>
      </c>
      <c r="W296" s="120">
        <f t="shared" si="41"/>
        <v>0</v>
      </c>
      <c r="X296" s="120">
        <f t="shared" si="42"/>
        <v>0</v>
      </c>
      <c r="Y296" s="162">
        <v>0</v>
      </c>
      <c r="Z296" s="162">
        <f t="shared" si="43"/>
        <v>0</v>
      </c>
      <c r="AA296" s="162">
        <v>0</v>
      </c>
      <c r="AB296" s="162">
        <f t="shared" si="44"/>
        <v>0</v>
      </c>
      <c r="AC296" s="162">
        <v>0</v>
      </c>
      <c r="AD296" s="163">
        <f t="shared" si="45"/>
        <v>0</v>
      </c>
      <c r="AR296" s="22" t="s">
        <v>277</v>
      </c>
      <c r="AT296" s="22" t="s">
        <v>211</v>
      </c>
      <c r="AU296" s="22" t="s">
        <v>96</v>
      </c>
      <c r="AY296" s="22" t="s">
        <v>204</v>
      </c>
      <c r="BE296" s="164">
        <f t="shared" si="46"/>
        <v>0</v>
      </c>
      <c r="BF296" s="164">
        <f t="shared" si="47"/>
        <v>0</v>
      </c>
      <c r="BG296" s="164">
        <f t="shared" si="48"/>
        <v>0</v>
      </c>
      <c r="BH296" s="164">
        <f t="shared" si="49"/>
        <v>0</v>
      </c>
      <c r="BI296" s="164">
        <f t="shared" si="50"/>
        <v>0</v>
      </c>
      <c r="BJ296" s="22" t="s">
        <v>91</v>
      </c>
      <c r="BK296" s="164">
        <f t="shared" si="51"/>
        <v>0</v>
      </c>
      <c r="BL296" s="22" t="s">
        <v>278</v>
      </c>
      <c r="BM296" s="22" t="s">
        <v>1313</v>
      </c>
    </row>
    <row r="297" spans="2:65" s="1" customFormat="1" ht="16.5" customHeight="1">
      <c r="B297" s="154"/>
      <c r="C297" s="165" t="s">
        <v>1314</v>
      </c>
      <c r="D297" s="165" t="s">
        <v>211</v>
      </c>
      <c r="E297" s="166" t="s">
        <v>1315</v>
      </c>
      <c r="F297" s="265" t="s">
        <v>1316</v>
      </c>
      <c r="G297" s="265"/>
      <c r="H297" s="265"/>
      <c r="I297" s="265"/>
      <c r="J297" s="167" t="s">
        <v>237</v>
      </c>
      <c r="K297" s="168">
        <v>4</v>
      </c>
      <c r="L297" s="169"/>
      <c r="M297" s="266"/>
      <c r="N297" s="266"/>
      <c r="O297" s="267"/>
      <c r="P297" s="264">
        <f t="shared" si="39"/>
        <v>0</v>
      </c>
      <c r="Q297" s="264"/>
      <c r="R297" s="160"/>
      <c r="T297" s="161" t="s">
        <v>5</v>
      </c>
      <c r="U297" s="44" t="s">
        <v>47</v>
      </c>
      <c r="V297" s="120">
        <f t="shared" si="40"/>
        <v>0</v>
      </c>
      <c r="W297" s="120">
        <f t="shared" si="41"/>
        <v>0</v>
      </c>
      <c r="X297" s="120">
        <f t="shared" si="42"/>
        <v>0</v>
      </c>
      <c r="Y297" s="162">
        <v>0</v>
      </c>
      <c r="Z297" s="162">
        <f t="shared" si="43"/>
        <v>0</v>
      </c>
      <c r="AA297" s="162">
        <v>0</v>
      </c>
      <c r="AB297" s="162">
        <f t="shared" si="44"/>
        <v>0</v>
      </c>
      <c r="AC297" s="162">
        <v>0</v>
      </c>
      <c r="AD297" s="163">
        <f t="shared" si="45"/>
        <v>0</v>
      </c>
      <c r="AR297" s="22" t="s">
        <v>277</v>
      </c>
      <c r="AT297" s="22" t="s">
        <v>211</v>
      </c>
      <c r="AU297" s="22" t="s">
        <v>96</v>
      </c>
      <c r="AY297" s="22" t="s">
        <v>204</v>
      </c>
      <c r="BE297" s="164">
        <f t="shared" si="46"/>
        <v>0</v>
      </c>
      <c r="BF297" s="164">
        <f t="shared" si="47"/>
        <v>0</v>
      </c>
      <c r="BG297" s="164">
        <f t="shared" si="48"/>
        <v>0</v>
      </c>
      <c r="BH297" s="164">
        <f t="shared" si="49"/>
        <v>0</v>
      </c>
      <c r="BI297" s="164">
        <f t="shared" si="50"/>
        <v>0</v>
      </c>
      <c r="BJ297" s="22" t="s">
        <v>91</v>
      </c>
      <c r="BK297" s="164">
        <f t="shared" si="51"/>
        <v>0</v>
      </c>
      <c r="BL297" s="22" t="s">
        <v>278</v>
      </c>
      <c r="BM297" s="22" t="s">
        <v>1317</v>
      </c>
    </row>
    <row r="298" spans="2:65" s="1" customFormat="1" ht="16.5" customHeight="1">
      <c r="B298" s="154"/>
      <c r="C298" s="155" t="s">
        <v>1318</v>
      </c>
      <c r="D298" s="155" t="s">
        <v>205</v>
      </c>
      <c r="E298" s="156" t="s">
        <v>1319</v>
      </c>
      <c r="F298" s="263" t="s">
        <v>1320</v>
      </c>
      <c r="G298" s="263"/>
      <c r="H298" s="263"/>
      <c r="I298" s="263"/>
      <c r="J298" s="157" t="s">
        <v>237</v>
      </c>
      <c r="K298" s="158">
        <v>2</v>
      </c>
      <c r="L298" s="159"/>
      <c r="M298" s="264"/>
      <c r="N298" s="264"/>
      <c r="O298" s="264"/>
      <c r="P298" s="264">
        <f t="shared" si="39"/>
        <v>0</v>
      </c>
      <c r="Q298" s="264"/>
      <c r="R298" s="160"/>
      <c r="T298" s="161" t="s">
        <v>5</v>
      </c>
      <c r="U298" s="44" t="s">
        <v>47</v>
      </c>
      <c r="V298" s="120">
        <f t="shared" si="40"/>
        <v>0</v>
      </c>
      <c r="W298" s="120">
        <f t="shared" si="41"/>
        <v>0</v>
      </c>
      <c r="X298" s="120">
        <f t="shared" si="42"/>
        <v>0</v>
      </c>
      <c r="Y298" s="162">
        <v>0</v>
      </c>
      <c r="Z298" s="162">
        <f t="shared" si="43"/>
        <v>0</v>
      </c>
      <c r="AA298" s="162">
        <v>0</v>
      </c>
      <c r="AB298" s="162">
        <f t="shared" si="44"/>
        <v>0</v>
      </c>
      <c r="AC298" s="162">
        <v>0</v>
      </c>
      <c r="AD298" s="163">
        <f t="shared" si="45"/>
        <v>0</v>
      </c>
      <c r="AR298" s="22" t="s">
        <v>278</v>
      </c>
      <c r="AT298" s="22" t="s">
        <v>205</v>
      </c>
      <c r="AU298" s="22" t="s">
        <v>96</v>
      </c>
      <c r="AY298" s="22" t="s">
        <v>204</v>
      </c>
      <c r="BE298" s="164">
        <f t="shared" si="46"/>
        <v>0</v>
      </c>
      <c r="BF298" s="164">
        <f t="shared" si="47"/>
        <v>0</v>
      </c>
      <c r="BG298" s="164">
        <f t="shared" si="48"/>
        <v>0</v>
      </c>
      <c r="BH298" s="164">
        <f t="shared" si="49"/>
        <v>0</v>
      </c>
      <c r="BI298" s="164">
        <f t="shared" si="50"/>
        <v>0</v>
      </c>
      <c r="BJ298" s="22" t="s">
        <v>91</v>
      </c>
      <c r="BK298" s="164">
        <f t="shared" si="51"/>
        <v>0</v>
      </c>
      <c r="BL298" s="22" t="s">
        <v>278</v>
      </c>
      <c r="BM298" s="22" t="s">
        <v>1321</v>
      </c>
    </row>
    <row r="299" spans="2:65" s="1" customFormat="1" ht="16.5" customHeight="1">
      <c r="B299" s="154"/>
      <c r="C299" s="165" t="s">
        <v>1322</v>
      </c>
      <c r="D299" s="165" t="s">
        <v>211</v>
      </c>
      <c r="E299" s="166" t="s">
        <v>1323</v>
      </c>
      <c r="F299" s="265" t="s">
        <v>1324</v>
      </c>
      <c r="G299" s="265"/>
      <c r="H299" s="265"/>
      <c r="I299" s="265"/>
      <c r="J299" s="167" t="s">
        <v>237</v>
      </c>
      <c r="K299" s="168">
        <v>2</v>
      </c>
      <c r="L299" s="169"/>
      <c r="M299" s="266"/>
      <c r="N299" s="266"/>
      <c r="O299" s="267"/>
      <c r="P299" s="264">
        <f t="shared" si="39"/>
        <v>0</v>
      </c>
      <c r="Q299" s="264"/>
      <c r="R299" s="160"/>
      <c r="T299" s="161" t="s">
        <v>5</v>
      </c>
      <c r="U299" s="44" t="s">
        <v>47</v>
      </c>
      <c r="V299" s="120">
        <f t="shared" si="40"/>
        <v>0</v>
      </c>
      <c r="W299" s="120">
        <f t="shared" si="41"/>
        <v>0</v>
      </c>
      <c r="X299" s="120">
        <f t="shared" si="42"/>
        <v>0</v>
      </c>
      <c r="Y299" s="162">
        <v>0</v>
      </c>
      <c r="Z299" s="162">
        <f t="shared" si="43"/>
        <v>0</v>
      </c>
      <c r="AA299" s="162">
        <v>0</v>
      </c>
      <c r="AB299" s="162">
        <f t="shared" si="44"/>
        <v>0</v>
      </c>
      <c r="AC299" s="162">
        <v>0</v>
      </c>
      <c r="AD299" s="163">
        <f t="shared" si="45"/>
        <v>0</v>
      </c>
      <c r="AR299" s="22" t="s">
        <v>277</v>
      </c>
      <c r="AT299" s="22" t="s">
        <v>211</v>
      </c>
      <c r="AU299" s="22" t="s">
        <v>96</v>
      </c>
      <c r="AY299" s="22" t="s">
        <v>204</v>
      </c>
      <c r="BE299" s="164">
        <f t="shared" si="46"/>
        <v>0</v>
      </c>
      <c r="BF299" s="164">
        <f t="shared" si="47"/>
        <v>0</v>
      </c>
      <c r="BG299" s="164">
        <f t="shared" si="48"/>
        <v>0</v>
      </c>
      <c r="BH299" s="164">
        <f t="shared" si="49"/>
        <v>0</v>
      </c>
      <c r="BI299" s="164">
        <f t="shared" si="50"/>
        <v>0</v>
      </c>
      <c r="BJ299" s="22" t="s">
        <v>91</v>
      </c>
      <c r="BK299" s="164">
        <f t="shared" si="51"/>
        <v>0</v>
      </c>
      <c r="BL299" s="22" t="s">
        <v>278</v>
      </c>
      <c r="BM299" s="22" t="s">
        <v>1325</v>
      </c>
    </row>
    <row r="300" spans="2:65" s="1" customFormat="1" ht="25.5" customHeight="1">
      <c r="B300" s="154"/>
      <c r="C300" s="165" t="s">
        <v>1326</v>
      </c>
      <c r="D300" s="165" t="s">
        <v>211</v>
      </c>
      <c r="E300" s="166" t="s">
        <v>1327</v>
      </c>
      <c r="F300" s="265" t="s">
        <v>1328</v>
      </c>
      <c r="G300" s="265"/>
      <c r="H300" s="265"/>
      <c r="I300" s="265"/>
      <c r="J300" s="167" t="s">
        <v>1329</v>
      </c>
      <c r="K300" s="168">
        <v>1</v>
      </c>
      <c r="L300" s="169"/>
      <c r="M300" s="266"/>
      <c r="N300" s="266"/>
      <c r="O300" s="267"/>
      <c r="P300" s="264">
        <f t="shared" si="39"/>
        <v>0</v>
      </c>
      <c r="Q300" s="264"/>
      <c r="R300" s="160"/>
      <c r="T300" s="161" t="s">
        <v>5</v>
      </c>
      <c r="U300" s="44" t="s">
        <v>47</v>
      </c>
      <c r="V300" s="120">
        <f t="shared" si="40"/>
        <v>0</v>
      </c>
      <c r="W300" s="120">
        <f t="shared" si="41"/>
        <v>0</v>
      </c>
      <c r="X300" s="120">
        <f t="shared" si="42"/>
        <v>0</v>
      </c>
      <c r="Y300" s="162">
        <v>0</v>
      </c>
      <c r="Z300" s="162">
        <f t="shared" si="43"/>
        <v>0</v>
      </c>
      <c r="AA300" s="162">
        <v>0</v>
      </c>
      <c r="AB300" s="162">
        <f t="shared" si="44"/>
        <v>0</v>
      </c>
      <c r="AC300" s="162">
        <v>0</v>
      </c>
      <c r="AD300" s="163">
        <f t="shared" si="45"/>
        <v>0</v>
      </c>
      <c r="AR300" s="22" t="s">
        <v>277</v>
      </c>
      <c r="AT300" s="22" t="s">
        <v>211</v>
      </c>
      <c r="AU300" s="22" t="s">
        <v>96</v>
      </c>
      <c r="AY300" s="22" t="s">
        <v>204</v>
      </c>
      <c r="BE300" s="164">
        <f t="shared" si="46"/>
        <v>0</v>
      </c>
      <c r="BF300" s="164">
        <f t="shared" si="47"/>
        <v>0</v>
      </c>
      <c r="BG300" s="164">
        <f t="shared" si="48"/>
        <v>0</v>
      </c>
      <c r="BH300" s="164">
        <f t="shared" si="49"/>
        <v>0</v>
      </c>
      <c r="BI300" s="164">
        <f t="shared" si="50"/>
        <v>0</v>
      </c>
      <c r="BJ300" s="22" t="s">
        <v>91</v>
      </c>
      <c r="BK300" s="164">
        <f t="shared" si="51"/>
        <v>0</v>
      </c>
      <c r="BL300" s="22" t="s">
        <v>278</v>
      </c>
      <c r="BM300" s="22" t="s">
        <v>1330</v>
      </c>
    </row>
    <row r="301" spans="2:65" s="1" customFormat="1" ht="36" customHeight="1">
      <c r="B301" s="35"/>
      <c r="C301" s="36"/>
      <c r="D301" s="36"/>
      <c r="E301" s="36"/>
      <c r="F301" s="288" t="s">
        <v>1331</v>
      </c>
      <c r="G301" s="289"/>
      <c r="H301" s="289"/>
      <c r="I301" s="289"/>
      <c r="J301" s="36"/>
      <c r="K301" s="36"/>
      <c r="L301" s="36"/>
      <c r="M301" s="36"/>
      <c r="N301" s="36"/>
      <c r="O301" s="36"/>
      <c r="P301" s="36"/>
      <c r="Q301" s="36"/>
      <c r="R301" s="37"/>
      <c r="T301" s="196"/>
      <c r="U301" s="36"/>
      <c r="V301" s="36"/>
      <c r="W301" s="36"/>
      <c r="X301" s="36"/>
      <c r="Y301" s="36"/>
      <c r="Z301" s="36"/>
      <c r="AA301" s="36"/>
      <c r="AB301" s="36"/>
      <c r="AC301" s="36"/>
      <c r="AD301" s="74"/>
      <c r="AT301" s="22" t="s">
        <v>931</v>
      </c>
      <c r="AU301" s="22" t="s">
        <v>96</v>
      </c>
    </row>
    <row r="302" spans="2:65" s="1" customFormat="1" ht="38.25" customHeight="1">
      <c r="B302" s="154"/>
      <c r="C302" s="165" t="s">
        <v>1332</v>
      </c>
      <c r="D302" s="165" t="s">
        <v>211</v>
      </c>
      <c r="E302" s="166" t="s">
        <v>1333</v>
      </c>
      <c r="F302" s="265" t="s">
        <v>1334</v>
      </c>
      <c r="G302" s="265"/>
      <c r="H302" s="265"/>
      <c r="I302" s="265"/>
      <c r="J302" s="167" t="s">
        <v>1329</v>
      </c>
      <c r="K302" s="168">
        <v>1</v>
      </c>
      <c r="L302" s="169"/>
      <c r="M302" s="266"/>
      <c r="N302" s="266"/>
      <c r="O302" s="267"/>
      <c r="P302" s="264">
        <f>ROUND(V302*K302,2)</f>
        <v>0</v>
      </c>
      <c r="Q302" s="264"/>
      <c r="R302" s="160"/>
      <c r="T302" s="161" t="s">
        <v>5</v>
      </c>
      <c r="U302" s="44" t="s">
        <v>47</v>
      </c>
      <c r="V302" s="120">
        <f>L302+M302</f>
        <v>0</v>
      </c>
      <c r="W302" s="120">
        <f>ROUND(L302*K302,2)</f>
        <v>0</v>
      </c>
      <c r="X302" s="120">
        <f>ROUND(M302*K302,2)</f>
        <v>0</v>
      </c>
      <c r="Y302" s="162">
        <v>0</v>
      </c>
      <c r="Z302" s="162">
        <f>Y302*K302</f>
        <v>0</v>
      </c>
      <c r="AA302" s="162">
        <v>0</v>
      </c>
      <c r="AB302" s="162">
        <f>AA302*K302</f>
        <v>0</v>
      </c>
      <c r="AC302" s="162">
        <v>0</v>
      </c>
      <c r="AD302" s="163">
        <f>AC302*K302</f>
        <v>0</v>
      </c>
      <c r="AR302" s="22" t="s">
        <v>277</v>
      </c>
      <c r="AT302" s="22" t="s">
        <v>211</v>
      </c>
      <c r="AU302" s="22" t="s">
        <v>96</v>
      </c>
      <c r="AY302" s="22" t="s">
        <v>204</v>
      </c>
      <c r="BE302" s="164">
        <f>IF(U302="základní",P302,0)</f>
        <v>0</v>
      </c>
      <c r="BF302" s="164">
        <f>IF(U302="snížená",P302,0)</f>
        <v>0</v>
      </c>
      <c r="BG302" s="164">
        <f>IF(U302="zákl. přenesená",P302,0)</f>
        <v>0</v>
      </c>
      <c r="BH302" s="164">
        <f>IF(U302="sníž. přenesená",P302,0)</f>
        <v>0</v>
      </c>
      <c r="BI302" s="164">
        <f>IF(U302="nulová",P302,0)</f>
        <v>0</v>
      </c>
      <c r="BJ302" s="22" t="s">
        <v>91</v>
      </c>
      <c r="BK302" s="164">
        <f>ROUND(V302*K302,2)</f>
        <v>0</v>
      </c>
      <c r="BL302" s="22" t="s">
        <v>278</v>
      </c>
      <c r="BM302" s="22" t="s">
        <v>1335</v>
      </c>
    </row>
    <row r="303" spans="2:65" s="1" customFormat="1" ht="16.5" customHeight="1">
      <c r="B303" s="35"/>
      <c r="C303" s="36"/>
      <c r="D303" s="36"/>
      <c r="E303" s="36"/>
      <c r="F303" s="288" t="s">
        <v>1336</v>
      </c>
      <c r="G303" s="289"/>
      <c r="H303" s="289"/>
      <c r="I303" s="289"/>
      <c r="J303" s="36"/>
      <c r="K303" s="36"/>
      <c r="L303" s="36"/>
      <c r="M303" s="36"/>
      <c r="N303" s="36"/>
      <c r="O303" s="36"/>
      <c r="P303" s="36"/>
      <c r="Q303" s="36"/>
      <c r="R303" s="37"/>
      <c r="T303" s="196"/>
      <c r="U303" s="36"/>
      <c r="V303" s="36"/>
      <c r="W303" s="36"/>
      <c r="X303" s="36"/>
      <c r="Y303" s="36"/>
      <c r="Z303" s="36"/>
      <c r="AA303" s="36"/>
      <c r="AB303" s="36"/>
      <c r="AC303" s="36"/>
      <c r="AD303" s="74"/>
      <c r="AT303" s="22" t="s">
        <v>931</v>
      </c>
      <c r="AU303" s="22" t="s">
        <v>96</v>
      </c>
    </row>
    <row r="304" spans="2:65" s="1" customFormat="1" ht="16.5" customHeight="1">
      <c r="B304" s="154"/>
      <c r="C304" s="165" t="s">
        <v>1337</v>
      </c>
      <c r="D304" s="165" t="s">
        <v>211</v>
      </c>
      <c r="E304" s="166" t="s">
        <v>1338</v>
      </c>
      <c r="F304" s="265" t="s">
        <v>1339</v>
      </c>
      <c r="G304" s="265"/>
      <c r="H304" s="265"/>
      <c r="I304" s="265"/>
      <c r="J304" s="167" t="s">
        <v>237</v>
      </c>
      <c r="K304" s="168">
        <v>5</v>
      </c>
      <c r="L304" s="169"/>
      <c r="M304" s="266"/>
      <c r="N304" s="266"/>
      <c r="O304" s="267"/>
      <c r="P304" s="264">
        <f>ROUND(V304*K304,2)</f>
        <v>0</v>
      </c>
      <c r="Q304" s="264"/>
      <c r="R304" s="160"/>
      <c r="T304" s="161" t="s">
        <v>5</v>
      </c>
      <c r="U304" s="44" t="s">
        <v>47</v>
      </c>
      <c r="V304" s="120">
        <f>L304+M304</f>
        <v>0</v>
      </c>
      <c r="W304" s="120">
        <f>ROUND(L304*K304,2)</f>
        <v>0</v>
      </c>
      <c r="X304" s="120">
        <f>ROUND(M304*K304,2)</f>
        <v>0</v>
      </c>
      <c r="Y304" s="162">
        <v>0</v>
      </c>
      <c r="Z304" s="162">
        <f>Y304*K304</f>
        <v>0</v>
      </c>
      <c r="AA304" s="162">
        <v>0</v>
      </c>
      <c r="AB304" s="162">
        <f>AA304*K304</f>
        <v>0</v>
      </c>
      <c r="AC304" s="162">
        <v>0</v>
      </c>
      <c r="AD304" s="163">
        <f>AC304*K304</f>
        <v>0</v>
      </c>
      <c r="AR304" s="22" t="s">
        <v>277</v>
      </c>
      <c r="AT304" s="22" t="s">
        <v>211</v>
      </c>
      <c r="AU304" s="22" t="s">
        <v>96</v>
      </c>
      <c r="AY304" s="22" t="s">
        <v>204</v>
      </c>
      <c r="BE304" s="164">
        <f>IF(U304="základní",P304,0)</f>
        <v>0</v>
      </c>
      <c r="BF304" s="164">
        <f>IF(U304="snížená",P304,0)</f>
        <v>0</v>
      </c>
      <c r="BG304" s="164">
        <f>IF(U304="zákl. přenesená",P304,0)</f>
        <v>0</v>
      </c>
      <c r="BH304" s="164">
        <f>IF(U304="sníž. přenesená",P304,0)</f>
        <v>0</v>
      </c>
      <c r="BI304" s="164">
        <f>IF(U304="nulová",P304,0)</f>
        <v>0</v>
      </c>
      <c r="BJ304" s="22" t="s">
        <v>91</v>
      </c>
      <c r="BK304" s="164">
        <f>ROUND(V304*K304,2)</f>
        <v>0</v>
      </c>
      <c r="BL304" s="22" t="s">
        <v>278</v>
      </c>
      <c r="BM304" s="22" t="s">
        <v>1340</v>
      </c>
    </row>
    <row r="305" spans="2:65" s="1" customFormat="1" ht="16.5" customHeight="1">
      <c r="B305" s="154"/>
      <c r="C305" s="165" t="s">
        <v>1341</v>
      </c>
      <c r="D305" s="165" t="s">
        <v>211</v>
      </c>
      <c r="E305" s="166" t="s">
        <v>1342</v>
      </c>
      <c r="F305" s="265" t="s">
        <v>1343</v>
      </c>
      <c r="G305" s="265"/>
      <c r="H305" s="265"/>
      <c r="I305" s="265"/>
      <c r="J305" s="167" t="s">
        <v>237</v>
      </c>
      <c r="K305" s="168">
        <v>1</v>
      </c>
      <c r="L305" s="169"/>
      <c r="M305" s="266"/>
      <c r="N305" s="266"/>
      <c r="O305" s="267"/>
      <c r="P305" s="264">
        <f>ROUND(V305*K305,2)</f>
        <v>0</v>
      </c>
      <c r="Q305" s="264"/>
      <c r="R305" s="160"/>
      <c r="T305" s="161" t="s">
        <v>5</v>
      </c>
      <c r="U305" s="44" t="s">
        <v>47</v>
      </c>
      <c r="V305" s="120">
        <f>L305+M305</f>
        <v>0</v>
      </c>
      <c r="W305" s="120">
        <f>ROUND(L305*K305,2)</f>
        <v>0</v>
      </c>
      <c r="X305" s="120">
        <f>ROUND(M305*K305,2)</f>
        <v>0</v>
      </c>
      <c r="Y305" s="162">
        <v>0</v>
      </c>
      <c r="Z305" s="162">
        <f>Y305*K305</f>
        <v>0</v>
      </c>
      <c r="AA305" s="162">
        <v>0</v>
      </c>
      <c r="AB305" s="162">
        <f>AA305*K305</f>
        <v>0</v>
      </c>
      <c r="AC305" s="162">
        <v>0</v>
      </c>
      <c r="AD305" s="163">
        <f>AC305*K305</f>
        <v>0</v>
      </c>
      <c r="AR305" s="22" t="s">
        <v>277</v>
      </c>
      <c r="AT305" s="22" t="s">
        <v>211</v>
      </c>
      <c r="AU305" s="22" t="s">
        <v>96</v>
      </c>
      <c r="AY305" s="22" t="s">
        <v>204</v>
      </c>
      <c r="BE305" s="164">
        <f>IF(U305="základní",P305,0)</f>
        <v>0</v>
      </c>
      <c r="BF305" s="164">
        <f>IF(U305="snížená",P305,0)</f>
        <v>0</v>
      </c>
      <c r="BG305" s="164">
        <f>IF(U305="zákl. přenesená",P305,0)</f>
        <v>0</v>
      </c>
      <c r="BH305" s="164">
        <f>IF(U305="sníž. přenesená",P305,0)</f>
        <v>0</v>
      </c>
      <c r="BI305" s="164">
        <f>IF(U305="nulová",P305,0)</f>
        <v>0</v>
      </c>
      <c r="BJ305" s="22" t="s">
        <v>91</v>
      </c>
      <c r="BK305" s="164">
        <f>ROUND(V305*K305,2)</f>
        <v>0</v>
      </c>
      <c r="BL305" s="22" t="s">
        <v>278</v>
      </c>
      <c r="BM305" s="22" t="s">
        <v>1344</v>
      </c>
    </row>
    <row r="306" spans="2:65" s="1" customFormat="1" ht="16.5" customHeight="1">
      <c r="B306" s="154"/>
      <c r="C306" s="165" t="s">
        <v>1213</v>
      </c>
      <c r="D306" s="165" t="s">
        <v>211</v>
      </c>
      <c r="E306" s="166" t="s">
        <v>1345</v>
      </c>
      <c r="F306" s="265" t="s">
        <v>1346</v>
      </c>
      <c r="G306" s="265"/>
      <c r="H306" s="265"/>
      <c r="I306" s="265"/>
      <c r="J306" s="167" t="s">
        <v>237</v>
      </c>
      <c r="K306" s="168">
        <v>28</v>
      </c>
      <c r="L306" s="169"/>
      <c r="M306" s="266"/>
      <c r="N306" s="266"/>
      <c r="O306" s="267"/>
      <c r="P306" s="264">
        <f>ROUND(V306*K306,2)</f>
        <v>0</v>
      </c>
      <c r="Q306" s="264"/>
      <c r="R306" s="160"/>
      <c r="T306" s="161" t="s">
        <v>5</v>
      </c>
      <c r="U306" s="44" t="s">
        <v>47</v>
      </c>
      <c r="V306" s="120">
        <f>L306+M306</f>
        <v>0</v>
      </c>
      <c r="W306" s="120">
        <f>ROUND(L306*K306,2)</f>
        <v>0</v>
      </c>
      <c r="X306" s="120">
        <f>ROUND(M306*K306,2)</f>
        <v>0</v>
      </c>
      <c r="Y306" s="162">
        <v>0</v>
      </c>
      <c r="Z306" s="162">
        <f>Y306*K306</f>
        <v>0</v>
      </c>
      <c r="AA306" s="162">
        <v>0</v>
      </c>
      <c r="AB306" s="162">
        <f>AA306*K306</f>
        <v>0</v>
      </c>
      <c r="AC306" s="162">
        <v>0</v>
      </c>
      <c r="AD306" s="163">
        <f>AC306*K306</f>
        <v>0</v>
      </c>
      <c r="AR306" s="22" t="s">
        <v>277</v>
      </c>
      <c r="AT306" s="22" t="s">
        <v>211</v>
      </c>
      <c r="AU306" s="22" t="s">
        <v>96</v>
      </c>
      <c r="AY306" s="22" t="s">
        <v>204</v>
      </c>
      <c r="BE306" s="164">
        <f>IF(U306="základní",P306,0)</f>
        <v>0</v>
      </c>
      <c r="BF306" s="164">
        <f>IF(U306="snížená",P306,0)</f>
        <v>0</v>
      </c>
      <c r="BG306" s="164">
        <f>IF(U306="zákl. přenesená",P306,0)</f>
        <v>0</v>
      </c>
      <c r="BH306" s="164">
        <f>IF(U306="sníž. přenesená",P306,0)</f>
        <v>0</v>
      </c>
      <c r="BI306" s="164">
        <f>IF(U306="nulová",P306,0)</f>
        <v>0</v>
      </c>
      <c r="BJ306" s="22" t="s">
        <v>91</v>
      </c>
      <c r="BK306" s="164">
        <f>ROUND(V306*K306,2)</f>
        <v>0</v>
      </c>
      <c r="BL306" s="22" t="s">
        <v>278</v>
      </c>
      <c r="BM306" s="22" t="s">
        <v>1347</v>
      </c>
    </row>
    <row r="307" spans="2:65" s="1" customFormat="1" ht="48" customHeight="1">
      <c r="B307" s="35"/>
      <c r="C307" s="36"/>
      <c r="D307" s="36"/>
      <c r="E307" s="36"/>
      <c r="F307" s="288" t="s">
        <v>1348</v>
      </c>
      <c r="G307" s="289"/>
      <c r="H307" s="289"/>
      <c r="I307" s="289"/>
      <c r="J307" s="36"/>
      <c r="K307" s="36"/>
      <c r="L307" s="36"/>
      <c r="M307" s="36"/>
      <c r="N307" s="36"/>
      <c r="O307" s="36"/>
      <c r="P307" s="36"/>
      <c r="Q307" s="36"/>
      <c r="R307" s="37"/>
      <c r="T307" s="196"/>
      <c r="U307" s="36"/>
      <c r="V307" s="36"/>
      <c r="W307" s="36"/>
      <c r="X307" s="36"/>
      <c r="Y307" s="36"/>
      <c r="Z307" s="36"/>
      <c r="AA307" s="36"/>
      <c r="AB307" s="36"/>
      <c r="AC307" s="36"/>
      <c r="AD307" s="74"/>
      <c r="AT307" s="22" t="s">
        <v>931</v>
      </c>
      <c r="AU307" s="22" t="s">
        <v>96</v>
      </c>
    </row>
    <row r="308" spans="2:65" s="1" customFormat="1" ht="16.5" customHeight="1">
      <c r="B308" s="154"/>
      <c r="C308" s="165" t="s">
        <v>1217</v>
      </c>
      <c r="D308" s="165" t="s">
        <v>211</v>
      </c>
      <c r="E308" s="166" t="s">
        <v>1349</v>
      </c>
      <c r="F308" s="265" t="s">
        <v>1350</v>
      </c>
      <c r="G308" s="265"/>
      <c r="H308" s="265"/>
      <c r="I308" s="265"/>
      <c r="J308" s="167" t="s">
        <v>237</v>
      </c>
      <c r="K308" s="168">
        <v>13</v>
      </c>
      <c r="L308" s="169"/>
      <c r="M308" s="266"/>
      <c r="N308" s="266"/>
      <c r="O308" s="267"/>
      <c r="P308" s="264">
        <f>ROUND(V308*K308,2)</f>
        <v>0</v>
      </c>
      <c r="Q308" s="264"/>
      <c r="R308" s="160"/>
      <c r="T308" s="161" t="s">
        <v>5</v>
      </c>
      <c r="U308" s="44" t="s">
        <v>47</v>
      </c>
      <c r="V308" s="120">
        <f>L308+M308</f>
        <v>0</v>
      </c>
      <c r="W308" s="120">
        <f>ROUND(L308*K308,2)</f>
        <v>0</v>
      </c>
      <c r="X308" s="120">
        <f>ROUND(M308*K308,2)</f>
        <v>0</v>
      </c>
      <c r="Y308" s="162">
        <v>0</v>
      </c>
      <c r="Z308" s="162">
        <f>Y308*K308</f>
        <v>0</v>
      </c>
      <c r="AA308" s="162">
        <v>0</v>
      </c>
      <c r="AB308" s="162">
        <f>AA308*K308</f>
        <v>0</v>
      </c>
      <c r="AC308" s="162">
        <v>0</v>
      </c>
      <c r="AD308" s="163">
        <f>AC308*K308</f>
        <v>0</v>
      </c>
      <c r="AR308" s="22" t="s">
        <v>277</v>
      </c>
      <c r="AT308" s="22" t="s">
        <v>211</v>
      </c>
      <c r="AU308" s="22" t="s">
        <v>96</v>
      </c>
      <c r="AY308" s="22" t="s">
        <v>204</v>
      </c>
      <c r="BE308" s="164">
        <f>IF(U308="základní",P308,0)</f>
        <v>0</v>
      </c>
      <c r="BF308" s="164">
        <f>IF(U308="snížená",P308,0)</f>
        <v>0</v>
      </c>
      <c r="BG308" s="164">
        <f>IF(U308="zákl. přenesená",P308,0)</f>
        <v>0</v>
      </c>
      <c r="BH308" s="164">
        <f>IF(U308="sníž. přenesená",P308,0)</f>
        <v>0</v>
      </c>
      <c r="BI308" s="164">
        <f>IF(U308="nulová",P308,0)</f>
        <v>0</v>
      </c>
      <c r="BJ308" s="22" t="s">
        <v>91</v>
      </c>
      <c r="BK308" s="164">
        <f>ROUND(V308*K308,2)</f>
        <v>0</v>
      </c>
      <c r="BL308" s="22" t="s">
        <v>278</v>
      </c>
      <c r="BM308" s="22" t="s">
        <v>1351</v>
      </c>
    </row>
    <row r="309" spans="2:65" s="1" customFormat="1" ht="48" customHeight="1">
      <c r="B309" s="35"/>
      <c r="C309" s="36"/>
      <c r="D309" s="36"/>
      <c r="E309" s="36"/>
      <c r="F309" s="288" t="s">
        <v>1352</v>
      </c>
      <c r="G309" s="289"/>
      <c r="H309" s="289"/>
      <c r="I309" s="289"/>
      <c r="J309" s="36"/>
      <c r="K309" s="36"/>
      <c r="L309" s="36"/>
      <c r="M309" s="36"/>
      <c r="N309" s="36"/>
      <c r="O309" s="36"/>
      <c r="P309" s="36"/>
      <c r="Q309" s="36"/>
      <c r="R309" s="37"/>
      <c r="T309" s="196"/>
      <c r="U309" s="36"/>
      <c r="V309" s="36"/>
      <c r="W309" s="36"/>
      <c r="X309" s="36"/>
      <c r="Y309" s="36"/>
      <c r="Z309" s="36"/>
      <c r="AA309" s="36"/>
      <c r="AB309" s="36"/>
      <c r="AC309" s="36"/>
      <c r="AD309" s="74"/>
      <c r="AT309" s="22" t="s">
        <v>931</v>
      </c>
      <c r="AU309" s="22" t="s">
        <v>96</v>
      </c>
    </row>
    <row r="310" spans="2:65" s="1" customFormat="1" ht="16.5" customHeight="1">
      <c r="B310" s="154"/>
      <c r="C310" s="165" t="s">
        <v>1353</v>
      </c>
      <c r="D310" s="165" t="s">
        <v>211</v>
      </c>
      <c r="E310" s="166" t="s">
        <v>1354</v>
      </c>
      <c r="F310" s="265" t="s">
        <v>1355</v>
      </c>
      <c r="G310" s="265"/>
      <c r="H310" s="265"/>
      <c r="I310" s="265"/>
      <c r="J310" s="167" t="s">
        <v>237</v>
      </c>
      <c r="K310" s="168">
        <v>6</v>
      </c>
      <c r="L310" s="169"/>
      <c r="M310" s="266"/>
      <c r="N310" s="266"/>
      <c r="O310" s="267"/>
      <c r="P310" s="264">
        <f t="shared" ref="P310:P323" si="52">ROUND(V310*K310,2)</f>
        <v>0</v>
      </c>
      <c r="Q310" s="264"/>
      <c r="R310" s="160"/>
      <c r="T310" s="161" t="s">
        <v>5</v>
      </c>
      <c r="U310" s="44" t="s">
        <v>47</v>
      </c>
      <c r="V310" s="120">
        <f t="shared" ref="V310:V323" si="53">L310+M310</f>
        <v>0</v>
      </c>
      <c r="W310" s="120">
        <f t="shared" ref="W310:W323" si="54">ROUND(L310*K310,2)</f>
        <v>0</v>
      </c>
      <c r="X310" s="120">
        <f t="shared" ref="X310:X323" si="55">ROUND(M310*K310,2)</f>
        <v>0</v>
      </c>
      <c r="Y310" s="162">
        <v>0</v>
      </c>
      <c r="Z310" s="162">
        <f t="shared" ref="Z310:Z323" si="56">Y310*K310</f>
        <v>0</v>
      </c>
      <c r="AA310" s="162">
        <v>0</v>
      </c>
      <c r="AB310" s="162">
        <f t="shared" ref="AB310:AB323" si="57">AA310*K310</f>
        <v>0</v>
      </c>
      <c r="AC310" s="162">
        <v>0</v>
      </c>
      <c r="AD310" s="163">
        <f t="shared" ref="AD310:AD323" si="58">AC310*K310</f>
        <v>0</v>
      </c>
      <c r="AR310" s="22" t="s">
        <v>277</v>
      </c>
      <c r="AT310" s="22" t="s">
        <v>211</v>
      </c>
      <c r="AU310" s="22" t="s">
        <v>96</v>
      </c>
      <c r="AY310" s="22" t="s">
        <v>204</v>
      </c>
      <c r="BE310" s="164">
        <f t="shared" ref="BE310:BE323" si="59">IF(U310="základní",P310,0)</f>
        <v>0</v>
      </c>
      <c r="BF310" s="164">
        <f t="shared" ref="BF310:BF323" si="60">IF(U310="snížená",P310,0)</f>
        <v>0</v>
      </c>
      <c r="BG310" s="164">
        <f t="shared" ref="BG310:BG323" si="61">IF(U310="zákl. přenesená",P310,0)</f>
        <v>0</v>
      </c>
      <c r="BH310" s="164">
        <f t="shared" ref="BH310:BH323" si="62">IF(U310="sníž. přenesená",P310,0)</f>
        <v>0</v>
      </c>
      <c r="BI310" s="164">
        <f t="shared" ref="BI310:BI323" si="63">IF(U310="nulová",P310,0)</f>
        <v>0</v>
      </c>
      <c r="BJ310" s="22" t="s">
        <v>91</v>
      </c>
      <c r="BK310" s="164">
        <f t="shared" ref="BK310:BK323" si="64">ROUND(V310*K310,2)</f>
        <v>0</v>
      </c>
      <c r="BL310" s="22" t="s">
        <v>278</v>
      </c>
      <c r="BM310" s="22" t="s">
        <v>1356</v>
      </c>
    </row>
    <row r="311" spans="2:65" s="1" customFormat="1" ht="16.5" customHeight="1">
      <c r="B311" s="154"/>
      <c r="C311" s="165" t="s">
        <v>1233</v>
      </c>
      <c r="D311" s="165" t="s">
        <v>211</v>
      </c>
      <c r="E311" s="166" t="s">
        <v>1357</v>
      </c>
      <c r="F311" s="265" t="s">
        <v>1358</v>
      </c>
      <c r="G311" s="265"/>
      <c r="H311" s="265"/>
      <c r="I311" s="265"/>
      <c r="J311" s="167" t="s">
        <v>1329</v>
      </c>
      <c r="K311" s="168">
        <v>1</v>
      </c>
      <c r="L311" s="169"/>
      <c r="M311" s="266"/>
      <c r="N311" s="266"/>
      <c r="O311" s="267"/>
      <c r="P311" s="264">
        <f t="shared" si="52"/>
        <v>0</v>
      </c>
      <c r="Q311" s="264"/>
      <c r="R311" s="160"/>
      <c r="T311" s="161" t="s">
        <v>5</v>
      </c>
      <c r="U311" s="44" t="s">
        <v>47</v>
      </c>
      <c r="V311" s="120">
        <f t="shared" si="53"/>
        <v>0</v>
      </c>
      <c r="W311" s="120">
        <f t="shared" si="54"/>
        <v>0</v>
      </c>
      <c r="X311" s="120">
        <f t="shared" si="55"/>
        <v>0</v>
      </c>
      <c r="Y311" s="162">
        <v>0</v>
      </c>
      <c r="Z311" s="162">
        <f t="shared" si="56"/>
        <v>0</v>
      </c>
      <c r="AA311" s="162">
        <v>0</v>
      </c>
      <c r="AB311" s="162">
        <f t="shared" si="57"/>
        <v>0</v>
      </c>
      <c r="AC311" s="162">
        <v>0</v>
      </c>
      <c r="AD311" s="163">
        <f t="shared" si="58"/>
        <v>0</v>
      </c>
      <c r="AR311" s="22" t="s">
        <v>277</v>
      </c>
      <c r="AT311" s="22" t="s">
        <v>211</v>
      </c>
      <c r="AU311" s="22" t="s">
        <v>96</v>
      </c>
      <c r="AY311" s="22" t="s">
        <v>204</v>
      </c>
      <c r="BE311" s="164">
        <f t="shared" si="59"/>
        <v>0</v>
      </c>
      <c r="BF311" s="164">
        <f t="shared" si="60"/>
        <v>0</v>
      </c>
      <c r="BG311" s="164">
        <f t="shared" si="61"/>
        <v>0</v>
      </c>
      <c r="BH311" s="164">
        <f t="shared" si="62"/>
        <v>0</v>
      </c>
      <c r="BI311" s="164">
        <f t="shared" si="63"/>
        <v>0</v>
      </c>
      <c r="BJ311" s="22" t="s">
        <v>91</v>
      </c>
      <c r="BK311" s="164">
        <f t="shared" si="64"/>
        <v>0</v>
      </c>
      <c r="BL311" s="22" t="s">
        <v>278</v>
      </c>
      <c r="BM311" s="22" t="s">
        <v>1359</v>
      </c>
    </row>
    <row r="312" spans="2:65" s="1" customFormat="1" ht="25.5" customHeight="1">
      <c r="B312" s="154"/>
      <c r="C312" s="155" t="s">
        <v>1360</v>
      </c>
      <c r="D312" s="155" t="s">
        <v>205</v>
      </c>
      <c r="E312" s="156" t="s">
        <v>1361</v>
      </c>
      <c r="F312" s="263" t="s">
        <v>1362</v>
      </c>
      <c r="G312" s="263"/>
      <c r="H312" s="263"/>
      <c r="I312" s="263"/>
      <c r="J312" s="157" t="s">
        <v>1363</v>
      </c>
      <c r="K312" s="158">
        <v>1</v>
      </c>
      <c r="L312" s="159"/>
      <c r="M312" s="264"/>
      <c r="N312" s="264"/>
      <c r="O312" s="264"/>
      <c r="P312" s="264">
        <f t="shared" si="52"/>
        <v>0</v>
      </c>
      <c r="Q312" s="264"/>
      <c r="R312" s="160"/>
      <c r="T312" s="161" t="s">
        <v>5</v>
      </c>
      <c r="U312" s="44" t="s">
        <v>47</v>
      </c>
      <c r="V312" s="120">
        <f t="shared" si="53"/>
        <v>0</v>
      </c>
      <c r="W312" s="120">
        <f t="shared" si="54"/>
        <v>0</v>
      </c>
      <c r="X312" s="120">
        <f t="shared" si="55"/>
        <v>0</v>
      </c>
      <c r="Y312" s="162">
        <v>0</v>
      </c>
      <c r="Z312" s="162">
        <f t="shared" si="56"/>
        <v>0</v>
      </c>
      <c r="AA312" s="162">
        <v>0</v>
      </c>
      <c r="AB312" s="162">
        <f t="shared" si="57"/>
        <v>0</v>
      </c>
      <c r="AC312" s="162">
        <v>0</v>
      </c>
      <c r="AD312" s="163">
        <f t="shared" si="58"/>
        <v>0</v>
      </c>
      <c r="AR312" s="22" t="s">
        <v>278</v>
      </c>
      <c r="AT312" s="22" t="s">
        <v>205</v>
      </c>
      <c r="AU312" s="22" t="s">
        <v>96</v>
      </c>
      <c r="AY312" s="22" t="s">
        <v>204</v>
      </c>
      <c r="BE312" s="164">
        <f t="shared" si="59"/>
        <v>0</v>
      </c>
      <c r="BF312" s="164">
        <f t="shared" si="60"/>
        <v>0</v>
      </c>
      <c r="BG312" s="164">
        <f t="shared" si="61"/>
        <v>0</v>
      </c>
      <c r="BH312" s="164">
        <f t="shared" si="62"/>
        <v>0</v>
      </c>
      <c r="BI312" s="164">
        <f t="shared" si="63"/>
        <v>0</v>
      </c>
      <c r="BJ312" s="22" t="s">
        <v>91</v>
      </c>
      <c r="BK312" s="164">
        <f t="shared" si="64"/>
        <v>0</v>
      </c>
      <c r="BL312" s="22" t="s">
        <v>278</v>
      </c>
      <c r="BM312" s="22" t="s">
        <v>1364</v>
      </c>
    </row>
    <row r="313" spans="2:65" s="1" customFormat="1" ht="25.5" customHeight="1">
      <c r="B313" s="154"/>
      <c r="C313" s="155" t="s">
        <v>1365</v>
      </c>
      <c r="D313" s="155" t="s">
        <v>205</v>
      </c>
      <c r="E313" s="156" t="s">
        <v>1366</v>
      </c>
      <c r="F313" s="263" t="s">
        <v>1367</v>
      </c>
      <c r="G313" s="263"/>
      <c r="H313" s="263"/>
      <c r="I313" s="263"/>
      <c r="J313" s="157" t="s">
        <v>850</v>
      </c>
      <c r="K313" s="158">
        <v>7</v>
      </c>
      <c r="L313" s="159"/>
      <c r="M313" s="264"/>
      <c r="N313" s="264"/>
      <c r="O313" s="264"/>
      <c r="P313" s="264">
        <f t="shared" si="52"/>
        <v>0</v>
      </c>
      <c r="Q313" s="264"/>
      <c r="R313" s="160"/>
      <c r="T313" s="161" t="s">
        <v>5</v>
      </c>
      <c r="U313" s="44" t="s">
        <v>47</v>
      </c>
      <c r="V313" s="120">
        <f t="shared" si="53"/>
        <v>0</v>
      </c>
      <c r="W313" s="120">
        <f t="shared" si="54"/>
        <v>0</v>
      </c>
      <c r="X313" s="120">
        <f t="shared" si="55"/>
        <v>0</v>
      </c>
      <c r="Y313" s="162">
        <v>0</v>
      </c>
      <c r="Z313" s="162">
        <f t="shared" si="56"/>
        <v>0</v>
      </c>
      <c r="AA313" s="162">
        <v>0</v>
      </c>
      <c r="AB313" s="162">
        <f t="shared" si="57"/>
        <v>0</v>
      </c>
      <c r="AC313" s="162">
        <v>0</v>
      </c>
      <c r="AD313" s="163">
        <f t="shared" si="58"/>
        <v>0</v>
      </c>
      <c r="AR313" s="22" t="s">
        <v>278</v>
      </c>
      <c r="AT313" s="22" t="s">
        <v>205</v>
      </c>
      <c r="AU313" s="22" t="s">
        <v>96</v>
      </c>
      <c r="AY313" s="22" t="s">
        <v>204</v>
      </c>
      <c r="BE313" s="164">
        <f t="shared" si="59"/>
        <v>0</v>
      </c>
      <c r="BF313" s="164">
        <f t="shared" si="60"/>
        <v>0</v>
      </c>
      <c r="BG313" s="164">
        <f t="shared" si="61"/>
        <v>0</v>
      </c>
      <c r="BH313" s="164">
        <f t="shared" si="62"/>
        <v>0</v>
      </c>
      <c r="BI313" s="164">
        <f t="shared" si="63"/>
        <v>0</v>
      </c>
      <c r="BJ313" s="22" t="s">
        <v>91</v>
      </c>
      <c r="BK313" s="164">
        <f t="shared" si="64"/>
        <v>0</v>
      </c>
      <c r="BL313" s="22" t="s">
        <v>278</v>
      </c>
      <c r="BM313" s="22" t="s">
        <v>1368</v>
      </c>
    </row>
    <row r="314" spans="2:65" s="1" customFormat="1" ht="25.5" customHeight="1">
      <c r="B314" s="154"/>
      <c r="C314" s="155" t="s">
        <v>1369</v>
      </c>
      <c r="D314" s="155" t="s">
        <v>205</v>
      </c>
      <c r="E314" s="156" t="s">
        <v>1370</v>
      </c>
      <c r="F314" s="263" t="s">
        <v>1371</v>
      </c>
      <c r="G314" s="263"/>
      <c r="H314" s="263"/>
      <c r="I314" s="263"/>
      <c r="J314" s="157" t="s">
        <v>208</v>
      </c>
      <c r="K314" s="158">
        <v>4</v>
      </c>
      <c r="L314" s="159"/>
      <c r="M314" s="264"/>
      <c r="N314" s="264"/>
      <c r="O314" s="264"/>
      <c r="P314" s="264">
        <f t="shared" si="52"/>
        <v>0</v>
      </c>
      <c r="Q314" s="264"/>
      <c r="R314" s="160"/>
      <c r="T314" s="161" t="s">
        <v>5</v>
      </c>
      <c r="U314" s="44" t="s">
        <v>47</v>
      </c>
      <c r="V314" s="120">
        <f t="shared" si="53"/>
        <v>0</v>
      </c>
      <c r="W314" s="120">
        <f t="shared" si="54"/>
        <v>0</v>
      </c>
      <c r="X314" s="120">
        <f t="shared" si="55"/>
        <v>0</v>
      </c>
      <c r="Y314" s="162">
        <v>1.4999999999999999E-2</v>
      </c>
      <c r="Z314" s="162">
        <f t="shared" si="56"/>
        <v>0.06</v>
      </c>
      <c r="AA314" s="162">
        <v>0</v>
      </c>
      <c r="AB314" s="162">
        <f t="shared" si="57"/>
        <v>0</v>
      </c>
      <c r="AC314" s="162">
        <v>0</v>
      </c>
      <c r="AD314" s="163">
        <f t="shared" si="58"/>
        <v>0</v>
      </c>
      <c r="AR314" s="22" t="s">
        <v>278</v>
      </c>
      <c r="AT314" s="22" t="s">
        <v>205</v>
      </c>
      <c r="AU314" s="22" t="s">
        <v>96</v>
      </c>
      <c r="AY314" s="22" t="s">
        <v>204</v>
      </c>
      <c r="BE314" s="164">
        <f t="shared" si="59"/>
        <v>0</v>
      </c>
      <c r="BF314" s="164">
        <f t="shared" si="60"/>
        <v>0</v>
      </c>
      <c r="BG314" s="164">
        <f t="shared" si="61"/>
        <v>0</v>
      </c>
      <c r="BH314" s="164">
        <f t="shared" si="62"/>
        <v>0</v>
      </c>
      <c r="BI314" s="164">
        <f t="shared" si="63"/>
        <v>0</v>
      </c>
      <c r="BJ314" s="22" t="s">
        <v>91</v>
      </c>
      <c r="BK314" s="164">
        <f t="shared" si="64"/>
        <v>0</v>
      </c>
      <c r="BL314" s="22" t="s">
        <v>278</v>
      </c>
      <c r="BM314" s="22" t="s">
        <v>1372</v>
      </c>
    </row>
    <row r="315" spans="2:65" s="1" customFormat="1" ht="25.5" customHeight="1">
      <c r="B315" s="154"/>
      <c r="C315" s="155" t="s">
        <v>1373</v>
      </c>
      <c r="D315" s="155" t="s">
        <v>205</v>
      </c>
      <c r="E315" s="156" t="s">
        <v>1374</v>
      </c>
      <c r="F315" s="263" t="s">
        <v>1375</v>
      </c>
      <c r="G315" s="263"/>
      <c r="H315" s="263"/>
      <c r="I315" s="263"/>
      <c r="J315" s="157" t="s">
        <v>208</v>
      </c>
      <c r="K315" s="158">
        <v>73</v>
      </c>
      <c r="L315" s="159"/>
      <c r="M315" s="264"/>
      <c r="N315" s="264"/>
      <c r="O315" s="264"/>
      <c r="P315" s="264">
        <f t="shared" si="52"/>
        <v>0</v>
      </c>
      <c r="Q315" s="264"/>
      <c r="R315" s="160"/>
      <c r="T315" s="161" t="s">
        <v>5</v>
      </c>
      <c r="U315" s="44" t="s">
        <v>47</v>
      </c>
      <c r="V315" s="120">
        <f t="shared" si="53"/>
        <v>0</v>
      </c>
      <c r="W315" s="120">
        <f t="shared" si="54"/>
        <v>0</v>
      </c>
      <c r="X315" s="120">
        <f t="shared" si="55"/>
        <v>0</v>
      </c>
      <c r="Y315" s="162">
        <v>1.4999999999999999E-2</v>
      </c>
      <c r="Z315" s="162">
        <f t="shared" si="56"/>
        <v>1.095</v>
      </c>
      <c r="AA315" s="162">
        <v>0</v>
      </c>
      <c r="AB315" s="162">
        <f t="shared" si="57"/>
        <v>0</v>
      </c>
      <c r="AC315" s="162">
        <v>0</v>
      </c>
      <c r="AD315" s="163">
        <f t="shared" si="58"/>
        <v>0</v>
      </c>
      <c r="AR315" s="22" t="s">
        <v>278</v>
      </c>
      <c r="AT315" s="22" t="s">
        <v>205</v>
      </c>
      <c r="AU315" s="22" t="s">
        <v>96</v>
      </c>
      <c r="AY315" s="22" t="s">
        <v>204</v>
      </c>
      <c r="BE315" s="164">
        <f t="shared" si="59"/>
        <v>0</v>
      </c>
      <c r="BF315" s="164">
        <f t="shared" si="60"/>
        <v>0</v>
      </c>
      <c r="BG315" s="164">
        <f t="shared" si="61"/>
        <v>0</v>
      </c>
      <c r="BH315" s="164">
        <f t="shared" si="62"/>
        <v>0</v>
      </c>
      <c r="BI315" s="164">
        <f t="shared" si="63"/>
        <v>0</v>
      </c>
      <c r="BJ315" s="22" t="s">
        <v>91</v>
      </c>
      <c r="BK315" s="164">
        <f t="shared" si="64"/>
        <v>0</v>
      </c>
      <c r="BL315" s="22" t="s">
        <v>278</v>
      </c>
      <c r="BM315" s="22" t="s">
        <v>1376</v>
      </c>
    </row>
    <row r="316" spans="2:65" s="1" customFormat="1" ht="25.5" customHeight="1">
      <c r="B316" s="154"/>
      <c r="C316" s="155" t="s">
        <v>1377</v>
      </c>
      <c r="D316" s="155" t="s">
        <v>205</v>
      </c>
      <c r="E316" s="156" t="s">
        <v>1378</v>
      </c>
      <c r="F316" s="263" t="s">
        <v>1379</v>
      </c>
      <c r="G316" s="263"/>
      <c r="H316" s="263"/>
      <c r="I316" s="263"/>
      <c r="J316" s="157" t="s">
        <v>208</v>
      </c>
      <c r="K316" s="158">
        <v>64</v>
      </c>
      <c r="L316" s="159"/>
      <c r="M316" s="264"/>
      <c r="N316" s="264"/>
      <c r="O316" s="264"/>
      <c r="P316" s="264">
        <f t="shared" si="52"/>
        <v>0</v>
      </c>
      <c r="Q316" s="264"/>
      <c r="R316" s="160"/>
      <c r="T316" s="161" t="s">
        <v>5</v>
      </c>
      <c r="U316" s="44" t="s">
        <v>47</v>
      </c>
      <c r="V316" s="120">
        <f t="shared" si="53"/>
        <v>0</v>
      </c>
      <c r="W316" s="120">
        <f t="shared" si="54"/>
        <v>0</v>
      </c>
      <c r="X316" s="120">
        <f t="shared" si="55"/>
        <v>0</v>
      </c>
      <c r="Y316" s="162">
        <v>1.4999999999999999E-2</v>
      </c>
      <c r="Z316" s="162">
        <f t="shared" si="56"/>
        <v>0.96</v>
      </c>
      <c r="AA316" s="162">
        <v>0</v>
      </c>
      <c r="AB316" s="162">
        <f t="shared" si="57"/>
        <v>0</v>
      </c>
      <c r="AC316" s="162">
        <v>0</v>
      </c>
      <c r="AD316" s="163">
        <f t="shared" si="58"/>
        <v>0</v>
      </c>
      <c r="AR316" s="22" t="s">
        <v>278</v>
      </c>
      <c r="AT316" s="22" t="s">
        <v>205</v>
      </c>
      <c r="AU316" s="22" t="s">
        <v>96</v>
      </c>
      <c r="AY316" s="22" t="s">
        <v>204</v>
      </c>
      <c r="BE316" s="164">
        <f t="shared" si="59"/>
        <v>0</v>
      </c>
      <c r="BF316" s="164">
        <f t="shared" si="60"/>
        <v>0</v>
      </c>
      <c r="BG316" s="164">
        <f t="shared" si="61"/>
        <v>0</v>
      </c>
      <c r="BH316" s="164">
        <f t="shared" si="62"/>
        <v>0</v>
      </c>
      <c r="BI316" s="164">
        <f t="shared" si="63"/>
        <v>0</v>
      </c>
      <c r="BJ316" s="22" t="s">
        <v>91</v>
      </c>
      <c r="BK316" s="164">
        <f t="shared" si="64"/>
        <v>0</v>
      </c>
      <c r="BL316" s="22" t="s">
        <v>278</v>
      </c>
      <c r="BM316" s="22" t="s">
        <v>1380</v>
      </c>
    </row>
    <row r="317" spans="2:65" s="1" customFormat="1" ht="25.5" customHeight="1">
      <c r="B317" s="154"/>
      <c r="C317" s="155" t="s">
        <v>1221</v>
      </c>
      <c r="D317" s="155" t="s">
        <v>205</v>
      </c>
      <c r="E317" s="156" t="s">
        <v>1381</v>
      </c>
      <c r="F317" s="263" t="s">
        <v>1382</v>
      </c>
      <c r="G317" s="263"/>
      <c r="H317" s="263"/>
      <c r="I317" s="263"/>
      <c r="J317" s="157" t="s">
        <v>208</v>
      </c>
      <c r="K317" s="158">
        <v>4</v>
      </c>
      <c r="L317" s="159"/>
      <c r="M317" s="264"/>
      <c r="N317" s="264"/>
      <c r="O317" s="264"/>
      <c r="P317" s="264">
        <f t="shared" si="52"/>
        <v>0</v>
      </c>
      <c r="Q317" s="264"/>
      <c r="R317" s="160"/>
      <c r="T317" s="161" t="s">
        <v>5</v>
      </c>
      <c r="U317" s="44" t="s">
        <v>47</v>
      </c>
      <c r="V317" s="120">
        <f t="shared" si="53"/>
        <v>0</v>
      </c>
      <c r="W317" s="120">
        <f t="shared" si="54"/>
        <v>0</v>
      </c>
      <c r="X317" s="120">
        <f t="shared" si="55"/>
        <v>0</v>
      </c>
      <c r="Y317" s="162">
        <v>0.1</v>
      </c>
      <c r="Z317" s="162">
        <f t="shared" si="56"/>
        <v>0.4</v>
      </c>
      <c r="AA317" s="162">
        <v>0</v>
      </c>
      <c r="AB317" s="162">
        <f t="shared" si="57"/>
        <v>0</v>
      </c>
      <c r="AC317" s="162">
        <v>0</v>
      </c>
      <c r="AD317" s="163">
        <f t="shared" si="58"/>
        <v>0</v>
      </c>
      <c r="AR317" s="22" t="s">
        <v>278</v>
      </c>
      <c r="AT317" s="22" t="s">
        <v>205</v>
      </c>
      <c r="AU317" s="22" t="s">
        <v>96</v>
      </c>
      <c r="AY317" s="22" t="s">
        <v>204</v>
      </c>
      <c r="BE317" s="164">
        <f t="shared" si="59"/>
        <v>0</v>
      </c>
      <c r="BF317" s="164">
        <f t="shared" si="60"/>
        <v>0</v>
      </c>
      <c r="BG317" s="164">
        <f t="shared" si="61"/>
        <v>0</v>
      </c>
      <c r="BH317" s="164">
        <f t="shared" si="62"/>
        <v>0</v>
      </c>
      <c r="BI317" s="164">
        <f t="shared" si="63"/>
        <v>0</v>
      </c>
      <c r="BJ317" s="22" t="s">
        <v>91</v>
      </c>
      <c r="BK317" s="164">
        <f t="shared" si="64"/>
        <v>0</v>
      </c>
      <c r="BL317" s="22" t="s">
        <v>278</v>
      </c>
      <c r="BM317" s="22" t="s">
        <v>1383</v>
      </c>
    </row>
    <row r="318" spans="2:65" s="1" customFormat="1" ht="25.5" customHeight="1">
      <c r="B318" s="154"/>
      <c r="C318" s="155" t="s">
        <v>1225</v>
      </c>
      <c r="D318" s="155" t="s">
        <v>205</v>
      </c>
      <c r="E318" s="156" t="s">
        <v>1384</v>
      </c>
      <c r="F318" s="263" t="s">
        <v>1385</v>
      </c>
      <c r="G318" s="263"/>
      <c r="H318" s="263"/>
      <c r="I318" s="263"/>
      <c r="J318" s="157" t="s">
        <v>208</v>
      </c>
      <c r="K318" s="158">
        <v>73</v>
      </c>
      <c r="L318" s="159"/>
      <c r="M318" s="264"/>
      <c r="N318" s="264"/>
      <c r="O318" s="264"/>
      <c r="P318" s="264">
        <f t="shared" si="52"/>
        <v>0</v>
      </c>
      <c r="Q318" s="264"/>
      <c r="R318" s="160"/>
      <c r="T318" s="161" t="s">
        <v>5</v>
      </c>
      <c r="U318" s="44" t="s">
        <v>47</v>
      </c>
      <c r="V318" s="120">
        <f t="shared" si="53"/>
        <v>0</v>
      </c>
      <c r="W318" s="120">
        <f t="shared" si="54"/>
        <v>0</v>
      </c>
      <c r="X318" s="120">
        <f t="shared" si="55"/>
        <v>0</v>
      </c>
      <c r="Y318" s="162">
        <v>0.107</v>
      </c>
      <c r="Z318" s="162">
        <f t="shared" si="56"/>
        <v>7.8109999999999999</v>
      </c>
      <c r="AA318" s="162">
        <v>0</v>
      </c>
      <c r="AB318" s="162">
        <f t="shared" si="57"/>
        <v>0</v>
      </c>
      <c r="AC318" s="162">
        <v>0</v>
      </c>
      <c r="AD318" s="163">
        <f t="shared" si="58"/>
        <v>0</v>
      </c>
      <c r="AR318" s="22" t="s">
        <v>278</v>
      </c>
      <c r="AT318" s="22" t="s">
        <v>205</v>
      </c>
      <c r="AU318" s="22" t="s">
        <v>96</v>
      </c>
      <c r="AY318" s="22" t="s">
        <v>204</v>
      </c>
      <c r="BE318" s="164">
        <f t="shared" si="59"/>
        <v>0</v>
      </c>
      <c r="BF318" s="164">
        <f t="shared" si="60"/>
        <v>0</v>
      </c>
      <c r="BG318" s="164">
        <f t="shared" si="61"/>
        <v>0</v>
      </c>
      <c r="BH318" s="164">
        <f t="shared" si="62"/>
        <v>0</v>
      </c>
      <c r="BI318" s="164">
        <f t="shared" si="63"/>
        <v>0</v>
      </c>
      <c r="BJ318" s="22" t="s">
        <v>91</v>
      </c>
      <c r="BK318" s="164">
        <f t="shared" si="64"/>
        <v>0</v>
      </c>
      <c r="BL318" s="22" t="s">
        <v>278</v>
      </c>
      <c r="BM318" s="22" t="s">
        <v>1386</v>
      </c>
    </row>
    <row r="319" spans="2:65" s="1" customFormat="1" ht="25.5" customHeight="1">
      <c r="B319" s="154"/>
      <c r="C319" s="155" t="s">
        <v>1387</v>
      </c>
      <c r="D319" s="155" t="s">
        <v>205</v>
      </c>
      <c r="E319" s="156" t="s">
        <v>1388</v>
      </c>
      <c r="F319" s="263" t="s">
        <v>1389</v>
      </c>
      <c r="G319" s="263"/>
      <c r="H319" s="263"/>
      <c r="I319" s="263"/>
      <c r="J319" s="157" t="s">
        <v>208</v>
      </c>
      <c r="K319" s="158">
        <v>64</v>
      </c>
      <c r="L319" s="159"/>
      <c r="M319" s="264"/>
      <c r="N319" s="264"/>
      <c r="O319" s="264"/>
      <c r="P319" s="264">
        <f t="shared" si="52"/>
        <v>0</v>
      </c>
      <c r="Q319" s="264"/>
      <c r="R319" s="160"/>
      <c r="T319" s="161" t="s">
        <v>5</v>
      </c>
      <c r="U319" s="44" t="s">
        <v>47</v>
      </c>
      <c r="V319" s="120">
        <f t="shared" si="53"/>
        <v>0</v>
      </c>
      <c r="W319" s="120">
        <f t="shared" si="54"/>
        <v>0</v>
      </c>
      <c r="X319" s="120">
        <f t="shared" si="55"/>
        <v>0</v>
      </c>
      <c r="Y319" s="162">
        <v>0.11799999999999999</v>
      </c>
      <c r="Z319" s="162">
        <f t="shared" si="56"/>
        <v>7.5519999999999996</v>
      </c>
      <c r="AA319" s="162">
        <v>0</v>
      </c>
      <c r="AB319" s="162">
        <f t="shared" si="57"/>
        <v>0</v>
      </c>
      <c r="AC319" s="162">
        <v>0</v>
      </c>
      <c r="AD319" s="163">
        <f t="shared" si="58"/>
        <v>0</v>
      </c>
      <c r="AR319" s="22" t="s">
        <v>278</v>
      </c>
      <c r="AT319" s="22" t="s">
        <v>205</v>
      </c>
      <c r="AU319" s="22" t="s">
        <v>96</v>
      </c>
      <c r="AY319" s="22" t="s">
        <v>204</v>
      </c>
      <c r="BE319" s="164">
        <f t="shared" si="59"/>
        <v>0</v>
      </c>
      <c r="BF319" s="164">
        <f t="shared" si="60"/>
        <v>0</v>
      </c>
      <c r="BG319" s="164">
        <f t="shared" si="61"/>
        <v>0</v>
      </c>
      <c r="BH319" s="164">
        <f t="shared" si="62"/>
        <v>0</v>
      </c>
      <c r="BI319" s="164">
        <f t="shared" si="63"/>
        <v>0</v>
      </c>
      <c r="BJ319" s="22" t="s">
        <v>91</v>
      </c>
      <c r="BK319" s="164">
        <f t="shared" si="64"/>
        <v>0</v>
      </c>
      <c r="BL319" s="22" t="s">
        <v>278</v>
      </c>
      <c r="BM319" s="22" t="s">
        <v>1390</v>
      </c>
    </row>
    <row r="320" spans="2:65" s="1" customFormat="1" ht="16.5" customHeight="1">
      <c r="B320" s="154"/>
      <c r="C320" s="155" t="s">
        <v>1391</v>
      </c>
      <c r="D320" s="155" t="s">
        <v>205</v>
      </c>
      <c r="E320" s="156" t="s">
        <v>1392</v>
      </c>
      <c r="F320" s="263" t="s">
        <v>1393</v>
      </c>
      <c r="G320" s="263"/>
      <c r="H320" s="263"/>
      <c r="I320" s="263"/>
      <c r="J320" s="157" t="s">
        <v>850</v>
      </c>
      <c r="K320" s="158">
        <v>1</v>
      </c>
      <c r="L320" s="159"/>
      <c r="M320" s="264"/>
      <c r="N320" s="264"/>
      <c r="O320" s="264"/>
      <c r="P320" s="264">
        <f t="shared" si="52"/>
        <v>0</v>
      </c>
      <c r="Q320" s="264"/>
      <c r="R320" s="160"/>
      <c r="T320" s="161" t="s">
        <v>5</v>
      </c>
      <c r="U320" s="44" t="s">
        <v>47</v>
      </c>
      <c r="V320" s="120">
        <f t="shared" si="53"/>
        <v>0</v>
      </c>
      <c r="W320" s="120">
        <f t="shared" si="54"/>
        <v>0</v>
      </c>
      <c r="X320" s="120">
        <f t="shared" si="55"/>
        <v>0</v>
      </c>
      <c r="Y320" s="162">
        <v>0.24</v>
      </c>
      <c r="Z320" s="162">
        <f t="shared" si="56"/>
        <v>0.24</v>
      </c>
      <c r="AA320" s="162">
        <v>0</v>
      </c>
      <c r="AB320" s="162">
        <f t="shared" si="57"/>
        <v>0</v>
      </c>
      <c r="AC320" s="162">
        <v>0</v>
      </c>
      <c r="AD320" s="163">
        <f t="shared" si="58"/>
        <v>0</v>
      </c>
      <c r="AR320" s="22" t="s">
        <v>278</v>
      </c>
      <c r="AT320" s="22" t="s">
        <v>205</v>
      </c>
      <c r="AU320" s="22" t="s">
        <v>96</v>
      </c>
      <c r="AY320" s="22" t="s">
        <v>204</v>
      </c>
      <c r="BE320" s="164">
        <f t="shared" si="59"/>
        <v>0</v>
      </c>
      <c r="BF320" s="164">
        <f t="shared" si="60"/>
        <v>0</v>
      </c>
      <c r="BG320" s="164">
        <f t="shared" si="61"/>
        <v>0</v>
      </c>
      <c r="BH320" s="164">
        <f t="shared" si="62"/>
        <v>0</v>
      </c>
      <c r="BI320" s="164">
        <f t="shared" si="63"/>
        <v>0</v>
      </c>
      <c r="BJ320" s="22" t="s">
        <v>91</v>
      </c>
      <c r="BK320" s="164">
        <f t="shared" si="64"/>
        <v>0</v>
      </c>
      <c r="BL320" s="22" t="s">
        <v>278</v>
      </c>
      <c r="BM320" s="22" t="s">
        <v>1394</v>
      </c>
    </row>
    <row r="321" spans="2:65" s="1" customFormat="1" ht="16.5" customHeight="1">
      <c r="B321" s="154"/>
      <c r="C321" s="155" t="s">
        <v>1395</v>
      </c>
      <c r="D321" s="155" t="s">
        <v>205</v>
      </c>
      <c r="E321" s="156" t="s">
        <v>1396</v>
      </c>
      <c r="F321" s="263" t="s">
        <v>1397</v>
      </c>
      <c r="G321" s="263"/>
      <c r="H321" s="263"/>
      <c r="I321" s="263"/>
      <c r="J321" s="157" t="s">
        <v>850</v>
      </c>
      <c r="K321" s="158">
        <v>1</v>
      </c>
      <c r="L321" s="159"/>
      <c r="M321" s="264"/>
      <c r="N321" s="264"/>
      <c r="O321" s="264"/>
      <c r="P321" s="264">
        <f t="shared" si="52"/>
        <v>0</v>
      </c>
      <c r="Q321" s="264"/>
      <c r="R321" s="160"/>
      <c r="T321" s="161" t="s">
        <v>5</v>
      </c>
      <c r="U321" s="44" t="s">
        <v>47</v>
      </c>
      <c r="V321" s="120">
        <f t="shared" si="53"/>
        <v>0</v>
      </c>
      <c r="W321" s="120">
        <f t="shared" si="54"/>
        <v>0</v>
      </c>
      <c r="X321" s="120">
        <f t="shared" si="55"/>
        <v>0</v>
      </c>
      <c r="Y321" s="162">
        <v>2.99</v>
      </c>
      <c r="Z321" s="162">
        <f t="shared" si="56"/>
        <v>2.99</v>
      </c>
      <c r="AA321" s="162">
        <v>0</v>
      </c>
      <c r="AB321" s="162">
        <f t="shared" si="57"/>
        <v>0</v>
      </c>
      <c r="AC321" s="162">
        <v>0</v>
      </c>
      <c r="AD321" s="163">
        <f t="shared" si="58"/>
        <v>0</v>
      </c>
      <c r="AR321" s="22" t="s">
        <v>278</v>
      </c>
      <c r="AT321" s="22" t="s">
        <v>205</v>
      </c>
      <c r="AU321" s="22" t="s">
        <v>96</v>
      </c>
      <c r="AY321" s="22" t="s">
        <v>204</v>
      </c>
      <c r="BE321" s="164">
        <f t="shared" si="59"/>
        <v>0</v>
      </c>
      <c r="BF321" s="164">
        <f t="shared" si="60"/>
        <v>0</v>
      </c>
      <c r="BG321" s="164">
        <f t="shared" si="61"/>
        <v>0</v>
      </c>
      <c r="BH321" s="164">
        <f t="shared" si="62"/>
        <v>0</v>
      </c>
      <c r="BI321" s="164">
        <f t="shared" si="63"/>
        <v>0</v>
      </c>
      <c r="BJ321" s="22" t="s">
        <v>91</v>
      </c>
      <c r="BK321" s="164">
        <f t="shared" si="64"/>
        <v>0</v>
      </c>
      <c r="BL321" s="22" t="s">
        <v>278</v>
      </c>
      <c r="BM321" s="22" t="s">
        <v>1398</v>
      </c>
    </row>
    <row r="322" spans="2:65" s="1" customFormat="1" ht="25.5" customHeight="1">
      <c r="B322" s="154"/>
      <c r="C322" s="155" t="s">
        <v>1399</v>
      </c>
      <c r="D322" s="155" t="s">
        <v>205</v>
      </c>
      <c r="E322" s="156" t="s">
        <v>1400</v>
      </c>
      <c r="F322" s="263" t="s">
        <v>1401</v>
      </c>
      <c r="G322" s="263"/>
      <c r="H322" s="263"/>
      <c r="I322" s="263"/>
      <c r="J322" s="157" t="s">
        <v>208</v>
      </c>
      <c r="K322" s="158">
        <v>150</v>
      </c>
      <c r="L322" s="159"/>
      <c r="M322" s="264"/>
      <c r="N322" s="264"/>
      <c r="O322" s="264"/>
      <c r="P322" s="264">
        <f t="shared" si="52"/>
        <v>0</v>
      </c>
      <c r="Q322" s="264"/>
      <c r="R322" s="160"/>
      <c r="T322" s="161" t="s">
        <v>5</v>
      </c>
      <c r="U322" s="44" t="s">
        <v>47</v>
      </c>
      <c r="V322" s="120">
        <f t="shared" si="53"/>
        <v>0</v>
      </c>
      <c r="W322" s="120">
        <f t="shared" si="54"/>
        <v>0</v>
      </c>
      <c r="X322" s="120">
        <f t="shared" si="55"/>
        <v>0</v>
      </c>
      <c r="Y322" s="162">
        <v>2.5000000000000001E-2</v>
      </c>
      <c r="Z322" s="162">
        <f t="shared" si="56"/>
        <v>3.75</v>
      </c>
      <c r="AA322" s="162">
        <v>9.0000000000000006E-5</v>
      </c>
      <c r="AB322" s="162">
        <f t="shared" si="57"/>
        <v>1.3500000000000002E-2</v>
      </c>
      <c r="AC322" s="162">
        <v>0</v>
      </c>
      <c r="AD322" s="163">
        <f t="shared" si="58"/>
        <v>0</v>
      </c>
      <c r="AR322" s="22" t="s">
        <v>278</v>
      </c>
      <c r="AT322" s="22" t="s">
        <v>205</v>
      </c>
      <c r="AU322" s="22" t="s">
        <v>96</v>
      </c>
      <c r="AY322" s="22" t="s">
        <v>204</v>
      </c>
      <c r="BE322" s="164">
        <f t="shared" si="59"/>
        <v>0</v>
      </c>
      <c r="BF322" s="164">
        <f t="shared" si="60"/>
        <v>0</v>
      </c>
      <c r="BG322" s="164">
        <f t="shared" si="61"/>
        <v>0</v>
      </c>
      <c r="BH322" s="164">
        <f t="shared" si="62"/>
        <v>0</v>
      </c>
      <c r="BI322" s="164">
        <f t="shared" si="63"/>
        <v>0</v>
      </c>
      <c r="BJ322" s="22" t="s">
        <v>91</v>
      </c>
      <c r="BK322" s="164">
        <f t="shared" si="64"/>
        <v>0</v>
      </c>
      <c r="BL322" s="22" t="s">
        <v>278</v>
      </c>
      <c r="BM322" s="22" t="s">
        <v>1402</v>
      </c>
    </row>
    <row r="323" spans="2:65" s="1" customFormat="1" ht="16.5" customHeight="1">
      <c r="B323" s="154"/>
      <c r="C323" s="155" t="s">
        <v>1403</v>
      </c>
      <c r="D323" s="155" t="s">
        <v>205</v>
      </c>
      <c r="E323" s="156" t="s">
        <v>1404</v>
      </c>
      <c r="F323" s="263" t="s">
        <v>1405</v>
      </c>
      <c r="G323" s="263"/>
      <c r="H323" s="263"/>
      <c r="I323" s="263"/>
      <c r="J323" s="157" t="s">
        <v>1329</v>
      </c>
      <c r="K323" s="158">
        <v>1</v>
      </c>
      <c r="L323" s="159"/>
      <c r="M323" s="264"/>
      <c r="N323" s="264"/>
      <c r="O323" s="264"/>
      <c r="P323" s="264">
        <f t="shared" si="52"/>
        <v>0</v>
      </c>
      <c r="Q323" s="264"/>
      <c r="R323" s="160"/>
      <c r="T323" s="161" t="s">
        <v>5</v>
      </c>
      <c r="U323" s="44" t="s">
        <v>47</v>
      </c>
      <c r="V323" s="120">
        <f t="shared" si="53"/>
        <v>0</v>
      </c>
      <c r="W323" s="120">
        <f t="shared" si="54"/>
        <v>0</v>
      </c>
      <c r="X323" s="120">
        <f t="shared" si="55"/>
        <v>0</v>
      </c>
      <c r="Y323" s="162">
        <v>0</v>
      </c>
      <c r="Z323" s="162">
        <f t="shared" si="56"/>
        <v>0</v>
      </c>
      <c r="AA323" s="162">
        <v>0</v>
      </c>
      <c r="AB323" s="162">
        <f t="shared" si="57"/>
        <v>0</v>
      </c>
      <c r="AC323" s="162">
        <v>0</v>
      </c>
      <c r="AD323" s="163">
        <f t="shared" si="58"/>
        <v>0</v>
      </c>
      <c r="AR323" s="22" t="s">
        <v>278</v>
      </c>
      <c r="AT323" s="22" t="s">
        <v>205</v>
      </c>
      <c r="AU323" s="22" t="s">
        <v>96</v>
      </c>
      <c r="AY323" s="22" t="s">
        <v>204</v>
      </c>
      <c r="BE323" s="164">
        <f t="shared" si="59"/>
        <v>0</v>
      </c>
      <c r="BF323" s="164">
        <f t="shared" si="60"/>
        <v>0</v>
      </c>
      <c r="BG323" s="164">
        <f t="shared" si="61"/>
        <v>0</v>
      </c>
      <c r="BH323" s="164">
        <f t="shared" si="62"/>
        <v>0</v>
      </c>
      <c r="BI323" s="164">
        <f t="shared" si="63"/>
        <v>0</v>
      </c>
      <c r="BJ323" s="22" t="s">
        <v>91</v>
      </c>
      <c r="BK323" s="164">
        <f t="shared" si="64"/>
        <v>0</v>
      </c>
      <c r="BL323" s="22" t="s">
        <v>278</v>
      </c>
      <c r="BM323" s="22" t="s">
        <v>1406</v>
      </c>
    </row>
    <row r="324" spans="2:65" s="1" customFormat="1" ht="24" customHeight="1">
      <c r="B324" s="35"/>
      <c r="C324" s="36"/>
      <c r="D324" s="36"/>
      <c r="E324" s="36"/>
      <c r="F324" s="288" t="s">
        <v>1407</v>
      </c>
      <c r="G324" s="289"/>
      <c r="H324" s="289"/>
      <c r="I324" s="289"/>
      <c r="J324" s="36"/>
      <c r="K324" s="36"/>
      <c r="L324" s="36"/>
      <c r="M324" s="36"/>
      <c r="N324" s="36"/>
      <c r="O324" s="36"/>
      <c r="P324" s="36"/>
      <c r="Q324" s="36"/>
      <c r="R324" s="37"/>
      <c r="T324" s="196"/>
      <c r="U324" s="36"/>
      <c r="V324" s="36"/>
      <c r="W324" s="36"/>
      <c r="X324" s="36"/>
      <c r="Y324" s="36"/>
      <c r="Z324" s="36"/>
      <c r="AA324" s="36"/>
      <c r="AB324" s="36"/>
      <c r="AC324" s="36"/>
      <c r="AD324" s="74"/>
      <c r="AT324" s="22" t="s">
        <v>931</v>
      </c>
      <c r="AU324" s="22" t="s">
        <v>96</v>
      </c>
    </row>
    <row r="325" spans="2:65" s="10" customFormat="1" ht="29.85" customHeight="1">
      <c r="B325" s="142"/>
      <c r="C325" s="143"/>
      <c r="D325" s="153" t="s">
        <v>871</v>
      </c>
      <c r="E325" s="153"/>
      <c r="F325" s="153"/>
      <c r="G325" s="153"/>
      <c r="H325" s="153"/>
      <c r="I325" s="153"/>
      <c r="J325" s="153"/>
      <c r="K325" s="153"/>
      <c r="L325" s="153"/>
      <c r="M325" s="277">
        <f>BK325</f>
        <v>0</v>
      </c>
      <c r="N325" s="278"/>
      <c r="O325" s="278"/>
      <c r="P325" s="278"/>
      <c r="Q325" s="278"/>
      <c r="R325" s="145"/>
      <c r="T325" s="146"/>
      <c r="U325" s="143"/>
      <c r="V325" s="143"/>
      <c r="W325" s="147">
        <f>W326</f>
        <v>0</v>
      </c>
      <c r="X325" s="147">
        <f>X326</f>
        <v>0</v>
      </c>
      <c r="Y325" s="143"/>
      <c r="Z325" s="148">
        <f>Z326</f>
        <v>5.21</v>
      </c>
      <c r="AA325" s="143"/>
      <c r="AB325" s="148">
        <f>AB326</f>
        <v>1.29</v>
      </c>
      <c r="AC325" s="143"/>
      <c r="AD325" s="149">
        <f>AD326</f>
        <v>0</v>
      </c>
      <c r="AR325" s="150" t="s">
        <v>216</v>
      </c>
      <c r="AT325" s="151" t="s">
        <v>83</v>
      </c>
      <c r="AU325" s="151" t="s">
        <v>91</v>
      </c>
      <c r="AY325" s="150" t="s">
        <v>204</v>
      </c>
      <c r="BK325" s="152">
        <f>BK326</f>
        <v>0</v>
      </c>
    </row>
    <row r="326" spans="2:65" s="1" customFormat="1" ht="38.25" customHeight="1">
      <c r="B326" s="154"/>
      <c r="C326" s="155" t="s">
        <v>1408</v>
      </c>
      <c r="D326" s="155" t="s">
        <v>205</v>
      </c>
      <c r="E326" s="156" t="s">
        <v>1409</v>
      </c>
      <c r="F326" s="263" t="s">
        <v>1410</v>
      </c>
      <c r="G326" s="263"/>
      <c r="H326" s="263"/>
      <c r="I326" s="263"/>
      <c r="J326" s="157" t="s">
        <v>208</v>
      </c>
      <c r="K326" s="158">
        <v>10</v>
      </c>
      <c r="L326" s="159"/>
      <c r="M326" s="264"/>
      <c r="N326" s="264"/>
      <c r="O326" s="264"/>
      <c r="P326" s="264">
        <f>ROUND(V326*K326,2)</f>
        <v>0</v>
      </c>
      <c r="Q326" s="264"/>
      <c r="R326" s="160"/>
      <c r="T326" s="161" t="s">
        <v>5</v>
      </c>
      <c r="U326" s="44" t="s">
        <v>47</v>
      </c>
      <c r="V326" s="120">
        <f>L326+M326</f>
        <v>0</v>
      </c>
      <c r="W326" s="120">
        <f>ROUND(L326*K326,2)</f>
        <v>0</v>
      </c>
      <c r="X326" s="120">
        <f>ROUND(M326*K326,2)</f>
        <v>0</v>
      </c>
      <c r="Y326" s="162">
        <v>0.52100000000000002</v>
      </c>
      <c r="Z326" s="162">
        <f>Y326*K326</f>
        <v>5.21</v>
      </c>
      <c r="AA326" s="162">
        <v>0.129</v>
      </c>
      <c r="AB326" s="162">
        <f>AA326*K326</f>
        <v>1.29</v>
      </c>
      <c r="AC326" s="162">
        <v>0</v>
      </c>
      <c r="AD326" s="163">
        <f>AC326*K326</f>
        <v>0</v>
      </c>
      <c r="AR326" s="22" t="s">
        <v>278</v>
      </c>
      <c r="AT326" s="22" t="s">
        <v>205</v>
      </c>
      <c r="AU326" s="22" t="s">
        <v>96</v>
      </c>
      <c r="AY326" s="22" t="s">
        <v>204</v>
      </c>
      <c r="BE326" s="164">
        <f>IF(U326="základní",P326,0)</f>
        <v>0</v>
      </c>
      <c r="BF326" s="164">
        <f>IF(U326="snížená",P326,0)</f>
        <v>0</v>
      </c>
      <c r="BG326" s="164">
        <f>IF(U326="zákl. přenesená",P326,0)</f>
        <v>0</v>
      </c>
      <c r="BH326" s="164">
        <f>IF(U326="sníž. přenesená",P326,0)</f>
        <v>0</v>
      </c>
      <c r="BI326" s="164">
        <f>IF(U326="nulová",P326,0)</f>
        <v>0</v>
      </c>
      <c r="BJ326" s="22" t="s">
        <v>91</v>
      </c>
      <c r="BK326" s="164">
        <f>ROUND(V326*K326,2)</f>
        <v>0</v>
      </c>
      <c r="BL326" s="22" t="s">
        <v>278</v>
      </c>
      <c r="BM326" s="22" t="s">
        <v>1411</v>
      </c>
    </row>
    <row r="327" spans="2:65" s="10" customFormat="1" ht="37.35" customHeight="1">
      <c r="B327" s="142"/>
      <c r="C327" s="143"/>
      <c r="D327" s="144" t="s">
        <v>872</v>
      </c>
      <c r="E327" s="144"/>
      <c r="F327" s="144"/>
      <c r="G327" s="144"/>
      <c r="H327" s="144"/>
      <c r="I327" s="144"/>
      <c r="J327" s="144"/>
      <c r="K327" s="144"/>
      <c r="L327" s="144"/>
      <c r="M327" s="290">
        <f>BK327</f>
        <v>0</v>
      </c>
      <c r="N327" s="291"/>
      <c r="O327" s="291"/>
      <c r="P327" s="291"/>
      <c r="Q327" s="291"/>
      <c r="R327" s="145"/>
      <c r="T327" s="146"/>
      <c r="U327" s="143"/>
      <c r="V327" s="143"/>
      <c r="W327" s="147">
        <f>W328</f>
        <v>0</v>
      </c>
      <c r="X327" s="147">
        <f>X328</f>
        <v>0</v>
      </c>
      <c r="Y327" s="143"/>
      <c r="Z327" s="148">
        <f>Z328</f>
        <v>72</v>
      </c>
      <c r="AA327" s="143"/>
      <c r="AB327" s="148">
        <f>AB328</f>
        <v>0</v>
      </c>
      <c r="AC327" s="143"/>
      <c r="AD327" s="149">
        <f>AD328</f>
        <v>0</v>
      </c>
      <c r="AR327" s="150" t="s">
        <v>220</v>
      </c>
      <c r="AT327" s="151" t="s">
        <v>83</v>
      </c>
      <c r="AU327" s="151" t="s">
        <v>84</v>
      </c>
      <c r="AY327" s="150" t="s">
        <v>204</v>
      </c>
      <c r="BK327" s="152">
        <f>BK328</f>
        <v>0</v>
      </c>
    </row>
    <row r="328" spans="2:65" s="10" customFormat="1" ht="19.899999999999999" customHeight="1">
      <c r="B328" s="142"/>
      <c r="C328" s="143"/>
      <c r="D328" s="153" t="s">
        <v>873</v>
      </c>
      <c r="E328" s="153"/>
      <c r="F328" s="153"/>
      <c r="G328" s="153"/>
      <c r="H328" s="153"/>
      <c r="I328" s="153"/>
      <c r="J328" s="153"/>
      <c r="K328" s="153"/>
      <c r="L328" s="153"/>
      <c r="M328" s="277">
        <f>BK328</f>
        <v>0</v>
      </c>
      <c r="N328" s="278"/>
      <c r="O328" s="278"/>
      <c r="P328" s="278"/>
      <c r="Q328" s="278"/>
      <c r="R328" s="145"/>
      <c r="T328" s="146"/>
      <c r="U328" s="143"/>
      <c r="V328" s="143"/>
      <c r="W328" s="147">
        <f>SUM(W329:W330)</f>
        <v>0</v>
      </c>
      <c r="X328" s="147">
        <f>SUM(X329:X330)</f>
        <v>0</v>
      </c>
      <c r="Y328" s="143"/>
      <c r="Z328" s="148">
        <f>SUM(Z329:Z330)</f>
        <v>72</v>
      </c>
      <c r="AA328" s="143"/>
      <c r="AB328" s="148">
        <f>SUM(AB329:AB330)</f>
        <v>0</v>
      </c>
      <c r="AC328" s="143"/>
      <c r="AD328" s="149">
        <f>SUM(AD329:AD330)</f>
        <v>0</v>
      </c>
      <c r="AR328" s="150" t="s">
        <v>220</v>
      </c>
      <c r="AT328" s="151" t="s">
        <v>83</v>
      </c>
      <c r="AU328" s="151" t="s">
        <v>91</v>
      </c>
      <c r="AY328" s="150" t="s">
        <v>204</v>
      </c>
      <c r="BK328" s="152">
        <f>SUM(BK329:BK330)</f>
        <v>0</v>
      </c>
    </row>
    <row r="329" spans="2:65" s="1" customFormat="1" ht="16.5" customHeight="1">
      <c r="B329" s="154"/>
      <c r="C329" s="155" t="s">
        <v>1412</v>
      </c>
      <c r="D329" s="155" t="s">
        <v>205</v>
      </c>
      <c r="E329" s="156" t="s">
        <v>368</v>
      </c>
      <c r="F329" s="263" t="s">
        <v>369</v>
      </c>
      <c r="G329" s="263"/>
      <c r="H329" s="263"/>
      <c r="I329" s="263"/>
      <c r="J329" s="157" t="s">
        <v>362</v>
      </c>
      <c r="K329" s="158">
        <v>72</v>
      </c>
      <c r="L329" s="159"/>
      <c r="M329" s="264"/>
      <c r="N329" s="264"/>
      <c r="O329" s="264"/>
      <c r="P329" s="264">
        <f>ROUND(V329*K329,2)</f>
        <v>0</v>
      </c>
      <c r="Q329" s="264"/>
      <c r="R329" s="160"/>
      <c r="T329" s="161" t="s">
        <v>5</v>
      </c>
      <c r="U329" s="44" t="s">
        <v>47</v>
      </c>
      <c r="V329" s="120">
        <f>L329+M329</f>
        <v>0</v>
      </c>
      <c r="W329" s="120">
        <f>ROUND(L329*K329,2)</f>
        <v>0</v>
      </c>
      <c r="X329" s="120">
        <f>ROUND(M329*K329,2)</f>
        <v>0</v>
      </c>
      <c r="Y329" s="162">
        <v>1</v>
      </c>
      <c r="Z329" s="162">
        <f>Y329*K329</f>
        <v>72</v>
      </c>
      <c r="AA329" s="162">
        <v>0</v>
      </c>
      <c r="AB329" s="162">
        <f>AA329*K329</f>
        <v>0</v>
      </c>
      <c r="AC329" s="162">
        <v>0</v>
      </c>
      <c r="AD329" s="163">
        <f>AC329*K329</f>
        <v>0</v>
      </c>
      <c r="AR329" s="22" t="s">
        <v>363</v>
      </c>
      <c r="AT329" s="22" t="s">
        <v>205</v>
      </c>
      <c r="AU329" s="22" t="s">
        <v>96</v>
      </c>
      <c r="AY329" s="22" t="s">
        <v>204</v>
      </c>
      <c r="BE329" s="164">
        <f>IF(U329="základní",P329,0)</f>
        <v>0</v>
      </c>
      <c r="BF329" s="164">
        <f>IF(U329="snížená",P329,0)</f>
        <v>0</v>
      </c>
      <c r="BG329" s="164">
        <f>IF(U329="zákl. přenesená",P329,0)</f>
        <v>0</v>
      </c>
      <c r="BH329" s="164">
        <f>IF(U329="sníž. přenesená",P329,0)</f>
        <v>0</v>
      </c>
      <c r="BI329" s="164">
        <f>IF(U329="nulová",P329,0)</f>
        <v>0</v>
      </c>
      <c r="BJ329" s="22" t="s">
        <v>91</v>
      </c>
      <c r="BK329" s="164">
        <f>ROUND(V329*K329,2)</f>
        <v>0</v>
      </c>
      <c r="BL329" s="22" t="s">
        <v>363</v>
      </c>
      <c r="BM329" s="22" t="s">
        <v>1413</v>
      </c>
    </row>
    <row r="330" spans="2:65" s="11" customFormat="1" ht="51" customHeight="1">
      <c r="B330" s="170"/>
      <c r="C330" s="171"/>
      <c r="D330" s="171"/>
      <c r="E330" s="172" t="s">
        <v>5</v>
      </c>
      <c r="F330" s="268" t="s">
        <v>1414</v>
      </c>
      <c r="G330" s="269"/>
      <c r="H330" s="269"/>
      <c r="I330" s="269"/>
      <c r="J330" s="171"/>
      <c r="K330" s="173">
        <v>72</v>
      </c>
      <c r="L330" s="171"/>
      <c r="M330" s="171"/>
      <c r="N330" s="171"/>
      <c r="O330" s="171"/>
      <c r="P330" s="171"/>
      <c r="Q330" s="171"/>
      <c r="R330" s="174"/>
      <c r="T330" s="175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6"/>
      <c r="AT330" s="177" t="s">
        <v>366</v>
      </c>
      <c r="AU330" s="177" t="s">
        <v>96</v>
      </c>
      <c r="AV330" s="11" t="s">
        <v>96</v>
      </c>
      <c r="AW330" s="11" t="s">
        <v>7</v>
      </c>
      <c r="AX330" s="11" t="s">
        <v>91</v>
      </c>
      <c r="AY330" s="177" t="s">
        <v>204</v>
      </c>
    </row>
    <row r="331" spans="2:65" s="10" customFormat="1" ht="37.35" customHeight="1">
      <c r="B331" s="142"/>
      <c r="C331" s="143"/>
      <c r="D331" s="144" t="s">
        <v>874</v>
      </c>
      <c r="E331" s="144"/>
      <c r="F331" s="144"/>
      <c r="G331" s="144"/>
      <c r="H331" s="144"/>
      <c r="I331" s="144"/>
      <c r="J331" s="144"/>
      <c r="K331" s="144"/>
      <c r="L331" s="144"/>
      <c r="M331" s="276">
        <f>BK331</f>
        <v>0</v>
      </c>
      <c r="N331" s="258"/>
      <c r="O331" s="258"/>
      <c r="P331" s="258"/>
      <c r="Q331" s="258"/>
      <c r="R331" s="145"/>
      <c r="T331" s="146"/>
      <c r="U331" s="143"/>
      <c r="V331" s="143"/>
      <c r="W331" s="147">
        <f>W332+W335+W338</f>
        <v>0</v>
      </c>
      <c r="X331" s="147">
        <f>X332+X335+X338</f>
        <v>0</v>
      </c>
      <c r="Y331" s="143"/>
      <c r="Z331" s="148">
        <f>Z332+Z335+Z338</f>
        <v>4.6959999999999997</v>
      </c>
      <c r="AA331" s="143"/>
      <c r="AB331" s="148">
        <f>AB332+AB335+AB338</f>
        <v>9.9000000000000008E-3</v>
      </c>
      <c r="AC331" s="143"/>
      <c r="AD331" s="149">
        <f>AD332+AD335+AD338</f>
        <v>0</v>
      </c>
      <c r="AR331" s="150" t="s">
        <v>224</v>
      </c>
      <c r="AT331" s="151" t="s">
        <v>83</v>
      </c>
      <c r="AU331" s="151" t="s">
        <v>84</v>
      </c>
      <c r="AY331" s="150" t="s">
        <v>204</v>
      </c>
      <c r="BK331" s="152">
        <f>BK332+BK335+BK338</f>
        <v>0</v>
      </c>
    </row>
    <row r="332" spans="2:65" s="10" customFormat="1" ht="19.899999999999999" customHeight="1">
      <c r="B332" s="142"/>
      <c r="C332" s="143"/>
      <c r="D332" s="153" t="s">
        <v>875</v>
      </c>
      <c r="E332" s="153"/>
      <c r="F332" s="153"/>
      <c r="G332" s="153"/>
      <c r="H332" s="153"/>
      <c r="I332" s="153"/>
      <c r="J332" s="153"/>
      <c r="K332" s="153"/>
      <c r="L332" s="153"/>
      <c r="M332" s="277">
        <f>BK332</f>
        <v>0</v>
      </c>
      <c r="N332" s="278"/>
      <c r="O332" s="278"/>
      <c r="P332" s="278"/>
      <c r="Q332" s="278"/>
      <c r="R332" s="145"/>
      <c r="T332" s="146"/>
      <c r="U332" s="143"/>
      <c r="V332" s="143"/>
      <c r="W332" s="147">
        <f>SUM(W333:W334)</f>
        <v>0</v>
      </c>
      <c r="X332" s="147">
        <f>SUM(X333:X334)</f>
        <v>0</v>
      </c>
      <c r="Y332" s="143"/>
      <c r="Z332" s="148">
        <f>SUM(Z333:Z334)</f>
        <v>0</v>
      </c>
      <c r="AA332" s="143"/>
      <c r="AB332" s="148">
        <f>SUM(AB333:AB334)</f>
        <v>0</v>
      </c>
      <c r="AC332" s="143"/>
      <c r="AD332" s="149">
        <f>SUM(AD333:AD334)</f>
        <v>0</v>
      </c>
      <c r="AR332" s="150" t="s">
        <v>224</v>
      </c>
      <c r="AT332" s="151" t="s">
        <v>83</v>
      </c>
      <c r="AU332" s="151" t="s">
        <v>91</v>
      </c>
      <c r="AY332" s="150" t="s">
        <v>204</v>
      </c>
      <c r="BK332" s="152">
        <f>SUM(BK333:BK334)</f>
        <v>0</v>
      </c>
    </row>
    <row r="333" spans="2:65" s="1" customFormat="1" ht="16.5" customHeight="1">
      <c r="B333" s="154"/>
      <c r="C333" s="155" t="s">
        <v>1415</v>
      </c>
      <c r="D333" s="155" t="s">
        <v>205</v>
      </c>
      <c r="E333" s="156" t="s">
        <v>1416</v>
      </c>
      <c r="F333" s="263" t="s">
        <v>1417</v>
      </c>
      <c r="G333" s="263"/>
      <c r="H333" s="263"/>
      <c r="I333" s="263"/>
      <c r="J333" s="157" t="s">
        <v>850</v>
      </c>
      <c r="K333" s="158">
        <v>1</v>
      </c>
      <c r="L333" s="159"/>
      <c r="M333" s="264"/>
      <c r="N333" s="264"/>
      <c r="O333" s="264"/>
      <c r="P333" s="264">
        <f>ROUND(V333*K333,2)</f>
        <v>0</v>
      </c>
      <c r="Q333" s="264"/>
      <c r="R333" s="160"/>
      <c r="T333" s="161" t="s">
        <v>5</v>
      </c>
      <c r="U333" s="44" t="s">
        <v>47</v>
      </c>
      <c r="V333" s="120">
        <f>L333+M333</f>
        <v>0</v>
      </c>
      <c r="W333" s="120">
        <f>ROUND(L333*K333,2)</f>
        <v>0</v>
      </c>
      <c r="X333" s="120">
        <f>ROUND(M333*K333,2)</f>
        <v>0</v>
      </c>
      <c r="Y333" s="162">
        <v>0</v>
      </c>
      <c r="Z333" s="162">
        <f>Y333*K333</f>
        <v>0</v>
      </c>
      <c r="AA333" s="162">
        <v>0</v>
      </c>
      <c r="AB333" s="162">
        <f>AA333*K333</f>
        <v>0</v>
      </c>
      <c r="AC333" s="162">
        <v>0</v>
      </c>
      <c r="AD333" s="163">
        <f>AC333*K333</f>
        <v>0</v>
      </c>
      <c r="AR333" s="22" t="s">
        <v>1418</v>
      </c>
      <c r="AT333" s="22" t="s">
        <v>205</v>
      </c>
      <c r="AU333" s="22" t="s">
        <v>96</v>
      </c>
      <c r="AY333" s="22" t="s">
        <v>204</v>
      </c>
      <c r="BE333" s="164">
        <f>IF(U333="základní",P333,0)</f>
        <v>0</v>
      </c>
      <c r="BF333" s="164">
        <f>IF(U333="snížená",P333,0)</f>
        <v>0</v>
      </c>
      <c r="BG333" s="164">
        <f>IF(U333="zákl. přenesená",P333,0)</f>
        <v>0</v>
      </c>
      <c r="BH333" s="164">
        <f>IF(U333="sníž. přenesená",P333,0)</f>
        <v>0</v>
      </c>
      <c r="BI333" s="164">
        <f>IF(U333="nulová",P333,0)</f>
        <v>0</v>
      </c>
      <c r="BJ333" s="22" t="s">
        <v>91</v>
      </c>
      <c r="BK333" s="164">
        <f>ROUND(V333*K333,2)</f>
        <v>0</v>
      </c>
      <c r="BL333" s="22" t="s">
        <v>1418</v>
      </c>
      <c r="BM333" s="22" t="s">
        <v>1419</v>
      </c>
    </row>
    <row r="334" spans="2:65" s="1" customFormat="1" ht="16.5" customHeight="1">
      <c r="B334" s="154"/>
      <c r="C334" s="155" t="s">
        <v>1241</v>
      </c>
      <c r="D334" s="155" t="s">
        <v>205</v>
      </c>
      <c r="E334" s="156" t="s">
        <v>1420</v>
      </c>
      <c r="F334" s="263" t="s">
        <v>1421</v>
      </c>
      <c r="G334" s="263"/>
      <c r="H334" s="263"/>
      <c r="I334" s="263"/>
      <c r="J334" s="157" t="s">
        <v>850</v>
      </c>
      <c r="K334" s="158">
        <v>1</v>
      </c>
      <c r="L334" s="159"/>
      <c r="M334" s="264"/>
      <c r="N334" s="264"/>
      <c r="O334" s="264"/>
      <c r="P334" s="264">
        <f>ROUND(V334*K334,2)</f>
        <v>0</v>
      </c>
      <c r="Q334" s="264"/>
      <c r="R334" s="160"/>
      <c r="T334" s="161" t="s">
        <v>5</v>
      </c>
      <c r="U334" s="44" t="s">
        <v>47</v>
      </c>
      <c r="V334" s="120">
        <f>L334+M334</f>
        <v>0</v>
      </c>
      <c r="W334" s="120">
        <f>ROUND(L334*K334,2)</f>
        <v>0</v>
      </c>
      <c r="X334" s="120">
        <f>ROUND(M334*K334,2)</f>
        <v>0</v>
      </c>
      <c r="Y334" s="162">
        <v>0</v>
      </c>
      <c r="Z334" s="162">
        <f>Y334*K334</f>
        <v>0</v>
      </c>
      <c r="AA334" s="162">
        <v>0</v>
      </c>
      <c r="AB334" s="162">
        <f>AA334*K334</f>
        <v>0</v>
      </c>
      <c r="AC334" s="162">
        <v>0</v>
      </c>
      <c r="AD334" s="163">
        <f>AC334*K334</f>
        <v>0</v>
      </c>
      <c r="AR334" s="22" t="s">
        <v>1418</v>
      </c>
      <c r="AT334" s="22" t="s">
        <v>205</v>
      </c>
      <c r="AU334" s="22" t="s">
        <v>96</v>
      </c>
      <c r="AY334" s="22" t="s">
        <v>204</v>
      </c>
      <c r="BE334" s="164">
        <f>IF(U334="základní",P334,0)</f>
        <v>0</v>
      </c>
      <c r="BF334" s="164">
        <f>IF(U334="snížená",P334,0)</f>
        <v>0</v>
      </c>
      <c r="BG334" s="164">
        <f>IF(U334="zákl. přenesená",P334,0)</f>
        <v>0</v>
      </c>
      <c r="BH334" s="164">
        <f>IF(U334="sníž. přenesená",P334,0)</f>
        <v>0</v>
      </c>
      <c r="BI334" s="164">
        <f>IF(U334="nulová",P334,0)</f>
        <v>0</v>
      </c>
      <c r="BJ334" s="22" t="s">
        <v>91</v>
      </c>
      <c r="BK334" s="164">
        <f>ROUND(V334*K334,2)</f>
        <v>0</v>
      </c>
      <c r="BL334" s="22" t="s">
        <v>1418</v>
      </c>
      <c r="BM334" s="22" t="s">
        <v>1422</v>
      </c>
    </row>
    <row r="335" spans="2:65" s="10" customFormat="1" ht="29.85" customHeight="1">
      <c r="B335" s="142"/>
      <c r="C335" s="143"/>
      <c r="D335" s="153" t="s">
        <v>876</v>
      </c>
      <c r="E335" s="153"/>
      <c r="F335" s="153"/>
      <c r="G335" s="153"/>
      <c r="H335" s="153"/>
      <c r="I335" s="153"/>
      <c r="J335" s="153"/>
      <c r="K335" s="153"/>
      <c r="L335" s="153"/>
      <c r="M335" s="279">
        <f>BK335</f>
        <v>0</v>
      </c>
      <c r="N335" s="280"/>
      <c r="O335" s="280"/>
      <c r="P335" s="280"/>
      <c r="Q335" s="280"/>
      <c r="R335" s="145"/>
      <c r="T335" s="146"/>
      <c r="U335" s="143"/>
      <c r="V335" s="143"/>
      <c r="W335" s="147">
        <f>SUM(W336:W337)</f>
        <v>0</v>
      </c>
      <c r="X335" s="147">
        <f>SUM(X336:X337)</f>
        <v>0</v>
      </c>
      <c r="Y335" s="143"/>
      <c r="Z335" s="148">
        <f>SUM(Z336:Z337)</f>
        <v>4.6959999999999997</v>
      </c>
      <c r="AA335" s="143"/>
      <c r="AB335" s="148">
        <f>SUM(AB336:AB337)</f>
        <v>9.9000000000000008E-3</v>
      </c>
      <c r="AC335" s="143"/>
      <c r="AD335" s="149">
        <f>SUM(AD336:AD337)</f>
        <v>0</v>
      </c>
      <c r="AR335" s="150" t="s">
        <v>224</v>
      </c>
      <c r="AT335" s="151" t="s">
        <v>83</v>
      </c>
      <c r="AU335" s="151" t="s">
        <v>91</v>
      </c>
      <c r="AY335" s="150" t="s">
        <v>204</v>
      </c>
      <c r="BK335" s="152">
        <f>SUM(BK336:BK337)</f>
        <v>0</v>
      </c>
    </row>
    <row r="336" spans="2:65" s="1" customFormat="1" ht="16.5" customHeight="1">
      <c r="B336" s="154"/>
      <c r="C336" s="155" t="s">
        <v>1185</v>
      </c>
      <c r="D336" s="155" t="s">
        <v>205</v>
      </c>
      <c r="E336" s="156" t="s">
        <v>1423</v>
      </c>
      <c r="F336" s="263" t="s">
        <v>1424</v>
      </c>
      <c r="G336" s="263"/>
      <c r="H336" s="263"/>
      <c r="I336" s="263"/>
      <c r="J336" s="157" t="s">
        <v>1425</v>
      </c>
      <c r="K336" s="158">
        <v>4</v>
      </c>
      <c r="L336" s="159"/>
      <c r="M336" s="264"/>
      <c r="N336" s="264"/>
      <c r="O336" s="264"/>
      <c r="P336" s="264">
        <f>ROUND(V336*K336,2)</f>
        <v>0</v>
      </c>
      <c r="Q336" s="264"/>
      <c r="R336" s="160"/>
      <c r="T336" s="161" t="s">
        <v>5</v>
      </c>
      <c r="U336" s="44" t="s">
        <v>47</v>
      </c>
      <c r="V336" s="120">
        <f>L336+M336</f>
        <v>0</v>
      </c>
      <c r="W336" s="120">
        <f>ROUND(L336*K336,2)</f>
        <v>0</v>
      </c>
      <c r="X336" s="120">
        <f>ROUND(M336*K336,2)</f>
        <v>0</v>
      </c>
      <c r="Y336" s="162">
        <v>0</v>
      </c>
      <c r="Z336" s="162">
        <f>Y336*K336</f>
        <v>0</v>
      </c>
      <c r="AA336" s="162">
        <v>0</v>
      </c>
      <c r="AB336" s="162">
        <f>AA336*K336</f>
        <v>0</v>
      </c>
      <c r="AC336" s="162">
        <v>0</v>
      </c>
      <c r="AD336" s="163">
        <f>AC336*K336</f>
        <v>0</v>
      </c>
      <c r="AR336" s="22" t="s">
        <v>1418</v>
      </c>
      <c r="AT336" s="22" t="s">
        <v>205</v>
      </c>
      <c r="AU336" s="22" t="s">
        <v>96</v>
      </c>
      <c r="AY336" s="22" t="s">
        <v>204</v>
      </c>
      <c r="BE336" s="164">
        <f>IF(U336="základní",P336,0)</f>
        <v>0</v>
      </c>
      <c r="BF336" s="164">
        <f>IF(U336="snížená",P336,0)</f>
        <v>0</v>
      </c>
      <c r="BG336" s="164">
        <f>IF(U336="zákl. přenesená",P336,0)</f>
        <v>0</v>
      </c>
      <c r="BH336" s="164">
        <f>IF(U336="sníž. přenesená",P336,0)</f>
        <v>0</v>
      </c>
      <c r="BI336" s="164">
        <f>IF(U336="nulová",P336,0)</f>
        <v>0</v>
      </c>
      <c r="BJ336" s="22" t="s">
        <v>91</v>
      </c>
      <c r="BK336" s="164">
        <f>ROUND(V336*K336,2)</f>
        <v>0</v>
      </c>
      <c r="BL336" s="22" t="s">
        <v>1418</v>
      </c>
      <c r="BM336" s="22" t="s">
        <v>1426</v>
      </c>
    </row>
    <row r="337" spans="2:65" s="1" customFormat="1" ht="25.5" customHeight="1">
      <c r="B337" s="154"/>
      <c r="C337" s="155" t="s">
        <v>1189</v>
      </c>
      <c r="D337" s="155" t="s">
        <v>205</v>
      </c>
      <c r="E337" s="156" t="s">
        <v>1427</v>
      </c>
      <c r="F337" s="263" t="s">
        <v>1428</v>
      </c>
      <c r="G337" s="263"/>
      <c r="H337" s="263"/>
      <c r="I337" s="263"/>
      <c r="J337" s="157" t="s">
        <v>850</v>
      </c>
      <c r="K337" s="158">
        <v>1</v>
      </c>
      <c r="L337" s="159"/>
      <c r="M337" s="264"/>
      <c r="N337" s="264"/>
      <c r="O337" s="264"/>
      <c r="P337" s="264">
        <f>ROUND(V337*K337,2)</f>
        <v>0</v>
      </c>
      <c r="Q337" s="264"/>
      <c r="R337" s="160"/>
      <c r="T337" s="161" t="s">
        <v>5</v>
      </c>
      <c r="U337" s="44" t="s">
        <v>47</v>
      </c>
      <c r="V337" s="120">
        <f>L337+M337</f>
        <v>0</v>
      </c>
      <c r="W337" s="120">
        <f>ROUND(L337*K337,2)</f>
        <v>0</v>
      </c>
      <c r="X337" s="120">
        <f>ROUND(M337*K337,2)</f>
        <v>0</v>
      </c>
      <c r="Y337" s="162">
        <v>4.6959999999999997</v>
      </c>
      <c r="Z337" s="162">
        <f>Y337*K337</f>
        <v>4.6959999999999997</v>
      </c>
      <c r="AA337" s="162">
        <v>9.9000000000000008E-3</v>
      </c>
      <c r="AB337" s="162">
        <f>AA337*K337</f>
        <v>9.9000000000000008E-3</v>
      </c>
      <c r="AC337" s="162">
        <v>0</v>
      </c>
      <c r="AD337" s="163">
        <f>AC337*K337</f>
        <v>0</v>
      </c>
      <c r="AR337" s="22" t="s">
        <v>1418</v>
      </c>
      <c r="AT337" s="22" t="s">
        <v>205</v>
      </c>
      <c r="AU337" s="22" t="s">
        <v>96</v>
      </c>
      <c r="AY337" s="22" t="s">
        <v>204</v>
      </c>
      <c r="BE337" s="164">
        <f>IF(U337="základní",P337,0)</f>
        <v>0</v>
      </c>
      <c r="BF337" s="164">
        <f>IF(U337="snížená",P337,0)</f>
        <v>0</v>
      </c>
      <c r="BG337" s="164">
        <f>IF(U337="zákl. přenesená",P337,0)</f>
        <v>0</v>
      </c>
      <c r="BH337" s="164">
        <f>IF(U337="sníž. přenesená",P337,0)</f>
        <v>0</v>
      </c>
      <c r="BI337" s="164">
        <f>IF(U337="nulová",P337,0)</f>
        <v>0</v>
      </c>
      <c r="BJ337" s="22" t="s">
        <v>91</v>
      </c>
      <c r="BK337" s="164">
        <f>ROUND(V337*K337,2)</f>
        <v>0</v>
      </c>
      <c r="BL337" s="22" t="s">
        <v>1418</v>
      </c>
      <c r="BM337" s="22" t="s">
        <v>1429</v>
      </c>
    </row>
    <row r="338" spans="2:65" s="10" customFormat="1" ht="29.85" customHeight="1">
      <c r="B338" s="142"/>
      <c r="C338" s="143"/>
      <c r="D338" s="153" t="s">
        <v>877</v>
      </c>
      <c r="E338" s="153"/>
      <c r="F338" s="153"/>
      <c r="G338" s="153"/>
      <c r="H338" s="153"/>
      <c r="I338" s="153"/>
      <c r="J338" s="153"/>
      <c r="K338" s="153"/>
      <c r="L338" s="153"/>
      <c r="M338" s="279">
        <f>BK338</f>
        <v>0</v>
      </c>
      <c r="N338" s="280"/>
      <c r="O338" s="280"/>
      <c r="P338" s="280"/>
      <c r="Q338" s="280"/>
      <c r="R338" s="145"/>
      <c r="T338" s="146"/>
      <c r="U338" s="143"/>
      <c r="V338" s="143"/>
      <c r="W338" s="147">
        <f>SUM(W339:W341)</f>
        <v>0</v>
      </c>
      <c r="X338" s="147">
        <f>SUM(X339:X341)</f>
        <v>0</v>
      </c>
      <c r="Y338" s="143"/>
      <c r="Z338" s="148">
        <f>SUM(Z339:Z341)</f>
        <v>0</v>
      </c>
      <c r="AA338" s="143"/>
      <c r="AB338" s="148">
        <f>SUM(AB339:AB341)</f>
        <v>0</v>
      </c>
      <c r="AC338" s="143"/>
      <c r="AD338" s="149">
        <f>SUM(AD339:AD341)</f>
        <v>0</v>
      </c>
      <c r="AR338" s="150" t="s">
        <v>224</v>
      </c>
      <c r="AT338" s="151" t="s">
        <v>83</v>
      </c>
      <c r="AU338" s="151" t="s">
        <v>91</v>
      </c>
      <c r="AY338" s="150" t="s">
        <v>204</v>
      </c>
      <c r="BK338" s="152">
        <f>SUM(BK339:BK341)</f>
        <v>0</v>
      </c>
    </row>
    <row r="339" spans="2:65" s="1" customFormat="1" ht="16.5" customHeight="1">
      <c r="B339" s="154"/>
      <c r="C339" s="155" t="s">
        <v>1197</v>
      </c>
      <c r="D339" s="155" t="s">
        <v>205</v>
      </c>
      <c r="E339" s="156" t="s">
        <v>1430</v>
      </c>
      <c r="F339" s="263" t="s">
        <v>1431</v>
      </c>
      <c r="G339" s="263"/>
      <c r="H339" s="263"/>
      <c r="I339" s="263"/>
      <c r="J339" s="157" t="s">
        <v>1329</v>
      </c>
      <c r="K339" s="158">
        <v>5.0000000000000001E-3</v>
      </c>
      <c r="L339" s="159"/>
      <c r="M339" s="264"/>
      <c r="N339" s="264"/>
      <c r="O339" s="264"/>
      <c r="P339" s="264">
        <f>ROUND(V339*K339,2)</f>
        <v>0</v>
      </c>
      <c r="Q339" s="264"/>
      <c r="R339" s="160"/>
      <c r="T339" s="161" t="s">
        <v>5</v>
      </c>
      <c r="U339" s="44" t="s">
        <v>47</v>
      </c>
      <c r="V339" s="120">
        <f>L339+M339</f>
        <v>0</v>
      </c>
      <c r="W339" s="120">
        <f>ROUND(L339*K339,2)</f>
        <v>0</v>
      </c>
      <c r="X339" s="120">
        <f>ROUND(M339*K339,2)</f>
        <v>0</v>
      </c>
      <c r="Y339" s="162">
        <v>0</v>
      </c>
      <c r="Z339" s="162">
        <f>Y339*K339</f>
        <v>0</v>
      </c>
      <c r="AA339" s="162">
        <v>0</v>
      </c>
      <c r="AB339" s="162">
        <f>AA339*K339</f>
        <v>0</v>
      </c>
      <c r="AC339" s="162">
        <v>0</v>
      </c>
      <c r="AD339" s="163">
        <f>AC339*K339</f>
        <v>0</v>
      </c>
      <c r="AR339" s="22" t="s">
        <v>1418</v>
      </c>
      <c r="AT339" s="22" t="s">
        <v>205</v>
      </c>
      <c r="AU339" s="22" t="s">
        <v>96</v>
      </c>
      <c r="AY339" s="22" t="s">
        <v>204</v>
      </c>
      <c r="BE339" s="164">
        <f>IF(U339="základní",P339,0)</f>
        <v>0</v>
      </c>
      <c r="BF339" s="164">
        <f>IF(U339="snížená",P339,0)</f>
        <v>0</v>
      </c>
      <c r="BG339" s="164">
        <f>IF(U339="zákl. přenesená",P339,0)</f>
        <v>0</v>
      </c>
      <c r="BH339" s="164">
        <f>IF(U339="sníž. přenesená",P339,0)</f>
        <v>0</v>
      </c>
      <c r="BI339" s="164">
        <f>IF(U339="nulová",P339,0)</f>
        <v>0</v>
      </c>
      <c r="BJ339" s="22" t="s">
        <v>91</v>
      </c>
      <c r="BK339" s="164">
        <f>ROUND(V339*K339,2)</f>
        <v>0</v>
      </c>
      <c r="BL339" s="22" t="s">
        <v>1418</v>
      </c>
      <c r="BM339" s="22" t="s">
        <v>1432</v>
      </c>
    </row>
    <row r="340" spans="2:65" s="13" customFormat="1" ht="16.5" customHeight="1">
      <c r="B340" s="189"/>
      <c r="C340" s="190"/>
      <c r="D340" s="190"/>
      <c r="E340" s="191" t="s">
        <v>5</v>
      </c>
      <c r="F340" s="284" t="s">
        <v>1433</v>
      </c>
      <c r="G340" s="285"/>
      <c r="H340" s="285"/>
      <c r="I340" s="285"/>
      <c r="J340" s="190"/>
      <c r="K340" s="191" t="s">
        <v>5</v>
      </c>
      <c r="L340" s="190"/>
      <c r="M340" s="190"/>
      <c r="N340" s="190"/>
      <c r="O340" s="190"/>
      <c r="P340" s="190"/>
      <c r="Q340" s="190"/>
      <c r="R340" s="192"/>
      <c r="T340" s="193"/>
      <c r="U340" s="190"/>
      <c r="V340" s="190"/>
      <c r="W340" s="190"/>
      <c r="X340" s="190"/>
      <c r="Y340" s="190"/>
      <c r="Z340" s="190"/>
      <c r="AA340" s="190"/>
      <c r="AB340" s="190"/>
      <c r="AC340" s="190"/>
      <c r="AD340" s="194"/>
      <c r="AT340" s="195" t="s">
        <v>366</v>
      </c>
      <c r="AU340" s="195" t="s">
        <v>96</v>
      </c>
      <c r="AV340" s="13" t="s">
        <v>91</v>
      </c>
      <c r="AW340" s="13" t="s">
        <v>7</v>
      </c>
      <c r="AX340" s="13" t="s">
        <v>84</v>
      </c>
      <c r="AY340" s="195" t="s">
        <v>204</v>
      </c>
    </row>
    <row r="341" spans="2:65" s="11" customFormat="1" ht="16.5" customHeight="1">
      <c r="B341" s="170"/>
      <c r="C341" s="171"/>
      <c r="D341" s="171"/>
      <c r="E341" s="172" t="s">
        <v>5</v>
      </c>
      <c r="F341" s="270" t="s">
        <v>1434</v>
      </c>
      <c r="G341" s="271"/>
      <c r="H341" s="271"/>
      <c r="I341" s="271"/>
      <c r="J341" s="171"/>
      <c r="K341" s="173">
        <v>5.0000000000000001E-3</v>
      </c>
      <c r="L341" s="171"/>
      <c r="M341" s="171"/>
      <c r="N341" s="171"/>
      <c r="O341" s="171"/>
      <c r="P341" s="171"/>
      <c r="Q341" s="171"/>
      <c r="R341" s="174"/>
      <c r="T341" s="197"/>
      <c r="U341" s="198"/>
      <c r="V341" s="198"/>
      <c r="W341" s="198"/>
      <c r="X341" s="198"/>
      <c r="Y341" s="198"/>
      <c r="Z341" s="198"/>
      <c r="AA341" s="198"/>
      <c r="AB341" s="198"/>
      <c r="AC341" s="198"/>
      <c r="AD341" s="199"/>
      <c r="AT341" s="177" t="s">
        <v>366</v>
      </c>
      <c r="AU341" s="177" t="s">
        <v>96</v>
      </c>
      <c r="AV341" s="11" t="s">
        <v>96</v>
      </c>
      <c r="AW341" s="11" t="s">
        <v>7</v>
      </c>
      <c r="AX341" s="11" t="s">
        <v>91</v>
      </c>
      <c r="AY341" s="177" t="s">
        <v>204</v>
      </c>
    </row>
    <row r="342" spans="2:65" s="1" customFormat="1" ht="6.95" customHeight="1">
      <c r="B342" s="59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1"/>
    </row>
  </sheetData>
  <mergeCells count="601">
    <mergeCell ref="H1:K1"/>
    <mergeCell ref="S2:AF2"/>
    <mergeCell ref="F337:I337"/>
    <mergeCell ref="P337:Q337"/>
    <mergeCell ref="M337:O337"/>
    <mergeCell ref="F339:I339"/>
    <mergeCell ref="P339:Q339"/>
    <mergeCell ref="M339:O339"/>
    <mergeCell ref="F340:I340"/>
    <mergeCell ref="F341:I341"/>
    <mergeCell ref="M122:Q122"/>
    <mergeCell ref="M123:Q123"/>
    <mergeCell ref="M124:Q124"/>
    <mergeCell ref="M189:Q189"/>
    <mergeCell ref="M219:Q219"/>
    <mergeCell ref="M220:Q220"/>
    <mergeCell ref="M224:Q224"/>
    <mergeCell ref="M325:Q325"/>
    <mergeCell ref="M327:Q327"/>
    <mergeCell ref="M328:Q328"/>
    <mergeCell ref="M331:Q331"/>
    <mergeCell ref="M332:Q332"/>
    <mergeCell ref="M335:Q335"/>
    <mergeCell ref="M338:Q338"/>
    <mergeCell ref="F330:I330"/>
    <mergeCell ref="F333:I333"/>
    <mergeCell ref="P333:Q333"/>
    <mergeCell ref="M333:O333"/>
    <mergeCell ref="F334:I334"/>
    <mergeCell ref="P334:Q334"/>
    <mergeCell ref="M334:O334"/>
    <mergeCell ref="F336:I336"/>
    <mergeCell ref="P336:Q336"/>
    <mergeCell ref="M336:O336"/>
    <mergeCell ref="F323:I323"/>
    <mergeCell ref="P323:Q323"/>
    <mergeCell ref="M323:O323"/>
    <mergeCell ref="F324:I324"/>
    <mergeCell ref="F326:I326"/>
    <mergeCell ref="P326:Q326"/>
    <mergeCell ref="M326:O326"/>
    <mergeCell ref="F329:I329"/>
    <mergeCell ref="P329:Q329"/>
    <mergeCell ref="M329:O329"/>
    <mergeCell ref="F320:I320"/>
    <mergeCell ref="P320:Q320"/>
    <mergeCell ref="M320:O320"/>
    <mergeCell ref="F321:I321"/>
    <mergeCell ref="P321:Q321"/>
    <mergeCell ref="M321:O321"/>
    <mergeCell ref="F322:I322"/>
    <mergeCell ref="P322:Q322"/>
    <mergeCell ref="M322:O322"/>
    <mergeCell ref="F317:I317"/>
    <mergeCell ref="P317:Q317"/>
    <mergeCell ref="M317:O317"/>
    <mergeCell ref="F318:I318"/>
    <mergeCell ref="P318:Q318"/>
    <mergeCell ref="M318:O318"/>
    <mergeCell ref="F319:I319"/>
    <mergeCell ref="P319:Q319"/>
    <mergeCell ref="M319:O319"/>
    <mergeCell ref="F314:I314"/>
    <mergeCell ref="P314:Q314"/>
    <mergeCell ref="M314:O314"/>
    <mergeCell ref="F315:I315"/>
    <mergeCell ref="P315:Q315"/>
    <mergeCell ref="M315:O315"/>
    <mergeCell ref="F316:I316"/>
    <mergeCell ref="P316:Q316"/>
    <mergeCell ref="M316:O316"/>
    <mergeCell ref="F311:I311"/>
    <mergeCell ref="P311:Q311"/>
    <mergeCell ref="M311:O311"/>
    <mergeCell ref="F312:I312"/>
    <mergeCell ref="P312:Q312"/>
    <mergeCell ref="M312:O312"/>
    <mergeCell ref="F313:I313"/>
    <mergeCell ref="P313:Q313"/>
    <mergeCell ref="M313:O313"/>
    <mergeCell ref="F306:I306"/>
    <mergeCell ref="P306:Q306"/>
    <mergeCell ref="M306:O306"/>
    <mergeCell ref="F307:I307"/>
    <mergeCell ref="F308:I308"/>
    <mergeCell ref="P308:Q308"/>
    <mergeCell ref="M308:O308"/>
    <mergeCell ref="F309:I309"/>
    <mergeCell ref="F310:I310"/>
    <mergeCell ref="P310:Q310"/>
    <mergeCell ref="M310:O310"/>
    <mergeCell ref="F301:I301"/>
    <mergeCell ref="F302:I302"/>
    <mergeCell ref="P302:Q302"/>
    <mergeCell ref="M302:O302"/>
    <mergeCell ref="F303:I303"/>
    <mergeCell ref="F304:I304"/>
    <mergeCell ref="P304:Q304"/>
    <mergeCell ref="M304:O304"/>
    <mergeCell ref="F305:I305"/>
    <mergeCell ref="P305:Q305"/>
    <mergeCell ref="M305:O305"/>
    <mergeCell ref="F298:I298"/>
    <mergeCell ref="P298:Q298"/>
    <mergeCell ref="M298:O298"/>
    <mergeCell ref="F299:I299"/>
    <mergeCell ref="P299:Q299"/>
    <mergeCell ref="M299:O299"/>
    <mergeCell ref="F300:I300"/>
    <mergeCell ref="P300:Q300"/>
    <mergeCell ref="M300:O300"/>
    <mergeCell ref="F295:I295"/>
    <mergeCell ref="P295:Q295"/>
    <mergeCell ref="M295:O295"/>
    <mergeCell ref="F296:I296"/>
    <mergeCell ref="P296:Q296"/>
    <mergeCell ref="M296:O296"/>
    <mergeCell ref="F297:I297"/>
    <mergeCell ref="P297:Q297"/>
    <mergeCell ref="M297:O297"/>
    <mergeCell ref="F292:I292"/>
    <mergeCell ref="P292:Q292"/>
    <mergeCell ref="M292:O292"/>
    <mergeCell ref="F293:I293"/>
    <mergeCell ref="P293:Q293"/>
    <mergeCell ref="M293:O293"/>
    <mergeCell ref="F294:I294"/>
    <mergeCell ref="P294:Q294"/>
    <mergeCell ref="M294:O294"/>
    <mergeCell ref="F289:I289"/>
    <mergeCell ref="P289:Q289"/>
    <mergeCell ref="M289:O289"/>
    <mergeCell ref="F290:I290"/>
    <mergeCell ref="P290:Q290"/>
    <mergeCell ref="M290:O290"/>
    <mergeCell ref="F291:I291"/>
    <mergeCell ref="P291:Q291"/>
    <mergeCell ref="M291:O291"/>
    <mergeCell ref="F286:I286"/>
    <mergeCell ref="P286:Q286"/>
    <mergeCell ref="M286:O286"/>
    <mergeCell ref="F287:I287"/>
    <mergeCell ref="P287:Q287"/>
    <mergeCell ref="M287:O287"/>
    <mergeCell ref="F288:I288"/>
    <mergeCell ref="P288:Q288"/>
    <mergeCell ref="M288:O288"/>
    <mergeCell ref="F283:I283"/>
    <mergeCell ref="P283:Q283"/>
    <mergeCell ref="M283:O283"/>
    <mergeCell ref="F284:I284"/>
    <mergeCell ref="P284:Q284"/>
    <mergeCell ref="M284:O284"/>
    <mergeCell ref="F285:I285"/>
    <mergeCell ref="P285:Q285"/>
    <mergeCell ref="M285:O285"/>
    <mergeCell ref="F280:I280"/>
    <mergeCell ref="P280:Q280"/>
    <mergeCell ref="M280:O280"/>
    <mergeCell ref="F281:I281"/>
    <mergeCell ref="P281:Q281"/>
    <mergeCell ref="M281:O281"/>
    <mergeCell ref="F282:I282"/>
    <mergeCell ref="P282:Q282"/>
    <mergeCell ref="M282:O282"/>
    <mergeCell ref="F277:I277"/>
    <mergeCell ref="P277:Q277"/>
    <mergeCell ref="M277:O277"/>
    <mergeCell ref="F278:I278"/>
    <mergeCell ref="P278:Q278"/>
    <mergeCell ref="M278:O278"/>
    <mergeCell ref="F279:I279"/>
    <mergeCell ref="P279:Q279"/>
    <mergeCell ref="M279:O279"/>
    <mergeCell ref="F274:I274"/>
    <mergeCell ref="P274:Q274"/>
    <mergeCell ref="M274:O274"/>
    <mergeCell ref="F275:I275"/>
    <mergeCell ref="P275:Q275"/>
    <mergeCell ref="M275:O275"/>
    <mergeCell ref="F276:I276"/>
    <mergeCell ref="P276:Q276"/>
    <mergeCell ref="M276:O276"/>
    <mergeCell ref="F271:I271"/>
    <mergeCell ref="P271:Q271"/>
    <mergeCell ref="M271:O271"/>
    <mergeCell ref="F272:I272"/>
    <mergeCell ref="P272:Q272"/>
    <mergeCell ref="M272:O272"/>
    <mergeCell ref="F273:I273"/>
    <mergeCell ref="P273:Q273"/>
    <mergeCell ref="M273:O273"/>
    <mergeCell ref="F268:I268"/>
    <mergeCell ref="P268:Q268"/>
    <mergeCell ref="M268:O268"/>
    <mergeCell ref="F269:I269"/>
    <mergeCell ref="P269:Q269"/>
    <mergeCell ref="M269:O269"/>
    <mergeCell ref="F270:I270"/>
    <mergeCell ref="P270:Q270"/>
    <mergeCell ref="M270:O270"/>
    <mergeCell ref="F265:I265"/>
    <mergeCell ref="P265:Q265"/>
    <mergeCell ref="M265:O265"/>
    <mergeCell ref="F266:I266"/>
    <mergeCell ref="P266:Q266"/>
    <mergeCell ref="M266:O266"/>
    <mergeCell ref="F267:I267"/>
    <mergeCell ref="P267:Q267"/>
    <mergeCell ref="M267:O267"/>
    <mergeCell ref="F262:I262"/>
    <mergeCell ref="P262:Q262"/>
    <mergeCell ref="M262:O262"/>
    <mergeCell ref="F263:I263"/>
    <mergeCell ref="P263:Q263"/>
    <mergeCell ref="M263:O263"/>
    <mergeCell ref="F264:I264"/>
    <mergeCell ref="P264:Q264"/>
    <mergeCell ref="M264:O264"/>
    <mergeCell ref="F259:I259"/>
    <mergeCell ref="P259:Q259"/>
    <mergeCell ref="M259:O259"/>
    <mergeCell ref="F260:I260"/>
    <mergeCell ref="P260:Q260"/>
    <mergeCell ref="M260:O260"/>
    <mergeCell ref="F261:I261"/>
    <mergeCell ref="P261:Q261"/>
    <mergeCell ref="M261:O261"/>
    <mergeCell ref="F256:I256"/>
    <mergeCell ref="P256:Q256"/>
    <mergeCell ref="M256:O256"/>
    <mergeCell ref="F257:I257"/>
    <mergeCell ref="P257:Q257"/>
    <mergeCell ref="M257:O257"/>
    <mergeCell ref="F258:I258"/>
    <mergeCell ref="P258:Q258"/>
    <mergeCell ref="M258:O258"/>
    <mergeCell ref="F253:I253"/>
    <mergeCell ref="P253:Q253"/>
    <mergeCell ref="M253:O253"/>
    <mergeCell ref="F254:I254"/>
    <mergeCell ref="P254:Q254"/>
    <mergeCell ref="M254:O254"/>
    <mergeCell ref="F255:I255"/>
    <mergeCell ref="P255:Q255"/>
    <mergeCell ref="M255:O255"/>
    <mergeCell ref="F250:I250"/>
    <mergeCell ref="P250:Q250"/>
    <mergeCell ref="M250:O250"/>
    <mergeCell ref="F251:I251"/>
    <mergeCell ref="P251:Q251"/>
    <mergeCell ref="M251:O251"/>
    <mergeCell ref="F252:I252"/>
    <mergeCell ref="P252:Q252"/>
    <mergeCell ref="M252:O252"/>
    <mergeCell ref="F247:I247"/>
    <mergeCell ref="P247:Q247"/>
    <mergeCell ref="M247:O247"/>
    <mergeCell ref="F248:I248"/>
    <mergeCell ref="P248:Q248"/>
    <mergeCell ref="M248:O248"/>
    <mergeCell ref="F249:I249"/>
    <mergeCell ref="P249:Q249"/>
    <mergeCell ref="M249:O249"/>
    <mergeCell ref="F244:I244"/>
    <mergeCell ref="P244:Q244"/>
    <mergeCell ref="M244:O244"/>
    <mergeCell ref="F245:I245"/>
    <mergeCell ref="P245:Q245"/>
    <mergeCell ref="M245:O245"/>
    <mergeCell ref="F246:I246"/>
    <mergeCell ref="P246:Q246"/>
    <mergeCell ref="M246:O246"/>
    <mergeCell ref="F241:I241"/>
    <mergeCell ref="P241:Q241"/>
    <mergeCell ref="M241:O241"/>
    <mergeCell ref="F242:I242"/>
    <mergeCell ref="P242:Q242"/>
    <mergeCell ref="M242:O242"/>
    <mergeCell ref="F243:I243"/>
    <mergeCell ref="P243:Q243"/>
    <mergeCell ref="M243:O243"/>
    <mergeCell ref="F238:I238"/>
    <mergeCell ref="P238:Q238"/>
    <mergeCell ref="M238:O238"/>
    <mergeCell ref="F239:I239"/>
    <mergeCell ref="P239:Q239"/>
    <mergeCell ref="M239:O239"/>
    <mergeCell ref="F240:I240"/>
    <mergeCell ref="P240:Q240"/>
    <mergeCell ref="M240:O240"/>
    <mergeCell ref="F235:I235"/>
    <mergeCell ref="P235:Q235"/>
    <mergeCell ref="M235:O235"/>
    <mergeCell ref="F236:I236"/>
    <mergeCell ref="P236:Q236"/>
    <mergeCell ref="M236:O236"/>
    <mergeCell ref="F237:I237"/>
    <mergeCell ref="P237:Q237"/>
    <mergeCell ref="M237:O237"/>
    <mergeCell ref="F232:I232"/>
    <mergeCell ref="P232:Q232"/>
    <mergeCell ref="M232:O232"/>
    <mergeCell ref="F233:I233"/>
    <mergeCell ref="P233:Q233"/>
    <mergeCell ref="M233:O233"/>
    <mergeCell ref="F234:I234"/>
    <mergeCell ref="P234:Q234"/>
    <mergeCell ref="M234:O234"/>
    <mergeCell ref="F229:I229"/>
    <mergeCell ref="P229:Q229"/>
    <mergeCell ref="M229:O229"/>
    <mergeCell ref="F230:I230"/>
    <mergeCell ref="P230:Q230"/>
    <mergeCell ref="M230:O230"/>
    <mergeCell ref="F231:I231"/>
    <mergeCell ref="P231:Q231"/>
    <mergeCell ref="M231:O231"/>
    <mergeCell ref="F226:I226"/>
    <mergeCell ref="P226:Q226"/>
    <mergeCell ref="M226:O226"/>
    <mergeCell ref="F227:I227"/>
    <mergeCell ref="P227:Q227"/>
    <mergeCell ref="M227:O227"/>
    <mergeCell ref="F228:I228"/>
    <mergeCell ref="P228:Q228"/>
    <mergeCell ref="M228:O228"/>
    <mergeCell ref="F222:I222"/>
    <mergeCell ref="P222:Q222"/>
    <mergeCell ref="M222:O222"/>
    <mergeCell ref="F223:I223"/>
    <mergeCell ref="P223:Q223"/>
    <mergeCell ref="M223:O223"/>
    <mergeCell ref="F225:I225"/>
    <mergeCell ref="P225:Q225"/>
    <mergeCell ref="M225:O225"/>
    <mergeCell ref="F217:I217"/>
    <mergeCell ref="P217:Q217"/>
    <mergeCell ref="M217:O217"/>
    <mergeCell ref="F218:I218"/>
    <mergeCell ref="P218:Q218"/>
    <mergeCell ref="M218:O218"/>
    <mergeCell ref="F221:I221"/>
    <mergeCell ref="P221:Q221"/>
    <mergeCell ref="M221:O221"/>
    <mergeCell ref="F214:I214"/>
    <mergeCell ref="P214:Q214"/>
    <mergeCell ref="M214:O214"/>
    <mergeCell ref="F215:I215"/>
    <mergeCell ref="P215:Q215"/>
    <mergeCell ref="M215:O215"/>
    <mergeCell ref="F216:I216"/>
    <mergeCell ref="P216:Q216"/>
    <mergeCell ref="M216:O216"/>
    <mergeCell ref="F210:I210"/>
    <mergeCell ref="P210:Q210"/>
    <mergeCell ref="M210:O210"/>
    <mergeCell ref="F211:I211"/>
    <mergeCell ref="F212:I212"/>
    <mergeCell ref="P212:Q212"/>
    <mergeCell ref="M212:O212"/>
    <mergeCell ref="F213:I213"/>
    <mergeCell ref="P213:Q213"/>
    <mergeCell ref="M213:O213"/>
    <mergeCell ref="F205:I205"/>
    <mergeCell ref="F206:I206"/>
    <mergeCell ref="P206:Q206"/>
    <mergeCell ref="M206:O206"/>
    <mergeCell ref="F207:I207"/>
    <mergeCell ref="F208:I208"/>
    <mergeCell ref="P208:Q208"/>
    <mergeCell ref="M208:O208"/>
    <mergeCell ref="F209:I209"/>
    <mergeCell ref="F201:I201"/>
    <mergeCell ref="P201:Q201"/>
    <mergeCell ref="M201:O201"/>
    <mergeCell ref="F202:I202"/>
    <mergeCell ref="P202:Q202"/>
    <mergeCell ref="M202:O202"/>
    <mergeCell ref="F203:I203"/>
    <mergeCell ref="F204:I204"/>
    <mergeCell ref="P204:Q204"/>
    <mergeCell ref="M204:O204"/>
    <mergeCell ref="F197:I197"/>
    <mergeCell ref="F198:I198"/>
    <mergeCell ref="P198:Q198"/>
    <mergeCell ref="M198:O198"/>
    <mergeCell ref="F199:I199"/>
    <mergeCell ref="P199:Q199"/>
    <mergeCell ref="M199:O199"/>
    <mergeCell ref="F200:I200"/>
    <mergeCell ref="P200:Q200"/>
    <mergeCell ref="M200:O200"/>
    <mergeCell ref="F193:I193"/>
    <mergeCell ref="F194:I194"/>
    <mergeCell ref="P194:Q194"/>
    <mergeCell ref="M194:O194"/>
    <mergeCell ref="F195:I195"/>
    <mergeCell ref="P195:Q195"/>
    <mergeCell ref="M195:O195"/>
    <mergeCell ref="F196:I196"/>
    <mergeCell ref="P196:Q196"/>
    <mergeCell ref="M196:O196"/>
    <mergeCell ref="F190:I190"/>
    <mergeCell ref="P190:Q190"/>
    <mergeCell ref="M190:O190"/>
    <mergeCell ref="F191:I191"/>
    <mergeCell ref="P191:Q191"/>
    <mergeCell ref="M191:O191"/>
    <mergeCell ref="F192:I192"/>
    <mergeCell ref="P192:Q192"/>
    <mergeCell ref="M192:O192"/>
    <mergeCell ref="F184:I184"/>
    <mergeCell ref="F185:I185"/>
    <mergeCell ref="F186:I186"/>
    <mergeCell ref="P186:Q186"/>
    <mergeCell ref="M186:O186"/>
    <mergeCell ref="F187:I187"/>
    <mergeCell ref="F188:I188"/>
    <mergeCell ref="P188:Q188"/>
    <mergeCell ref="M188:O188"/>
    <mergeCell ref="F179:I179"/>
    <mergeCell ref="P179:Q179"/>
    <mergeCell ref="M179:O179"/>
    <mergeCell ref="F180:I180"/>
    <mergeCell ref="F181:I181"/>
    <mergeCell ref="P181:Q181"/>
    <mergeCell ref="M181:O181"/>
    <mergeCell ref="F182:I182"/>
    <mergeCell ref="F183:I183"/>
    <mergeCell ref="P173:Q173"/>
    <mergeCell ref="M173:O173"/>
    <mergeCell ref="F174:I174"/>
    <mergeCell ref="F175:I175"/>
    <mergeCell ref="F176:I176"/>
    <mergeCell ref="P176:Q176"/>
    <mergeCell ref="M176:O176"/>
    <mergeCell ref="F177:I177"/>
    <mergeCell ref="F178:I178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58:I158"/>
    <mergeCell ref="F159:I159"/>
    <mergeCell ref="F160:I160"/>
    <mergeCell ref="F161:I161"/>
    <mergeCell ref="P161:Q161"/>
    <mergeCell ref="M161:O161"/>
    <mergeCell ref="F162:I162"/>
    <mergeCell ref="F163:I163"/>
    <mergeCell ref="F164:I164"/>
    <mergeCell ref="P164:Q164"/>
    <mergeCell ref="M164:O164"/>
    <mergeCell ref="F151:I151"/>
    <mergeCell ref="F152:I152"/>
    <mergeCell ref="F153:I153"/>
    <mergeCell ref="F154:I154"/>
    <mergeCell ref="F155:I155"/>
    <mergeCell ref="P155:Q155"/>
    <mergeCell ref="M155:O155"/>
    <mergeCell ref="F156:I156"/>
    <mergeCell ref="F157:I157"/>
    <mergeCell ref="F145:I145"/>
    <mergeCell ref="F146:I146"/>
    <mergeCell ref="F147:I147"/>
    <mergeCell ref="F148:I148"/>
    <mergeCell ref="P148:Q148"/>
    <mergeCell ref="M148:O148"/>
    <mergeCell ref="F149:I149"/>
    <mergeCell ref="F150:I150"/>
    <mergeCell ref="P150:Q150"/>
    <mergeCell ref="M150:O150"/>
    <mergeCell ref="F138:I138"/>
    <mergeCell ref="F139:I139"/>
    <mergeCell ref="F140:I140"/>
    <mergeCell ref="F141:I141"/>
    <mergeCell ref="F142:I142"/>
    <mergeCell ref="P142:Q142"/>
    <mergeCell ref="M142:O142"/>
    <mergeCell ref="F143:I143"/>
    <mergeCell ref="F144:I144"/>
    <mergeCell ref="P144:Q144"/>
    <mergeCell ref="M144:O144"/>
    <mergeCell ref="F131:I131"/>
    <mergeCell ref="F132:I132"/>
    <mergeCell ref="P132:Q132"/>
    <mergeCell ref="M132:O132"/>
    <mergeCell ref="F133:I133"/>
    <mergeCell ref="F134:I134"/>
    <mergeCell ref="F135:I135"/>
    <mergeCell ref="F136:I136"/>
    <mergeCell ref="F137:I137"/>
    <mergeCell ref="F125:I125"/>
    <mergeCell ref="P125:Q125"/>
    <mergeCell ref="M125:O125"/>
    <mergeCell ref="F126:I126"/>
    <mergeCell ref="F127:I127"/>
    <mergeCell ref="F128:I128"/>
    <mergeCell ref="F129:I129"/>
    <mergeCell ref="F130:I130"/>
    <mergeCell ref="P130:Q130"/>
    <mergeCell ref="M130:O130"/>
    <mergeCell ref="M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P121:Q121"/>
    <mergeCell ref="M121:O121"/>
    <mergeCell ref="H99:J99"/>
    <mergeCell ref="K99:L99"/>
    <mergeCell ref="M99:Q99"/>
    <mergeCell ref="H100:J100"/>
    <mergeCell ref="K100:L100"/>
    <mergeCell ref="M100:Q100"/>
    <mergeCell ref="H101:J101"/>
    <mergeCell ref="K101:L101"/>
    <mergeCell ref="M101:Q101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1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124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s="1" customFormat="1" ht="32.85" customHeight="1">
      <c r="B7" s="35"/>
      <c r="C7" s="36"/>
      <c r="D7" s="31" t="s">
        <v>162</v>
      </c>
      <c r="E7" s="36"/>
      <c r="F7" s="210" t="s">
        <v>1435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49" t="str">
        <f>'Rekapitulace stavby'!AN8</f>
        <v>06.04.2018</v>
      </c>
      <c r="P9" s="249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8" t="s">
        <v>28</v>
      </c>
      <c r="P11" s="208"/>
      <c r="Q11" s="36"/>
      <c r="R11" s="37"/>
    </row>
    <row r="12" spans="1:66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08" t="s">
        <v>31</v>
      </c>
      <c r="P12" s="208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8" t="str">
        <f>IF('Rekapitulace stavby'!AN13="","",'Rekapitulace stavby'!AN13)</f>
        <v/>
      </c>
      <c r="P14" s="20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08" t="str">
        <f>IF('Rekapitulace stavby'!AN14="","",'Rekapitulace stavby'!AN14)</f>
        <v/>
      </c>
      <c r="P15" s="208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34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8" t="s">
        <v>35</v>
      </c>
      <c r="P17" s="208"/>
      <c r="Q17" s="36"/>
      <c r="R17" s="37"/>
    </row>
    <row r="18" spans="2:18" s="1" customFormat="1" ht="18" customHeight="1">
      <c r="B18" s="35"/>
      <c r="C18" s="36"/>
      <c r="D18" s="36"/>
      <c r="E18" s="30" t="s">
        <v>36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08" t="s">
        <v>37</v>
      </c>
      <c r="P18" s="208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38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8" t="s">
        <v>5</v>
      </c>
      <c r="P20" s="208"/>
      <c r="Q20" s="36"/>
      <c r="R20" s="37"/>
    </row>
    <row r="21" spans="2:18" s="1" customFormat="1" ht="18" customHeight="1">
      <c r="B21" s="35"/>
      <c r="C21" s="36"/>
      <c r="D21" s="36"/>
      <c r="E21" s="30" t="s">
        <v>1436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08" t="s">
        <v>5</v>
      </c>
      <c r="P21" s="208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1" t="s">
        <v>5</v>
      </c>
      <c r="F24" s="211"/>
      <c r="G24" s="211"/>
      <c r="H24" s="211"/>
      <c r="I24" s="211"/>
      <c r="J24" s="211"/>
      <c r="K24" s="211"/>
      <c r="L24" s="211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7" t="s">
        <v>167</v>
      </c>
      <c r="E27" s="36"/>
      <c r="F27" s="36"/>
      <c r="G27" s="36"/>
      <c r="H27" s="36"/>
      <c r="I27" s="36"/>
      <c r="J27" s="36"/>
      <c r="K27" s="36"/>
      <c r="L27" s="36"/>
      <c r="M27" s="212">
        <f>M88</f>
        <v>0</v>
      </c>
      <c r="N27" s="212"/>
      <c r="O27" s="212"/>
      <c r="P27" s="212"/>
      <c r="Q27" s="36"/>
      <c r="R27" s="37"/>
    </row>
    <row r="28" spans="2:18" s="1" customFormat="1">
      <c r="B28" s="35"/>
      <c r="C28" s="36"/>
      <c r="D28" s="36"/>
      <c r="E28" s="32" t="s">
        <v>42</v>
      </c>
      <c r="F28" s="36"/>
      <c r="G28" s="36"/>
      <c r="H28" s="36"/>
      <c r="I28" s="36"/>
      <c r="J28" s="36"/>
      <c r="K28" s="36"/>
      <c r="L28" s="36"/>
      <c r="M28" s="213">
        <f>H88</f>
        <v>0</v>
      </c>
      <c r="N28" s="213"/>
      <c r="O28" s="213"/>
      <c r="P28" s="213"/>
      <c r="Q28" s="36"/>
      <c r="R28" s="37"/>
    </row>
    <row r="29" spans="2:18" s="1" customFormat="1">
      <c r="B29" s="35"/>
      <c r="C29" s="36"/>
      <c r="D29" s="36"/>
      <c r="E29" s="32" t="s">
        <v>43</v>
      </c>
      <c r="F29" s="36"/>
      <c r="G29" s="36"/>
      <c r="H29" s="36"/>
      <c r="I29" s="36"/>
      <c r="J29" s="36"/>
      <c r="K29" s="36"/>
      <c r="L29" s="36"/>
      <c r="M29" s="213">
        <f>K88</f>
        <v>0</v>
      </c>
      <c r="N29" s="213"/>
      <c r="O29" s="213"/>
      <c r="P29" s="213"/>
      <c r="Q29" s="36"/>
      <c r="R29" s="37"/>
    </row>
    <row r="30" spans="2:18" s="1" customFormat="1" ht="14.45" customHeight="1">
      <c r="B30" s="35"/>
      <c r="C30" s="36"/>
      <c r="D30" s="34" t="s">
        <v>168</v>
      </c>
      <c r="E30" s="36"/>
      <c r="F30" s="36"/>
      <c r="G30" s="36"/>
      <c r="H30" s="36"/>
      <c r="I30" s="36"/>
      <c r="J30" s="36"/>
      <c r="K30" s="36"/>
      <c r="L30" s="36"/>
      <c r="M30" s="212">
        <f>M105</f>
        <v>0</v>
      </c>
      <c r="N30" s="212"/>
      <c r="O30" s="212"/>
      <c r="P30" s="212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18" t="s">
        <v>45</v>
      </c>
      <c r="E32" s="36"/>
      <c r="F32" s="36"/>
      <c r="G32" s="36"/>
      <c r="H32" s="36"/>
      <c r="I32" s="36"/>
      <c r="J32" s="36"/>
      <c r="K32" s="36"/>
      <c r="L32" s="36"/>
      <c r="M32" s="250">
        <f>ROUND(M27+M30,2)</f>
        <v>0</v>
      </c>
      <c r="N32" s="248"/>
      <c r="O32" s="248"/>
      <c r="P32" s="248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46</v>
      </c>
      <c r="E34" s="42" t="s">
        <v>47</v>
      </c>
      <c r="F34" s="43">
        <v>0.21</v>
      </c>
      <c r="G34" s="119" t="s">
        <v>48</v>
      </c>
      <c r="H34" s="251">
        <f>ROUND((SUM(BE105:BE106)+SUM(BE124:BE220)), 2)</f>
        <v>0</v>
      </c>
      <c r="I34" s="248"/>
      <c r="J34" s="248"/>
      <c r="K34" s="36"/>
      <c r="L34" s="36"/>
      <c r="M34" s="251">
        <f>ROUND(ROUND((SUM(BE105:BE106)+SUM(BE124:BE220)), 2)*F34, 2)</f>
        <v>0</v>
      </c>
      <c r="N34" s="248"/>
      <c r="O34" s="248"/>
      <c r="P34" s="248"/>
      <c r="Q34" s="36"/>
      <c r="R34" s="37"/>
    </row>
    <row r="35" spans="2:18" s="1" customFormat="1" ht="14.45" customHeight="1">
      <c r="B35" s="35"/>
      <c r="C35" s="36"/>
      <c r="D35" s="36"/>
      <c r="E35" s="42" t="s">
        <v>49</v>
      </c>
      <c r="F35" s="43">
        <v>0.15</v>
      </c>
      <c r="G35" s="119" t="s">
        <v>48</v>
      </c>
      <c r="H35" s="251">
        <f>ROUND((SUM(BF105:BF106)+SUM(BF124:BF220)), 2)</f>
        <v>0</v>
      </c>
      <c r="I35" s="248"/>
      <c r="J35" s="248"/>
      <c r="K35" s="36"/>
      <c r="L35" s="36"/>
      <c r="M35" s="251">
        <f>ROUND(ROUND((SUM(BF105:BF106)+SUM(BF124:BF220)), 2)*F35, 2)</f>
        <v>0</v>
      </c>
      <c r="N35" s="248"/>
      <c r="O35" s="248"/>
      <c r="P35" s="248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50</v>
      </c>
      <c r="F36" s="43">
        <v>0.21</v>
      </c>
      <c r="G36" s="119" t="s">
        <v>48</v>
      </c>
      <c r="H36" s="251">
        <f>ROUND((SUM(BG105:BG106)+SUM(BG124:BG220)), 2)</f>
        <v>0</v>
      </c>
      <c r="I36" s="248"/>
      <c r="J36" s="248"/>
      <c r="K36" s="36"/>
      <c r="L36" s="36"/>
      <c r="M36" s="251"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51</v>
      </c>
      <c r="F37" s="43">
        <v>0.15</v>
      </c>
      <c r="G37" s="119" t="s">
        <v>48</v>
      </c>
      <c r="H37" s="251">
        <f>ROUND((SUM(BH105:BH106)+SUM(BH124:BH220)),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52</v>
      </c>
      <c r="F38" s="43">
        <v>0</v>
      </c>
      <c r="G38" s="119" t="s">
        <v>48</v>
      </c>
      <c r="H38" s="251">
        <f>ROUND((SUM(BI105:BI106)+SUM(BI124:BI220)),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15"/>
      <c r="D40" s="121" t="s">
        <v>53</v>
      </c>
      <c r="E40" s="75"/>
      <c r="F40" s="75"/>
      <c r="G40" s="122" t="s">
        <v>54</v>
      </c>
      <c r="H40" s="123" t="s">
        <v>55</v>
      </c>
      <c r="I40" s="75"/>
      <c r="J40" s="75"/>
      <c r="K40" s="75"/>
      <c r="L40" s="252">
        <f>SUM(M32:M38)</f>
        <v>0</v>
      </c>
      <c r="M40" s="252"/>
      <c r="N40" s="252"/>
      <c r="O40" s="252"/>
      <c r="P40" s="253"/>
      <c r="Q40" s="115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s="1" customFormat="1" ht="36.950000000000003" customHeight="1">
      <c r="B79" s="35"/>
      <c r="C79" s="69" t="s">
        <v>162</v>
      </c>
      <c r="D79" s="36"/>
      <c r="E79" s="36"/>
      <c r="F79" s="223" t="str">
        <f>F7</f>
        <v>SO03 - Elektroinstalace</v>
      </c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PZP Lobodice</v>
      </c>
      <c r="G81" s="36"/>
      <c r="H81" s="36"/>
      <c r="I81" s="36"/>
      <c r="J81" s="36"/>
      <c r="K81" s="32" t="s">
        <v>24</v>
      </c>
      <c r="L81" s="36"/>
      <c r="M81" s="249" t="str">
        <f>IF(O9="","",O9)</f>
        <v>06.04.2018</v>
      </c>
      <c r="N81" s="249"/>
      <c r="O81" s="249"/>
      <c r="P81" s="249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innogy Gas Storage, s.r.o. </v>
      </c>
      <c r="G83" s="36"/>
      <c r="H83" s="36"/>
      <c r="I83" s="36"/>
      <c r="J83" s="36"/>
      <c r="K83" s="32" t="s">
        <v>34</v>
      </c>
      <c r="L83" s="36"/>
      <c r="M83" s="208" t="str">
        <f>E18</f>
        <v>FORGAS a. s.</v>
      </c>
      <c r="N83" s="208"/>
      <c r="O83" s="208"/>
      <c r="P83" s="208"/>
      <c r="Q83" s="20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38</v>
      </c>
      <c r="L84" s="36"/>
      <c r="M84" s="208" t="str">
        <f>E21</f>
        <v>Ing. Hana Rusková</v>
      </c>
      <c r="N84" s="208"/>
      <c r="O84" s="208"/>
      <c r="P84" s="208"/>
      <c r="Q84" s="208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4" t="s">
        <v>170</v>
      </c>
      <c r="D86" s="255"/>
      <c r="E86" s="255"/>
      <c r="F86" s="255"/>
      <c r="G86" s="255"/>
      <c r="H86" s="254" t="s">
        <v>171</v>
      </c>
      <c r="I86" s="256"/>
      <c r="J86" s="256"/>
      <c r="K86" s="254" t="s">
        <v>172</v>
      </c>
      <c r="L86" s="255"/>
      <c r="M86" s="254" t="s">
        <v>173</v>
      </c>
      <c r="N86" s="255"/>
      <c r="O86" s="255"/>
      <c r="P86" s="255"/>
      <c r="Q86" s="255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4" t="s">
        <v>174</v>
      </c>
      <c r="D88" s="36"/>
      <c r="E88" s="36"/>
      <c r="F88" s="36"/>
      <c r="G88" s="36"/>
      <c r="H88" s="242">
        <f>W124</f>
        <v>0</v>
      </c>
      <c r="I88" s="248"/>
      <c r="J88" s="248"/>
      <c r="K88" s="242">
        <f>X124</f>
        <v>0</v>
      </c>
      <c r="L88" s="248"/>
      <c r="M88" s="242">
        <f>M124</f>
        <v>0</v>
      </c>
      <c r="N88" s="257"/>
      <c r="O88" s="257"/>
      <c r="P88" s="257"/>
      <c r="Q88" s="257"/>
      <c r="R88" s="37"/>
      <c r="AU88" s="22" t="s">
        <v>175</v>
      </c>
    </row>
    <row r="89" spans="2:47" s="7" customFormat="1" ht="24.95" customHeight="1">
      <c r="B89" s="125"/>
      <c r="C89" s="126"/>
      <c r="D89" s="127" t="s">
        <v>176</v>
      </c>
      <c r="E89" s="126"/>
      <c r="F89" s="126"/>
      <c r="G89" s="126"/>
      <c r="H89" s="258">
        <f>W125</f>
        <v>0</v>
      </c>
      <c r="I89" s="259"/>
      <c r="J89" s="259"/>
      <c r="K89" s="258">
        <f>X125</f>
        <v>0</v>
      </c>
      <c r="L89" s="259"/>
      <c r="M89" s="258">
        <f>M125</f>
        <v>0</v>
      </c>
      <c r="N89" s="259"/>
      <c r="O89" s="259"/>
      <c r="P89" s="259"/>
      <c r="Q89" s="259"/>
      <c r="R89" s="128"/>
    </row>
    <row r="90" spans="2:47" s="8" customFormat="1" ht="19.899999999999999" customHeight="1">
      <c r="B90" s="129"/>
      <c r="C90" s="101"/>
      <c r="D90" s="130" t="s">
        <v>1437</v>
      </c>
      <c r="E90" s="101"/>
      <c r="F90" s="101"/>
      <c r="G90" s="101"/>
      <c r="H90" s="238">
        <f>W126</f>
        <v>0</v>
      </c>
      <c r="I90" s="239"/>
      <c r="J90" s="239"/>
      <c r="K90" s="238">
        <f>X126</f>
        <v>0</v>
      </c>
      <c r="L90" s="239"/>
      <c r="M90" s="238">
        <f>M126</f>
        <v>0</v>
      </c>
      <c r="N90" s="239"/>
      <c r="O90" s="239"/>
      <c r="P90" s="239"/>
      <c r="Q90" s="239"/>
      <c r="R90" s="131"/>
    </row>
    <row r="91" spans="2:47" s="8" customFormat="1" ht="19.899999999999999" customHeight="1">
      <c r="B91" s="129"/>
      <c r="C91" s="101"/>
      <c r="D91" s="130" t="s">
        <v>1438</v>
      </c>
      <c r="E91" s="101"/>
      <c r="F91" s="101"/>
      <c r="G91" s="101"/>
      <c r="H91" s="238">
        <f>W171</f>
        <v>0</v>
      </c>
      <c r="I91" s="239"/>
      <c r="J91" s="239"/>
      <c r="K91" s="238">
        <f>X171</f>
        <v>0</v>
      </c>
      <c r="L91" s="239"/>
      <c r="M91" s="238">
        <f>M171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1439</v>
      </c>
      <c r="E92" s="101"/>
      <c r="F92" s="101"/>
      <c r="G92" s="101"/>
      <c r="H92" s="238">
        <f>W173</f>
        <v>0</v>
      </c>
      <c r="I92" s="239"/>
      <c r="J92" s="239"/>
      <c r="K92" s="238">
        <f>X173</f>
        <v>0</v>
      </c>
      <c r="L92" s="239"/>
      <c r="M92" s="238">
        <f>M173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183</v>
      </c>
      <c r="E93" s="101"/>
      <c r="F93" s="101"/>
      <c r="G93" s="101"/>
      <c r="H93" s="238">
        <f>W175</f>
        <v>0</v>
      </c>
      <c r="I93" s="239"/>
      <c r="J93" s="239"/>
      <c r="K93" s="238">
        <f>X175</f>
        <v>0</v>
      </c>
      <c r="L93" s="239"/>
      <c r="M93" s="238">
        <f>M175</f>
        <v>0</v>
      </c>
      <c r="N93" s="239"/>
      <c r="O93" s="239"/>
      <c r="P93" s="239"/>
      <c r="Q93" s="239"/>
      <c r="R93" s="131"/>
    </row>
    <row r="94" spans="2:47" s="7" customFormat="1" ht="24.95" customHeight="1">
      <c r="B94" s="125"/>
      <c r="C94" s="126"/>
      <c r="D94" s="127" t="s">
        <v>868</v>
      </c>
      <c r="E94" s="126"/>
      <c r="F94" s="126"/>
      <c r="G94" s="126"/>
      <c r="H94" s="258">
        <f>W179</f>
        <v>0</v>
      </c>
      <c r="I94" s="259"/>
      <c r="J94" s="259"/>
      <c r="K94" s="258">
        <f>X179</f>
        <v>0</v>
      </c>
      <c r="L94" s="259"/>
      <c r="M94" s="258">
        <f>M179</f>
        <v>0</v>
      </c>
      <c r="N94" s="259"/>
      <c r="O94" s="259"/>
      <c r="P94" s="259"/>
      <c r="Q94" s="259"/>
      <c r="R94" s="128"/>
    </row>
    <row r="95" spans="2:47" s="8" customFormat="1" ht="19.899999999999999" customHeight="1">
      <c r="B95" s="129"/>
      <c r="C95" s="101"/>
      <c r="D95" s="130" t="s">
        <v>869</v>
      </c>
      <c r="E95" s="101"/>
      <c r="F95" s="101"/>
      <c r="G95" s="101"/>
      <c r="H95" s="238">
        <f>W180</f>
        <v>0</v>
      </c>
      <c r="I95" s="239"/>
      <c r="J95" s="239"/>
      <c r="K95" s="238">
        <f>X180</f>
        <v>0</v>
      </c>
      <c r="L95" s="239"/>
      <c r="M95" s="238">
        <f>M180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1440</v>
      </c>
      <c r="E96" s="101"/>
      <c r="F96" s="101"/>
      <c r="G96" s="101"/>
      <c r="H96" s="238">
        <f>W190</f>
        <v>0</v>
      </c>
      <c r="I96" s="239"/>
      <c r="J96" s="239"/>
      <c r="K96" s="238">
        <f>X190</f>
        <v>0</v>
      </c>
      <c r="L96" s="239"/>
      <c r="M96" s="238">
        <f>M190</f>
        <v>0</v>
      </c>
      <c r="N96" s="239"/>
      <c r="O96" s="239"/>
      <c r="P96" s="239"/>
      <c r="Q96" s="239"/>
      <c r="R96" s="131"/>
    </row>
    <row r="97" spans="2:21" s="8" customFormat="1" ht="19.899999999999999" customHeight="1">
      <c r="B97" s="129"/>
      <c r="C97" s="101"/>
      <c r="D97" s="130" t="s">
        <v>1441</v>
      </c>
      <c r="E97" s="101"/>
      <c r="F97" s="101"/>
      <c r="G97" s="101"/>
      <c r="H97" s="238">
        <f>W198</f>
        <v>0</v>
      </c>
      <c r="I97" s="239"/>
      <c r="J97" s="239"/>
      <c r="K97" s="238">
        <f>X198</f>
        <v>0</v>
      </c>
      <c r="L97" s="239"/>
      <c r="M97" s="238">
        <f>M198</f>
        <v>0</v>
      </c>
      <c r="N97" s="239"/>
      <c r="O97" s="239"/>
      <c r="P97" s="239"/>
      <c r="Q97" s="239"/>
      <c r="R97" s="131"/>
    </row>
    <row r="98" spans="2:21" s="8" customFormat="1" ht="19.899999999999999" customHeight="1">
      <c r="B98" s="129"/>
      <c r="C98" s="101"/>
      <c r="D98" s="130" t="s">
        <v>871</v>
      </c>
      <c r="E98" s="101"/>
      <c r="F98" s="101"/>
      <c r="G98" s="101"/>
      <c r="H98" s="238">
        <f>W201</f>
        <v>0</v>
      </c>
      <c r="I98" s="239"/>
      <c r="J98" s="239"/>
      <c r="K98" s="238">
        <f>X201</f>
        <v>0</v>
      </c>
      <c r="L98" s="239"/>
      <c r="M98" s="238">
        <f>M201</f>
        <v>0</v>
      </c>
      <c r="N98" s="239"/>
      <c r="O98" s="239"/>
      <c r="P98" s="239"/>
      <c r="Q98" s="239"/>
      <c r="R98" s="131"/>
    </row>
    <row r="99" spans="2:21" s="7" customFormat="1" ht="24.95" customHeight="1">
      <c r="B99" s="125"/>
      <c r="C99" s="126"/>
      <c r="D99" s="127" t="s">
        <v>184</v>
      </c>
      <c r="E99" s="126"/>
      <c r="F99" s="126"/>
      <c r="G99" s="126"/>
      <c r="H99" s="258">
        <f>W205</f>
        <v>0</v>
      </c>
      <c r="I99" s="259"/>
      <c r="J99" s="259"/>
      <c r="K99" s="258">
        <f>X205</f>
        <v>0</v>
      </c>
      <c r="L99" s="259"/>
      <c r="M99" s="258">
        <f>M205</f>
        <v>0</v>
      </c>
      <c r="N99" s="259"/>
      <c r="O99" s="259"/>
      <c r="P99" s="259"/>
      <c r="Q99" s="259"/>
      <c r="R99" s="128"/>
    </row>
    <row r="100" spans="2:21" s="7" customFormat="1" ht="24.95" customHeight="1">
      <c r="B100" s="125"/>
      <c r="C100" s="126"/>
      <c r="D100" s="127" t="s">
        <v>874</v>
      </c>
      <c r="E100" s="126"/>
      <c r="F100" s="126"/>
      <c r="G100" s="126"/>
      <c r="H100" s="258">
        <f>W208</f>
        <v>0</v>
      </c>
      <c r="I100" s="259"/>
      <c r="J100" s="259"/>
      <c r="K100" s="258">
        <f>X208</f>
        <v>0</v>
      </c>
      <c r="L100" s="259"/>
      <c r="M100" s="258">
        <f>M208</f>
        <v>0</v>
      </c>
      <c r="N100" s="259"/>
      <c r="O100" s="259"/>
      <c r="P100" s="259"/>
      <c r="Q100" s="259"/>
      <c r="R100" s="128"/>
    </row>
    <row r="101" spans="2:21" s="8" customFormat="1" ht="19.899999999999999" customHeight="1">
      <c r="B101" s="129"/>
      <c r="C101" s="101"/>
      <c r="D101" s="130" t="s">
        <v>875</v>
      </c>
      <c r="E101" s="101"/>
      <c r="F101" s="101"/>
      <c r="G101" s="101"/>
      <c r="H101" s="238">
        <f>W209</f>
        <v>0</v>
      </c>
      <c r="I101" s="239"/>
      <c r="J101" s="239"/>
      <c r="K101" s="238">
        <f>X209</f>
        <v>0</v>
      </c>
      <c r="L101" s="239"/>
      <c r="M101" s="238">
        <f>M209</f>
        <v>0</v>
      </c>
      <c r="N101" s="239"/>
      <c r="O101" s="239"/>
      <c r="P101" s="239"/>
      <c r="Q101" s="239"/>
      <c r="R101" s="131"/>
    </row>
    <row r="102" spans="2:21" s="8" customFormat="1" ht="19.899999999999999" customHeight="1">
      <c r="B102" s="129"/>
      <c r="C102" s="101"/>
      <c r="D102" s="130" t="s">
        <v>877</v>
      </c>
      <c r="E102" s="101"/>
      <c r="F102" s="101"/>
      <c r="G102" s="101"/>
      <c r="H102" s="238">
        <f>W214</f>
        <v>0</v>
      </c>
      <c r="I102" s="239"/>
      <c r="J102" s="239"/>
      <c r="K102" s="238">
        <f>X214</f>
        <v>0</v>
      </c>
      <c r="L102" s="239"/>
      <c r="M102" s="238">
        <f>M214</f>
        <v>0</v>
      </c>
      <c r="N102" s="239"/>
      <c r="O102" s="239"/>
      <c r="P102" s="239"/>
      <c r="Q102" s="239"/>
      <c r="R102" s="131"/>
    </row>
    <row r="103" spans="2:21" s="8" customFormat="1" ht="19.899999999999999" customHeight="1">
      <c r="B103" s="129"/>
      <c r="C103" s="101"/>
      <c r="D103" s="130" t="s">
        <v>1442</v>
      </c>
      <c r="E103" s="101"/>
      <c r="F103" s="101"/>
      <c r="G103" s="101"/>
      <c r="H103" s="238">
        <f>W219</f>
        <v>0</v>
      </c>
      <c r="I103" s="239"/>
      <c r="J103" s="239"/>
      <c r="K103" s="238">
        <f>X219</f>
        <v>0</v>
      </c>
      <c r="L103" s="239"/>
      <c r="M103" s="238">
        <f>M219</f>
        <v>0</v>
      </c>
      <c r="N103" s="239"/>
      <c r="O103" s="239"/>
      <c r="P103" s="239"/>
      <c r="Q103" s="239"/>
      <c r="R103" s="131"/>
    </row>
    <row r="104" spans="2:21" s="1" customFormat="1" ht="21.7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21" s="1" customFormat="1" ht="29.25" customHeight="1">
      <c r="B105" s="35"/>
      <c r="C105" s="124" t="s">
        <v>185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257">
        <v>0</v>
      </c>
      <c r="N105" s="260"/>
      <c r="O105" s="260"/>
      <c r="P105" s="260"/>
      <c r="Q105" s="260"/>
      <c r="R105" s="37"/>
      <c r="T105" s="132"/>
      <c r="U105" s="133" t="s">
        <v>46</v>
      </c>
    </row>
    <row r="106" spans="2:21" s="1" customFormat="1" ht="18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29.25" customHeight="1">
      <c r="B107" s="35"/>
      <c r="C107" s="114" t="s">
        <v>155</v>
      </c>
      <c r="D107" s="115"/>
      <c r="E107" s="115"/>
      <c r="F107" s="115"/>
      <c r="G107" s="115"/>
      <c r="H107" s="115"/>
      <c r="I107" s="115"/>
      <c r="J107" s="115"/>
      <c r="K107" s="115"/>
      <c r="L107" s="243">
        <f>ROUND(SUM(M88+M105),2)</f>
        <v>0</v>
      </c>
      <c r="M107" s="243"/>
      <c r="N107" s="243"/>
      <c r="O107" s="243"/>
      <c r="P107" s="243"/>
      <c r="Q107" s="243"/>
      <c r="R107" s="37"/>
    </row>
    <row r="108" spans="2:21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12" spans="2:21" s="1" customFormat="1" ht="6.95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3" spans="2:65" s="1" customFormat="1" ht="36.950000000000003" customHeight="1">
      <c r="B113" s="35"/>
      <c r="C113" s="206" t="s">
        <v>186</v>
      </c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30" customHeight="1">
      <c r="B115" s="35"/>
      <c r="C115" s="32" t="s">
        <v>18</v>
      </c>
      <c r="D115" s="36"/>
      <c r="E115" s="36"/>
      <c r="F115" s="246" t="str">
        <f>F6</f>
        <v>St. č. 2368 Decentralizace vytápění CA PZP Lobodice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6"/>
      <c r="R115" s="37"/>
    </row>
    <row r="116" spans="2:65" s="1" customFormat="1" ht="36.950000000000003" customHeight="1">
      <c r="B116" s="35"/>
      <c r="C116" s="69" t="s">
        <v>162</v>
      </c>
      <c r="D116" s="36"/>
      <c r="E116" s="36"/>
      <c r="F116" s="223" t="str">
        <f>F7</f>
        <v>SO03 - Elektroinstalace</v>
      </c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2" t="s">
        <v>22</v>
      </c>
      <c r="D118" s="36"/>
      <c r="E118" s="36"/>
      <c r="F118" s="30" t="str">
        <f>F9</f>
        <v>PZP Lobodice</v>
      </c>
      <c r="G118" s="36"/>
      <c r="H118" s="36"/>
      <c r="I118" s="36"/>
      <c r="J118" s="36"/>
      <c r="K118" s="32" t="s">
        <v>24</v>
      </c>
      <c r="L118" s="36"/>
      <c r="M118" s="249" t="str">
        <f>IF(O9="","",O9)</f>
        <v>06.04.2018</v>
      </c>
      <c r="N118" s="249"/>
      <c r="O118" s="249"/>
      <c r="P118" s="249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>
      <c r="B120" s="35"/>
      <c r="C120" s="32" t="s">
        <v>26</v>
      </c>
      <c r="D120" s="36"/>
      <c r="E120" s="36"/>
      <c r="F120" s="30" t="str">
        <f>E12</f>
        <v xml:space="preserve">innogy Gas Storage, s.r.o. </v>
      </c>
      <c r="G120" s="36"/>
      <c r="H120" s="36"/>
      <c r="I120" s="36"/>
      <c r="J120" s="36"/>
      <c r="K120" s="32" t="s">
        <v>34</v>
      </c>
      <c r="L120" s="36"/>
      <c r="M120" s="208" t="str">
        <f>E18</f>
        <v>FORGAS a. s.</v>
      </c>
      <c r="N120" s="208"/>
      <c r="O120" s="208"/>
      <c r="P120" s="208"/>
      <c r="Q120" s="208"/>
      <c r="R120" s="37"/>
    </row>
    <row r="121" spans="2:65" s="1" customFormat="1" ht="14.45" customHeight="1">
      <c r="B121" s="35"/>
      <c r="C121" s="32" t="s">
        <v>32</v>
      </c>
      <c r="D121" s="36"/>
      <c r="E121" s="36"/>
      <c r="F121" s="30" t="str">
        <f>IF(E15="","",E15)</f>
        <v xml:space="preserve"> </v>
      </c>
      <c r="G121" s="36"/>
      <c r="H121" s="36"/>
      <c r="I121" s="36"/>
      <c r="J121" s="36"/>
      <c r="K121" s="32" t="s">
        <v>38</v>
      </c>
      <c r="L121" s="36"/>
      <c r="M121" s="208" t="str">
        <f>E21</f>
        <v>Ing. Hana Rusková</v>
      </c>
      <c r="N121" s="208"/>
      <c r="O121" s="208"/>
      <c r="P121" s="208"/>
      <c r="Q121" s="208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9" customFormat="1" ht="29.25" customHeight="1">
      <c r="B123" s="134"/>
      <c r="C123" s="135" t="s">
        <v>187</v>
      </c>
      <c r="D123" s="136" t="s">
        <v>188</v>
      </c>
      <c r="E123" s="136" t="s">
        <v>64</v>
      </c>
      <c r="F123" s="261" t="s">
        <v>189</v>
      </c>
      <c r="G123" s="261"/>
      <c r="H123" s="261"/>
      <c r="I123" s="261"/>
      <c r="J123" s="136" t="s">
        <v>190</v>
      </c>
      <c r="K123" s="136" t="s">
        <v>191</v>
      </c>
      <c r="L123" s="136" t="s">
        <v>192</v>
      </c>
      <c r="M123" s="261" t="s">
        <v>193</v>
      </c>
      <c r="N123" s="261"/>
      <c r="O123" s="261"/>
      <c r="P123" s="261" t="s">
        <v>173</v>
      </c>
      <c r="Q123" s="262"/>
      <c r="R123" s="137"/>
      <c r="T123" s="76" t="s">
        <v>194</v>
      </c>
      <c r="U123" s="77" t="s">
        <v>46</v>
      </c>
      <c r="V123" s="77" t="s">
        <v>195</v>
      </c>
      <c r="W123" s="77" t="s">
        <v>196</v>
      </c>
      <c r="X123" s="77" t="s">
        <v>197</v>
      </c>
      <c r="Y123" s="77" t="s">
        <v>198</v>
      </c>
      <c r="Z123" s="77" t="s">
        <v>199</v>
      </c>
      <c r="AA123" s="77" t="s">
        <v>200</v>
      </c>
      <c r="AB123" s="77" t="s">
        <v>201</v>
      </c>
      <c r="AC123" s="77" t="s">
        <v>202</v>
      </c>
      <c r="AD123" s="78" t="s">
        <v>203</v>
      </c>
    </row>
    <row r="124" spans="2:65" s="1" customFormat="1" ht="29.25" customHeight="1">
      <c r="B124" s="35"/>
      <c r="C124" s="80" t="s">
        <v>167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274">
        <f>BK124</f>
        <v>0</v>
      </c>
      <c r="N124" s="275"/>
      <c r="O124" s="275"/>
      <c r="P124" s="275"/>
      <c r="Q124" s="275"/>
      <c r="R124" s="37"/>
      <c r="T124" s="79"/>
      <c r="U124" s="51"/>
      <c r="V124" s="51"/>
      <c r="W124" s="138">
        <f>W125+W179+W205+W208</f>
        <v>0</v>
      </c>
      <c r="X124" s="138">
        <f>X125+X179+X205+X208</f>
        <v>0</v>
      </c>
      <c r="Y124" s="51"/>
      <c r="Z124" s="139">
        <f>Z125+Z179+Z205+Z208</f>
        <v>1210.2159999999999</v>
      </c>
      <c r="AA124" s="51"/>
      <c r="AB124" s="139">
        <f>AB125+AB179+AB205+AB208</f>
        <v>0.37752000000000002</v>
      </c>
      <c r="AC124" s="51"/>
      <c r="AD124" s="140">
        <f>AD125+AD179+AD205+AD208</f>
        <v>2.16</v>
      </c>
      <c r="AT124" s="22" t="s">
        <v>83</v>
      </c>
      <c r="AU124" s="22" t="s">
        <v>175</v>
      </c>
      <c r="BK124" s="141">
        <f>BK125+BK179+BK205+BK208</f>
        <v>0</v>
      </c>
    </row>
    <row r="125" spans="2:65" s="10" customFormat="1" ht="37.35" customHeight="1">
      <c r="B125" s="142"/>
      <c r="C125" s="143"/>
      <c r="D125" s="144" t="s">
        <v>176</v>
      </c>
      <c r="E125" s="144"/>
      <c r="F125" s="144"/>
      <c r="G125" s="144"/>
      <c r="H125" s="144"/>
      <c r="I125" s="144"/>
      <c r="J125" s="144"/>
      <c r="K125" s="144"/>
      <c r="L125" s="144"/>
      <c r="M125" s="276">
        <f>BK125</f>
        <v>0</v>
      </c>
      <c r="N125" s="258"/>
      <c r="O125" s="258"/>
      <c r="P125" s="258"/>
      <c r="Q125" s="258"/>
      <c r="R125" s="145"/>
      <c r="T125" s="146"/>
      <c r="U125" s="143"/>
      <c r="V125" s="143"/>
      <c r="W125" s="147">
        <f>W126+W171+W173+W175</f>
        <v>0</v>
      </c>
      <c r="X125" s="147">
        <f>X126+X171+X173+X175</f>
        <v>0</v>
      </c>
      <c r="Y125" s="143"/>
      <c r="Z125" s="148">
        <f>Z126+Z171+Z173+Z175</f>
        <v>961.8549999999999</v>
      </c>
      <c r="AA125" s="143"/>
      <c r="AB125" s="148">
        <f>AB126+AB171+AB173+AB175</f>
        <v>0.35445000000000004</v>
      </c>
      <c r="AC125" s="143"/>
      <c r="AD125" s="149">
        <f>AD126+AD171+AD173+AD175</f>
        <v>2.16</v>
      </c>
      <c r="AR125" s="150" t="s">
        <v>96</v>
      </c>
      <c r="AT125" s="151" t="s">
        <v>83</v>
      </c>
      <c r="AU125" s="151" t="s">
        <v>84</v>
      </c>
      <c r="AY125" s="150" t="s">
        <v>204</v>
      </c>
      <c r="BK125" s="152">
        <f>BK126+BK171+BK173+BK175</f>
        <v>0</v>
      </c>
    </row>
    <row r="126" spans="2:65" s="10" customFormat="1" ht="19.899999999999999" customHeight="1">
      <c r="B126" s="142"/>
      <c r="C126" s="143"/>
      <c r="D126" s="153" t="s">
        <v>1437</v>
      </c>
      <c r="E126" s="153"/>
      <c r="F126" s="153"/>
      <c r="G126" s="153"/>
      <c r="H126" s="153"/>
      <c r="I126" s="153"/>
      <c r="J126" s="153"/>
      <c r="K126" s="153"/>
      <c r="L126" s="153"/>
      <c r="M126" s="277">
        <f>BK126</f>
        <v>0</v>
      </c>
      <c r="N126" s="278"/>
      <c r="O126" s="278"/>
      <c r="P126" s="278"/>
      <c r="Q126" s="278"/>
      <c r="R126" s="145"/>
      <c r="T126" s="146"/>
      <c r="U126" s="143"/>
      <c r="V126" s="143"/>
      <c r="W126" s="147">
        <f>SUM(W127:W170)</f>
        <v>0</v>
      </c>
      <c r="X126" s="147">
        <f>SUM(X127:X170)</f>
        <v>0</v>
      </c>
      <c r="Y126" s="143"/>
      <c r="Z126" s="148">
        <f>SUM(Z127:Z170)</f>
        <v>458.14499999999998</v>
      </c>
      <c r="AA126" s="143"/>
      <c r="AB126" s="148">
        <f>SUM(AB127:AB170)</f>
        <v>0.33395000000000002</v>
      </c>
      <c r="AC126" s="143"/>
      <c r="AD126" s="149">
        <f>SUM(AD127:AD170)</f>
        <v>0</v>
      </c>
      <c r="AR126" s="150" t="s">
        <v>96</v>
      </c>
      <c r="AT126" s="151" t="s">
        <v>83</v>
      </c>
      <c r="AU126" s="151" t="s">
        <v>91</v>
      </c>
      <c r="AY126" s="150" t="s">
        <v>204</v>
      </c>
      <c r="BK126" s="152">
        <f>SUM(BK127:BK170)</f>
        <v>0</v>
      </c>
    </row>
    <row r="127" spans="2:65" s="1" customFormat="1" ht="25.5" customHeight="1">
      <c r="B127" s="154"/>
      <c r="C127" s="155" t="s">
        <v>91</v>
      </c>
      <c r="D127" s="155" t="s">
        <v>205</v>
      </c>
      <c r="E127" s="156" t="s">
        <v>1443</v>
      </c>
      <c r="F127" s="263" t="s">
        <v>1444</v>
      </c>
      <c r="G127" s="263"/>
      <c r="H127" s="263"/>
      <c r="I127" s="263"/>
      <c r="J127" s="157" t="s">
        <v>208</v>
      </c>
      <c r="K127" s="158">
        <v>840</v>
      </c>
      <c r="L127" s="159"/>
      <c r="M127" s="264"/>
      <c r="N127" s="264"/>
      <c r="O127" s="264"/>
      <c r="P127" s="264">
        <f t="shared" ref="P127:P170" si="0">ROUND(V127*K127,2)</f>
        <v>0</v>
      </c>
      <c r="Q127" s="264"/>
      <c r="R127" s="160"/>
      <c r="T127" s="161" t="s">
        <v>5</v>
      </c>
      <c r="U127" s="44" t="s">
        <v>47</v>
      </c>
      <c r="V127" s="120">
        <f t="shared" ref="V127:V170" si="1">L127+M127</f>
        <v>0</v>
      </c>
      <c r="W127" s="120">
        <f t="shared" ref="W127:W170" si="2">ROUND(L127*K127,2)</f>
        <v>0</v>
      </c>
      <c r="X127" s="120">
        <f t="shared" ref="X127:X170" si="3">ROUND(M127*K127,2)</f>
        <v>0</v>
      </c>
      <c r="Y127" s="162">
        <v>0.17100000000000001</v>
      </c>
      <c r="Z127" s="162">
        <f t="shared" ref="Z127:Z170" si="4">Y127*K127</f>
        <v>143.64000000000001</v>
      </c>
      <c r="AA127" s="162">
        <v>0</v>
      </c>
      <c r="AB127" s="162">
        <f t="shared" ref="AB127:AB170" si="5">AA127*K127</f>
        <v>0</v>
      </c>
      <c r="AC127" s="162">
        <v>0</v>
      </c>
      <c r="AD127" s="163">
        <f t="shared" ref="AD127:AD170" si="6">AC127*K127</f>
        <v>0</v>
      </c>
      <c r="AR127" s="22" t="s">
        <v>209</v>
      </c>
      <c r="AT127" s="22" t="s">
        <v>205</v>
      </c>
      <c r="AU127" s="22" t="s">
        <v>96</v>
      </c>
      <c r="AY127" s="22" t="s">
        <v>204</v>
      </c>
      <c r="BE127" s="164">
        <f t="shared" ref="BE127:BE170" si="7">IF(U127="základní",P127,0)</f>
        <v>0</v>
      </c>
      <c r="BF127" s="164">
        <f t="shared" ref="BF127:BF170" si="8">IF(U127="snížená",P127,0)</f>
        <v>0</v>
      </c>
      <c r="BG127" s="164">
        <f t="shared" ref="BG127:BG170" si="9">IF(U127="zákl. přenesená",P127,0)</f>
        <v>0</v>
      </c>
      <c r="BH127" s="164">
        <f t="shared" ref="BH127:BH170" si="10">IF(U127="sníž. přenesená",P127,0)</f>
        <v>0</v>
      </c>
      <c r="BI127" s="164">
        <f t="shared" ref="BI127:BI170" si="11">IF(U127="nulová",P127,0)</f>
        <v>0</v>
      </c>
      <c r="BJ127" s="22" t="s">
        <v>91</v>
      </c>
      <c r="BK127" s="164">
        <f t="shared" ref="BK127:BK170" si="12">ROUND(V127*K127,2)</f>
        <v>0</v>
      </c>
      <c r="BL127" s="22" t="s">
        <v>209</v>
      </c>
      <c r="BM127" s="22" t="s">
        <v>1445</v>
      </c>
    </row>
    <row r="128" spans="2:65" s="1" customFormat="1" ht="25.5" customHeight="1">
      <c r="B128" s="154"/>
      <c r="C128" s="165" t="s">
        <v>96</v>
      </c>
      <c r="D128" s="165" t="s">
        <v>211</v>
      </c>
      <c r="E128" s="166" t="s">
        <v>1446</v>
      </c>
      <c r="F128" s="265" t="s">
        <v>1447</v>
      </c>
      <c r="G128" s="265"/>
      <c r="H128" s="265"/>
      <c r="I128" s="265"/>
      <c r="J128" s="167" t="s">
        <v>208</v>
      </c>
      <c r="K128" s="168">
        <v>840</v>
      </c>
      <c r="L128" s="169"/>
      <c r="M128" s="266"/>
      <c r="N128" s="266"/>
      <c r="O128" s="267"/>
      <c r="P128" s="264">
        <f t="shared" si="0"/>
        <v>0</v>
      </c>
      <c r="Q128" s="264"/>
      <c r="R128" s="160"/>
      <c r="T128" s="161" t="s">
        <v>5</v>
      </c>
      <c r="U128" s="44" t="s">
        <v>47</v>
      </c>
      <c r="V128" s="120">
        <f t="shared" si="1"/>
        <v>0</v>
      </c>
      <c r="W128" s="120">
        <f t="shared" si="2"/>
        <v>0</v>
      </c>
      <c r="X128" s="120">
        <f t="shared" si="3"/>
        <v>0</v>
      </c>
      <c r="Y128" s="162">
        <v>0</v>
      </c>
      <c r="Z128" s="162">
        <f t="shared" si="4"/>
        <v>0</v>
      </c>
      <c r="AA128" s="162">
        <v>1.2999999999999999E-4</v>
      </c>
      <c r="AB128" s="162">
        <f t="shared" si="5"/>
        <v>0.10919999999999999</v>
      </c>
      <c r="AC128" s="162">
        <v>0</v>
      </c>
      <c r="AD128" s="163">
        <f t="shared" si="6"/>
        <v>0</v>
      </c>
      <c r="AR128" s="22" t="s">
        <v>214</v>
      </c>
      <c r="AT128" s="22" t="s">
        <v>211</v>
      </c>
      <c r="AU128" s="22" t="s">
        <v>96</v>
      </c>
      <c r="AY128" s="22" t="s">
        <v>204</v>
      </c>
      <c r="BE128" s="164">
        <f t="shared" si="7"/>
        <v>0</v>
      </c>
      <c r="BF128" s="164">
        <f t="shared" si="8"/>
        <v>0</v>
      </c>
      <c r="BG128" s="164">
        <f t="shared" si="9"/>
        <v>0</v>
      </c>
      <c r="BH128" s="164">
        <f t="shared" si="10"/>
        <v>0</v>
      </c>
      <c r="BI128" s="164">
        <f t="shared" si="11"/>
        <v>0</v>
      </c>
      <c r="BJ128" s="22" t="s">
        <v>91</v>
      </c>
      <c r="BK128" s="164">
        <f t="shared" si="12"/>
        <v>0</v>
      </c>
      <c r="BL128" s="22" t="s">
        <v>209</v>
      </c>
      <c r="BM128" s="22" t="s">
        <v>1448</v>
      </c>
    </row>
    <row r="129" spans="2:65" s="1" customFormat="1" ht="25.5" customHeight="1">
      <c r="B129" s="154"/>
      <c r="C129" s="155" t="s">
        <v>216</v>
      </c>
      <c r="D129" s="155" t="s">
        <v>205</v>
      </c>
      <c r="E129" s="156" t="s">
        <v>1449</v>
      </c>
      <c r="F129" s="263" t="s">
        <v>1450</v>
      </c>
      <c r="G129" s="263"/>
      <c r="H129" s="263"/>
      <c r="I129" s="263"/>
      <c r="J129" s="157" t="s">
        <v>208</v>
      </c>
      <c r="K129" s="158">
        <v>180</v>
      </c>
      <c r="L129" s="159"/>
      <c r="M129" s="264"/>
      <c r="N129" s="264"/>
      <c r="O129" s="264"/>
      <c r="P129" s="264">
        <f t="shared" si="0"/>
        <v>0</v>
      </c>
      <c r="Q129" s="264"/>
      <c r="R129" s="160"/>
      <c r="T129" s="161" t="s">
        <v>5</v>
      </c>
      <c r="U129" s="44" t="s">
        <v>47</v>
      </c>
      <c r="V129" s="120">
        <f t="shared" si="1"/>
        <v>0</v>
      </c>
      <c r="W129" s="120">
        <f t="shared" si="2"/>
        <v>0</v>
      </c>
      <c r="X129" s="120">
        <f t="shared" si="3"/>
        <v>0</v>
      </c>
      <c r="Y129" s="162">
        <v>0.191</v>
      </c>
      <c r="Z129" s="162">
        <f t="shared" si="4"/>
        <v>34.380000000000003</v>
      </c>
      <c r="AA129" s="162">
        <v>0</v>
      </c>
      <c r="AB129" s="162">
        <f t="shared" si="5"/>
        <v>0</v>
      </c>
      <c r="AC129" s="162">
        <v>0</v>
      </c>
      <c r="AD129" s="163">
        <f t="shared" si="6"/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 t="shared" si="7"/>
        <v>0</v>
      </c>
      <c r="BF129" s="164">
        <f t="shared" si="8"/>
        <v>0</v>
      </c>
      <c r="BG129" s="164">
        <f t="shared" si="9"/>
        <v>0</v>
      </c>
      <c r="BH129" s="164">
        <f t="shared" si="10"/>
        <v>0</v>
      </c>
      <c r="BI129" s="164">
        <f t="shared" si="11"/>
        <v>0</v>
      </c>
      <c r="BJ129" s="22" t="s">
        <v>91</v>
      </c>
      <c r="BK129" s="164">
        <f t="shared" si="12"/>
        <v>0</v>
      </c>
      <c r="BL129" s="22" t="s">
        <v>209</v>
      </c>
      <c r="BM129" s="22" t="s">
        <v>1451</v>
      </c>
    </row>
    <row r="130" spans="2:65" s="1" customFormat="1" ht="25.5" customHeight="1">
      <c r="B130" s="154"/>
      <c r="C130" s="165" t="s">
        <v>220</v>
      </c>
      <c r="D130" s="165" t="s">
        <v>211</v>
      </c>
      <c r="E130" s="166" t="s">
        <v>1452</v>
      </c>
      <c r="F130" s="265" t="s">
        <v>1453</v>
      </c>
      <c r="G130" s="265"/>
      <c r="H130" s="265"/>
      <c r="I130" s="265"/>
      <c r="J130" s="167" t="s">
        <v>208</v>
      </c>
      <c r="K130" s="168">
        <v>180</v>
      </c>
      <c r="L130" s="169"/>
      <c r="M130" s="266"/>
      <c r="N130" s="266"/>
      <c r="O130" s="267"/>
      <c r="P130" s="264">
        <f t="shared" si="0"/>
        <v>0</v>
      </c>
      <c r="Q130" s="264"/>
      <c r="R130" s="160"/>
      <c r="T130" s="161" t="s">
        <v>5</v>
      </c>
      <c r="U130" s="44" t="s">
        <v>47</v>
      </c>
      <c r="V130" s="120">
        <f t="shared" si="1"/>
        <v>0</v>
      </c>
      <c r="W130" s="120">
        <f t="shared" si="2"/>
        <v>0</v>
      </c>
      <c r="X130" s="120">
        <f t="shared" si="3"/>
        <v>0</v>
      </c>
      <c r="Y130" s="162">
        <v>0</v>
      </c>
      <c r="Z130" s="162">
        <f t="shared" si="4"/>
        <v>0</v>
      </c>
      <c r="AA130" s="162">
        <v>2.1000000000000001E-4</v>
      </c>
      <c r="AB130" s="162">
        <f t="shared" si="5"/>
        <v>3.78E-2</v>
      </c>
      <c r="AC130" s="162">
        <v>0</v>
      </c>
      <c r="AD130" s="163">
        <f t="shared" si="6"/>
        <v>0</v>
      </c>
      <c r="AR130" s="22" t="s">
        <v>214</v>
      </c>
      <c r="AT130" s="22" t="s">
        <v>211</v>
      </c>
      <c r="AU130" s="22" t="s">
        <v>96</v>
      </c>
      <c r="AY130" s="22" t="s">
        <v>204</v>
      </c>
      <c r="BE130" s="164">
        <f t="shared" si="7"/>
        <v>0</v>
      </c>
      <c r="BF130" s="164">
        <f t="shared" si="8"/>
        <v>0</v>
      </c>
      <c r="BG130" s="164">
        <f t="shared" si="9"/>
        <v>0</v>
      </c>
      <c r="BH130" s="164">
        <f t="shared" si="10"/>
        <v>0</v>
      </c>
      <c r="BI130" s="164">
        <f t="shared" si="11"/>
        <v>0</v>
      </c>
      <c r="BJ130" s="22" t="s">
        <v>91</v>
      </c>
      <c r="BK130" s="164">
        <f t="shared" si="12"/>
        <v>0</v>
      </c>
      <c r="BL130" s="22" t="s">
        <v>209</v>
      </c>
      <c r="BM130" s="22" t="s">
        <v>1454</v>
      </c>
    </row>
    <row r="131" spans="2:65" s="1" customFormat="1" ht="25.5" customHeight="1">
      <c r="B131" s="154"/>
      <c r="C131" s="155" t="s">
        <v>224</v>
      </c>
      <c r="D131" s="155" t="s">
        <v>205</v>
      </c>
      <c r="E131" s="156" t="s">
        <v>1455</v>
      </c>
      <c r="F131" s="263" t="s">
        <v>1456</v>
      </c>
      <c r="G131" s="263"/>
      <c r="H131" s="263"/>
      <c r="I131" s="263"/>
      <c r="J131" s="157" t="s">
        <v>237</v>
      </c>
      <c r="K131" s="158">
        <v>2</v>
      </c>
      <c r="L131" s="159"/>
      <c r="M131" s="264"/>
      <c r="N131" s="264"/>
      <c r="O131" s="264"/>
      <c r="P131" s="264">
        <f t="shared" si="0"/>
        <v>0</v>
      </c>
      <c r="Q131" s="264"/>
      <c r="R131" s="160"/>
      <c r="T131" s="161" t="s">
        <v>5</v>
      </c>
      <c r="U131" s="44" t="s">
        <v>47</v>
      </c>
      <c r="V131" s="120">
        <f t="shared" si="1"/>
        <v>0</v>
      </c>
      <c r="W131" s="120">
        <f t="shared" si="2"/>
        <v>0</v>
      </c>
      <c r="X131" s="120">
        <f t="shared" si="3"/>
        <v>0</v>
      </c>
      <c r="Y131" s="162">
        <v>0.67500000000000004</v>
      </c>
      <c r="Z131" s="162">
        <f t="shared" si="4"/>
        <v>1.35</v>
      </c>
      <c r="AA131" s="162">
        <v>0</v>
      </c>
      <c r="AB131" s="162">
        <f t="shared" si="5"/>
        <v>0</v>
      </c>
      <c r="AC131" s="162">
        <v>0</v>
      </c>
      <c r="AD131" s="163">
        <f t="shared" si="6"/>
        <v>0</v>
      </c>
      <c r="AR131" s="22" t="s">
        <v>209</v>
      </c>
      <c r="AT131" s="22" t="s">
        <v>205</v>
      </c>
      <c r="AU131" s="22" t="s">
        <v>96</v>
      </c>
      <c r="AY131" s="22" t="s">
        <v>204</v>
      </c>
      <c r="BE131" s="164">
        <f t="shared" si="7"/>
        <v>0</v>
      </c>
      <c r="BF131" s="164">
        <f t="shared" si="8"/>
        <v>0</v>
      </c>
      <c r="BG131" s="164">
        <f t="shared" si="9"/>
        <v>0</v>
      </c>
      <c r="BH131" s="164">
        <f t="shared" si="10"/>
        <v>0</v>
      </c>
      <c r="BI131" s="164">
        <f t="shared" si="11"/>
        <v>0</v>
      </c>
      <c r="BJ131" s="22" t="s">
        <v>91</v>
      </c>
      <c r="BK131" s="164">
        <f t="shared" si="12"/>
        <v>0</v>
      </c>
      <c r="BL131" s="22" t="s">
        <v>209</v>
      </c>
      <c r="BM131" s="22" t="s">
        <v>1457</v>
      </c>
    </row>
    <row r="132" spans="2:65" s="1" customFormat="1" ht="25.5" customHeight="1">
      <c r="B132" s="154"/>
      <c r="C132" s="165" t="s">
        <v>229</v>
      </c>
      <c r="D132" s="165" t="s">
        <v>211</v>
      </c>
      <c r="E132" s="166" t="s">
        <v>1458</v>
      </c>
      <c r="F132" s="265" t="s">
        <v>1459</v>
      </c>
      <c r="G132" s="265"/>
      <c r="H132" s="265"/>
      <c r="I132" s="265"/>
      <c r="J132" s="167" t="s">
        <v>237</v>
      </c>
      <c r="K132" s="168">
        <v>2</v>
      </c>
      <c r="L132" s="169"/>
      <c r="M132" s="266"/>
      <c r="N132" s="266"/>
      <c r="O132" s="267"/>
      <c r="P132" s="264">
        <f t="shared" si="0"/>
        <v>0</v>
      </c>
      <c r="Q132" s="264"/>
      <c r="R132" s="160"/>
      <c r="T132" s="161" t="s">
        <v>5</v>
      </c>
      <c r="U132" s="44" t="s">
        <v>47</v>
      </c>
      <c r="V132" s="120">
        <f t="shared" si="1"/>
        <v>0</v>
      </c>
      <c r="W132" s="120">
        <f t="shared" si="2"/>
        <v>0</v>
      </c>
      <c r="X132" s="120">
        <f t="shared" si="3"/>
        <v>0</v>
      </c>
      <c r="Y132" s="162">
        <v>0</v>
      </c>
      <c r="Z132" s="162">
        <f t="shared" si="4"/>
        <v>0</v>
      </c>
      <c r="AA132" s="162">
        <v>8.7000000000000001E-4</v>
      </c>
      <c r="AB132" s="162">
        <f t="shared" si="5"/>
        <v>1.74E-3</v>
      </c>
      <c r="AC132" s="162">
        <v>0</v>
      </c>
      <c r="AD132" s="163">
        <f t="shared" si="6"/>
        <v>0</v>
      </c>
      <c r="AR132" s="22" t="s">
        <v>214</v>
      </c>
      <c r="AT132" s="22" t="s">
        <v>211</v>
      </c>
      <c r="AU132" s="22" t="s">
        <v>96</v>
      </c>
      <c r="AY132" s="22" t="s">
        <v>204</v>
      </c>
      <c r="BE132" s="164">
        <f t="shared" si="7"/>
        <v>0</v>
      </c>
      <c r="BF132" s="164">
        <f t="shared" si="8"/>
        <v>0</v>
      </c>
      <c r="BG132" s="164">
        <f t="shared" si="9"/>
        <v>0</v>
      </c>
      <c r="BH132" s="164">
        <f t="shared" si="10"/>
        <v>0</v>
      </c>
      <c r="BI132" s="164">
        <f t="shared" si="11"/>
        <v>0</v>
      </c>
      <c r="BJ132" s="22" t="s">
        <v>91</v>
      </c>
      <c r="BK132" s="164">
        <f t="shared" si="12"/>
        <v>0</v>
      </c>
      <c r="BL132" s="22" t="s">
        <v>209</v>
      </c>
      <c r="BM132" s="22" t="s">
        <v>1460</v>
      </c>
    </row>
    <row r="133" spans="2:65" s="1" customFormat="1" ht="38.25" customHeight="1">
      <c r="B133" s="154"/>
      <c r="C133" s="155" t="s">
        <v>234</v>
      </c>
      <c r="D133" s="155" t="s">
        <v>205</v>
      </c>
      <c r="E133" s="156" t="s">
        <v>1461</v>
      </c>
      <c r="F133" s="263" t="s">
        <v>1462</v>
      </c>
      <c r="G133" s="263"/>
      <c r="H133" s="263"/>
      <c r="I133" s="263"/>
      <c r="J133" s="157" t="s">
        <v>208</v>
      </c>
      <c r="K133" s="158">
        <v>100</v>
      </c>
      <c r="L133" s="159"/>
      <c r="M133" s="264"/>
      <c r="N133" s="264"/>
      <c r="O133" s="264"/>
      <c r="P133" s="264">
        <f t="shared" si="0"/>
        <v>0</v>
      </c>
      <c r="Q133" s="264"/>
      <c r="R133" s="160"/>
      <c r="T133" s="161" t="s">
        <v>5</v>
      </c>
      <c r="U133" s="44" t="s">
        <v>47</v>
      </c>
      <c r="V133" s="120">
        <f t="shared" si="1"/>
        <v>0</v>
      </c>
      <c r="W133" s="120">
        <f t="shared" si="2"/>
        <v>0</v>
      </c>
      <c r="X133" s="120">
        <f t="shared" si="3"/>
        <v>0</v>
      </c>
      <c r="Y133" s="162">
        <v>0.03</v>
      </c>
      <c r="Z133" s="162">
        <f t="shared" si="4"/>
        <v>3</v>
      </c>
      <c r="AA133" s="162">
        <v>0</v>
      </c>
      <c r="AB133" s="162">
        <f t="shared" si="5"/>
        <v>0</v>
      </c>
      <c r="AC133" s="162">
        <v>0</v>
      </c>
      <c r="AD133" s="163">
        <f t="shared" si="6"/>
        <v>0</v>
      </c>
      <c r="AR133" s="22" t="s">
        <v>278</v>
      </c>
      <c r="AT133" s="22" t="s">
        <v>205</v>
      </c>
      <c r="AU133" s="22" t="s">
        <v>96</v>
      </c>
      <c r="AY133" s="22" t="s">
        <v>204</v>
      </c>
      <c r="BE133" s="164">
        <f t="shared" si="7"/>
        <v>0</v>
      </c>
      <c r="BF133" s="164">
        <f t="shared" si="8"/>
        <v>0</v>
      </c>
      <c r="BG133" s="164">
        <f t="shared" si="9"/>
        <v>0</v>
      </c>
      <c r="BH133" s="164">
        <f t="shared" si="10"/>
        <v>0</v>
      </c>
      <c r="BI133" s="164">
        <f t="shared" si="11"/>
        <v>0</v>
      </c>
      <c r="BJ133" s="22" t="s">
        <v>91</v>
      </c>
      <c r="BK133" s="164">
        <f t="shared" si="12"/>
        <v>0</v>
      </c>
      <c r="BL133" s="22" t="s">
        <v>278</v>
      </c>
      <c r="BM133" s="22" t="s">
        <v>1463</v>
      </c>
    </row>
    <row r="134" spans="2:65" s="1" customFormat="1" ht="16.5" customHeight="1">
      <c r="B134" s="154"/>
      <c r="C134" s="165" t="s">
        <v>239</v>
      </c>
      <c r="D134" s="165" t="s">
        <v>211</v>
      </c>
      <c r="E134" s="166" t="s">
        <v>1464</v>
      </c>
      <c r="F134" s="265" t="s">
        <v>1465</v>
      </c>
      <c r="G134" s="265"/>
      <c r="H134" s="265"/>
      <c r="I134" s="265"/>
      <c r="J134" s="167" t="s">
        <v>208</v>
      </c>
      <c r="K134" s="168">
        <v>80</v>
      </c>
      <c r="L134" s="169"/>
      <c r="M134" s="266"/>
      <c r="N134" s="266"/>
      <c r="O134" s="267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0</v>
      </c>
      <c r="Z134" s="162">
        <f t="shared" si="4"/>
        <v>0</v>
      </c>
      <c r="AA134" s="162">
        <v>5.0000000000000002E-5</v>
      </c>
      <c r="AB134" s="162">
        <f t="shared" si="5"/>
        <v>4.0000000000000001E-3</v>
      </c>
      <c r="AC134" s="162">
        <v>0</v>
      </c>
      <c r="AD134" s="163">
        <f t="shared" si="6"/>
        <v>0</v>
      </c>
      <c r="AR134" s="22" t="s">
        <v>277</v>
      </c>
      <c r="AT134" s="22" t="s">
        <v>211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278</v>
      </c>
      <c r="BM134" s="22" t="s">
        <v>1466</v>
      </c>
    </row>
    <row r="135" spans="2:65" s="1" customFormat="1" ht="16.5" customHeight="1">
      <c r="B135" s="154"/>
      <c r="C135" s="165" t="s">
        <v>243</v>
      </c>
      <c r="D135" s="165" t="s">
        <v>211</v>
      </c>
      <c r="E135" s="166" t="s">
        <v>1467</v>
      </c>
      <c r="F135" s="265" t="s">
        <v>1468</v>
      </c>
      <c r="G135" s="265"/>
      <c r="H135" s="265"/>
      <c r="I135" s="265"/>
      <c r="J135" s="167" t="s">
        <v>208</v>
      </c>
      <c r="K135" s="168">
        <v>20</v>
      </c>
      <c r="L135" s="169"/>
      <c r="M135" s="266"/>
      <c r="N135" s="266"/>
      <c r="O135" s="267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0</v>
      </c>
      <c r="Z135" s="162">
        <f t="shared" si="4"/>
        <v>0</v>
      </c>
      <c r="AA135" s="162">
        <v>8.0000000000000007E-5</v>
      </c>
      <c r="AB135" s="162">
        <f t="shared" si="5"/>
        <v>1.6000000000000001E-3</v>
      </c>
      <c r="AC135" s="162">
        <v>0</v>
      </c>
      <c r="AD135" s="163">
        <f t="shared" si="6"/>
        <v>0</v>
      </c>
      <c r="AR135" s="22" t="s">
        <v>277</v>
      </c>
      <c r="AT135" s="22" t="s">
        <v>211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278</v>
      </c>
      <c r="BM135" s="22" t="s">
        <v>1469</v>
      </c>
    </row>
    <row r="136" spans="2:65" s="1" customFormat="1" ht="25.5" customHeight="1">
      <c r="B136" s="154"/>
      <c r="C136" s="155" t="s">
        <v>247</v>
      </c>
      <c r="D136" s="155" t="s">
        <v>205</v>
      </c>
      <c r="E136" s="156" t="s">
        <v>1470</v>
      </c>
      <c r="F136" s="263" t="s">
        <v>1471</v>
      </c>
      <c r="G136" s="263"/>
      <c r="H136" s="263"/>
      <c r="I136" s="263"/>
      <c r="J136" s="157" t="s">
        <v>208</v>
      </c>
      <c r="K136" s="158">
        <v>895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4.5999999999999999E-2</v>
      </c>
      <c r="Z136" s="162">
        <f t="shared" si="4"/>
        <v>41.17</v>
      </c>
      <c r="AA136" s="162">
        <v>0</v>
      </c>
      <c r="AB136" s="162">
        <f t="shared" si="5"/>
        <v>0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1472</v>
      </c>
    </row>
    <row r="137" spans="2:65" s="1" customFormat="1" ht="16.5" customHeight="1">
      <c r="B137" s="154"/>
      <c r="C137" s="165" t="s">
        <v>251</v>
      </c>
      <c r="D137" s="165" t="s">
        <v>211</v>
      </c>
      <c r="E137" s="166" t="s">
        <v>1473</v>
      </c>
      <c r="F137" s="265" t="s">
        <v>1474</v>
      </c>
      <c r="G137" s="265"/>
      <c r="H137" s="265"/>
      <c r="I137" s="265"/>
      <c r="J137" s="167" t="s">
        <v>208</v>
      </c>
      <c r="K137" s="168">
        <v>800</v>
      </c>
      <c r="L137" s="169"/>
      <c r="M137" s="266"/>
      <c r="N137" s="266"/>
      <c r="O137" s="267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0</v>
      </c>
      <c r="Z137" s="162">
        <f t="shared" si="4"/>
        <v>0</v>
      </c>
      <c r="AA137" s="162">
        <v>1.7000000000000001E-4</v>
      </c>
      <c r="AB137" s="162">
        <f t="shared" si="5"/>
        <v>0.13600000000000001</v>
      </c>
      <c r="AC137" s="162">
        <v>0</v>
      </c>
      <c r="AD137" s="163">
        <f t="shared" si="6"/>
        <v>0</v>
      </c>
      <c r="AR137" s="22" t="s">
        <v>214</v>
      </c>
      <c r="AT137" s="22" t="s">
        <v>211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1475</v>
      </c>
    </row>
    <row r="138" spans="2:65" s="1" customFormat="1" ht="16.5" customHeight="1">
      <c r="B138" s="154"/>
      <c r="C138" s="165" t="s">
        <v>255</v>
      </c>
      <c r="D138" s="165" t="s">
        <v>211</v>
      </c>
      <c r="E138" s="166" t="s">
        <v>1476</v>
      </c>
      <c r="F138" s="265" t="s">
        <v>1477</v>
      </c>
      <c r="G138" s="265"/>
      <c r="H138" s="265"/>
      <c r="I138" s="265"/>
      <c r="J138" s="167" t="s">
        <v>208</v>
      </c>
      <c r="K138" s="168">
        <v>95</v>
      </c>
      <c r="L138" s="169"/>
      <c r="M138" s="266"/>
      <c r="N138" s="266"/>
      <c r="O138" s="267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0</v>
      </c>
      <c r="Z138" s="162">
        <f t="shared" si="4"/>
        <v>0</v>
      </c>
      <c r="AA138" s="162">
        <v>3.5E-4</v>
      </c>
      <c r="AB138" s="162">
        <f t="shared" si="5"/>
        <v>3.3250000000000002E-2</v>
      </c>
      <c r="AC138" s="162">
        <v>0</v>
      </c>
      <c r="AD138" s="163">
        <f t="shared" si="6"/>
        <v>0</v>
      </c>
      <c r="AR138" s="22" t="s">
        <v>214</v>
      </c>
      <c r="AT138" s="22" t="s">
        <v>211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1478</v>
      </c>
    </row>
    <row r="139" spans="2:65" s="1" customFormat="1" ht="16.5" customHeight="1">
      <c r="B139" s="154"/>
      <c r="C139" s="165" t="s">
        <v>259</v>
      </c>
      <c r="D139" s="165" t="s">
        <v>211</v>
      </c>
      <c r="E139" s="166" t="s">
        <v>1479</v>
      </c>
      <c r="F139" s="265" t="s">
        <v>1480</v>
      </c>
      <c r="G139" s="265"/>
      <c r="H139" s="265"/>
      <c r="I139" s="265"/>
      <c r="J139" s="167" t="s">
        <v>1329</v>
      </c>
      <c r="K139" s="168">
        <v>1</v>
      </c>
      <c r="L139" s="169"/>
      <c r="M139" s="266"/>
      <c r="N139" s="266"/>
      <c r="O139" s="267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</v>
      </c>
      <c r="Z139" s="162">
        <f t="shared" si="4"/>
        <v>0</v>
      </c>
      <c r="AA139" s="162">
        <v>0</v>
      </c>
      <c r="AB139" s="162">
        <f t="shared" si="5"/>
        <v>0</v>
      </c>
      <c r="AC139" s="162">
        <v>0</v>
      </c>
      <c r="AD139" s="163">
        <f t="shared" si="6"/>
        <v>0</v>
      </c>
      <c r="AR139" s="22" t="s">
        <v>214</v>
      </c>
      <c r="AT139" s="22" t="s">
        <v>211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1481</v>
      </c>
    </row>
    <row r="140" spans="2:65" s="1" customFormat="1" ht="25.5" customHeight="1">
      <c r="B140" s="154"/>
      <c r="C140" s="155" t="s">
        <v>263</v>
      </c>
      <c r="D140" s="155" t="s">
        <v>205</v>
      </c>
      <c r="E140" s="156" t="s">
        <v>1482</v>
      </c>
      <c r="F140" s="263" t="s">
        <v>1483</v>
      </c>
      <c r="G140" s="263"/>
      <c r="H140" s="263"/>
      <c r="I140" s="263"/>
      <c r="J140" s="157" t="s">
        <v>208</v>
      </c>
      <c r="K140" s="158">
        <v>1500</v>
      </c>
      <c r="L140" s="159"/>
      <c r="M140" s="264"/>
      <c r="N140" s="264"/>
      <c r="O140" s="264"/>
      <c r="P140" s="264">
        <f t="shared" si="0"/>
        <v>0</v>
      </c>
      <c r="Q140" s="264"/>
      <c r="R140" s="160"/>
      <c r="T140" s="161" t="s">
        <v>5</v>
      </c>
      <c r="U140" s="44" t="s">
        <v>47</v>
      </c>
      <c r="V140" s="120">
        <f t="shared" si="1"/>
        <v>0</v>
      </c>
      <c r="W140" s="120">
        <f t="shared" si="2"/>
        <v>0</v>
      </c>
      <c r="X140" s="120">
        <f t="shared" si="3"/>
        <v>0</v>
      </c>
      <c r="Y140" s="162">
        <v>4.5999999999999999E-2</v>
      </c>
      <c r="Z140" s="162">
        <f t="shared" si="4"/>
        <v>69</v>
      </c>
      <c r="AA140" s="162">
        <v>0</v>
      </c>
      <c r="AB140" s="162">
        <f t="shared" si="5"/>
        <v>0</v>
      </c>
      <c r="AC140" s="162">
        <v>0</v>
      </c>
      <c r="AD140" s="163">
        <f t="shared" si="6"/>
        <v>0</v>
      </c>
      <c r="AR140" s="22" t="s">
        <v>209</v>
      </c>
      <c r="AT140" s="22" t="s">
        <v>205</v>
      </c>
      <c r="AU140" s="22" t="s">
        <v>96</v>
      </c>
      <c r="AY140" s="22" t="s">
        <v>204</v>
      </c>
      <c r="BE140" s="164">
        <f t="shared" si="7"/>
        <v>0</v>
      </c>
      <c r="BF140" s="164">
        <f t="shared" si="8"/>
        <v>0</v>
      </c>
      <c r="BG140" s="164">
        <f t="shared" si="9"/>
        <v>0</v>
      </c>
      <c r="BH140" s="164">
        <f t="shared" si="10"/>
        <v>0</v>
      </c>
      <c r="BI140" s="164">
        <f t="shared" si="11"/>
        <v>0</v>
      </c>
      <c r="BJ140" s="22" t="s">
        <v>91</v>
      </c>
      <c r="BK140" s="164">
        <f t="shared" si="12"/>
        <v>0</v>
      </c>
      <c r="BL140" s="22" t="s">
        <v>209</v>
      </c>
      <c r="BM140" s="22" t="s">
        <v>1484</v>
      </c>
    </row>
    <row r="141" spans="2:65" s="1" customFormat="1" ht="25.5" customHeight="1">
      <c r="B141" s="154"/>
      <c r="C141" s="155" t="s">
        <v>12</v>
      </c>
      <c r="D141" s="155" t="s">
        <v>205</v>
      </c>
      <c r="E141" s="156" t="s">
        <v>1485</v>
      </c>
      <c r="F141" s="263" t="s">
        <v>1486</v>
      </c>
      <c r="G141" s="263"/>
      <c r="H141" s="263"/>
      <c r="I141" s="263"/>
      <c r="J141" s="157" t="s">
        <v>237</v>
      </c>
      <c r="K141" s="158">
        <v>2</v>
      </c>
      <c r="L141" s="159"/>
      <c r="M141" s="264"/>
      <c r="N141" s="264"/>
      <c r="O141" s="264"/>
      <c r="P141" s="264">
        <f t="shared" si="0"/>
        <v>0</v>
      </c>
      <c r="Q141" s="264"/>
      <c r="R141" s="160"/>
      <c r="T141" s="161" t="s">
        <v>5</v>
      </c>
      <c r="U141" s="44" t="s">
        <v>47</v>
      </c>
      <c r="V141" s="120">
        <f t="shared" si="1"/>
        <v>0</v>
      </c>
      <c r="W141" s="120">
        <f t="shared" si="2"/>
        <v>0</v>
      </c>
      <c r="X141" s="120">
        <f t="shared" si="3"/>
        <v>0</v>
      </c>
      <c r="Y141" s="162">
        <v>0.72199999999999998</v>
      </c>
      <c r="Z141" s="162">
        <f t="shared" si="4"/>
        <v>1.444</v>
      </c>
      <c r="AA141" s="162">
        <v>0</v>
      </c>
      <c r="AB141" s="162">
        <f t="shared" si="5"/>
        <v>0</v>
      </c>
      <c r="AC141" s="162">
        <v>0</v>
      </c>
      <c r="AD141" s="163">
        <f t="shared" si="6"/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 t="shared" si="7"/>
        <v>0</v>
      </c>
      <c r="BF141" s="164">
        <f t="shared" si="8"/>
        <v>0</v>
      </c>
      <c r="BG141" s="164">
        <f t="shared" si="9"/>
        <v>0</v>
      </c>
      <c r="BH141" s="164">
        <f t="shared" si="10"/>
        <v>0</v>
      </c>
      <c r="BI141" s="164">
        <f t="shared" si="11"/>
        <v>0</v>
      </c>
      <c r="BJ141" s="22" t="s">
        <v>91</v>
      </c>
      <c r="BK141" s="164">
        <f t="shared" si="12"/>
        <v>0</v>
      </c>
      <c r="BL141" s="22" t="s">
        <v>209</v>
      </c>
      <c r="BM141" s="22" t="s">
        <v>1487</v>
      </c>
    </row>
    <row r="142" spans="2:65" s="1" customFormat="1" ht="25.5" customHeight="1">
      <c r="B142" s="154"/>
      <c r="C142" s="155" t="s">
        <v>209</v>
      </c>
      <c r="D142" s="155" t="s">
        <v>205</v>
      </c>
      <c r="E142" s="156" t="s">
        <v>1488</v>
      </c>
      <c r="F142" s="263" t="s">
        <v>1489</v>
      </c>
      <c r="G142" s="263"/>
      <c r="H142" s="263"/>
      <c r="I142" s="263"/>
      <c r="J142" s="157" t="s">
        <v>237</v>
      </c>
      <c r="K142" s="158">
        <v>2</v>
      </c>
      <c r="L142" s="159"/>
      <c r="M142" s="264"/>
      <c r="N142" s="264"/>
      <c r="O142" s="264"/>
      <c r="P142" s="264">
        <f t="shared" si="0"/>
        <v>0</v>
      </c>
      <c r="Q142" s="264"/>
      <c r="R142" s="160"/>
      <c r="T142" s="161" t="s">
        <v>5</v>
      </c>
      <c r="U142" s="44" t="s">
        <v>47</v>
      </c>
      <c r="V142" s="120">
        <f t="shared" si="1"/>
        <v>0</v>
      </c>
      <c r="W142" s="120">
        <f t="shared" si="2"/>
        <v>0</v>
      </c>
      <c r="X142" s="120">
        <f t="shared" si="3"/>
        <v>0</v>
      </c>
      <c r="Y142" s="162">
        <v>0.50600000000000001</v>
      </c>
      <c r="Z142" s="162">
        <f t="shared" si="4"/>
        <v>1.012</v>
      </c>
      <c r="AA142" s="162">
        <v>0</v>
      </c>
      <c r="AB142" s="162">
        <f t="shared" si="5"/>
        <v>0</v>
      </c>
      <c r="AC142" s="162">
        <v>0</v>
      </c>
      <c r="AD142" s="163">
        <f t="shared" si="6"/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 t="shared" si="7"/>
        <v>0</v>
      </c>
      <c r="BF142" s="164">
        <f t="shared" si="8"/>
        <v>0</v>
      </c>
      <c r="BG142" s="164">
        <f t="shared" si="9"/>
        <v>0</v>
      </c>
      <c r="BH142" s="164">
        <f t="shared" si="10"/>
        <v>0</v>
      </c>
      <c r="BI142" s="164">
        <f t="shared" si="11"/>
        <v>0</v>
      </c>
      <c r="BJ142" s="22" t="s">
        <v>91</v>
      </c>
      <c r="BK142" s="164">
        <f t="shared" si="12"/>
        <v>0</v>
      </c>
      <c r="BL142" s="22" t="s">
        <v>209</v>
      </c>
      <c r="BM142" s="22" t="s">
        <v>1490</v>
      </c>
    </row>
    <row r="143" spans="2:65" s="1" customFormat="1" ht="38.25" customHeight="1">
      <c r="B143" s="154"/>
      <c r="C143" s="155" t="s">
        <v>274</v>
      </c>
      <c r="D143" s="155" t="s">
        <v>205</v>
      </c>
      <c r="E143" s="156" t="s">
        <v>1491</v>
      </c>
      <c r="F143" s="263" t="s">
        <v>1492</v>
      </c>
      <c r="G143" s="263"/>
      <c r="H143" s="263"/>
      <c r="I143" s="263"/>
      <c r="J143" s="157" t="s">
        <v>237</v>
      </c>
      <c r="K143" s="158">
        <v>80</v>
      </c>
      <c r="L143" s="159"/>
      <c r="M143" s="264"/>
      <c r="N143" s="264"/>
      <c r="O143" s="264"/>
      <c r="P143" s="264">
        <f t="shared" si="0"/>
        <v>0</v>
      </c>
      <c r="Q143" s="264"/>
      <c r="R143" s="160"/>
      <c r="T143" s="161" t="s">
        <v>5</v>
      </c>
      <c r="U143" s="44" t="s">
        <v>47</v>
      </c>
      <c r="V143" s="120">
        <f t="shared" si="1"/>
        <v>0</v>
      </c>
      <c r="W143" s="120">
        <f t="shared" si="2"/>
        <v>0</v>
      </c>
      <c r="X143" s="120">
        <f t="shared" si="3"/>
        <v>0</v>
      </c>
      <c r="Y143" s="162">
        <v>0.33</v>
      </c>
      <c r="Z143" s="162">
        <f t="shared" si="4"/>
        <v>26.400000000000002</v>
      </c>
      <c r="AA143" s="162">
        <v>0</v>
      </c>
      <c r="AB143" s="162">
        <f t="shared" si="5"/>
        <v>0</v>
      </c>
      <c r="AC143" s="162">
        <v>0</v>
      </c>
      <c r="AD143" s="163">
        <f t="shared" si="6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7"/>
        <v>0</v>
      </c>
      <c r="BF143" s="164">
        <f t="shared" si="8"/>
        <v>0</v>
      </c>
      <c r="BG143" s="164">
        <f t="shared" si="9"/>
        <v>0</v>
      </c>
      <c r="BH143" s="164">
        <f t="shared" si="10"/>
        <v>0</v>
      </c>
      <c r="BI143" s="164">
        <f t="shared" si="11"/>
        <v>0</v>
      </c>
      <c r="BJ143" s="22" t="s">
        <v>91</v>
      </c>
      <c r="BK143" s="164">
        <f t="shared" si="12"/>
        <v>0</v>
      </c>
      <c r="BL143" s="22" t="s">
        <v>209</v>
      </c>
      <c r="BM143" s="22" t="s">
        <v>1493</v>
      </c>
    </row>
    <row r="144" spans="2:65" s="1" customFormat="1" ht="16.5" customHeight="1">
      <c r="B144" s="154"/>
      <c r="C144" s="155" t="s">
        <v>280</v>
      </c>
      <c r="D144" s="155" t="s">
        <v>205</v>
      </c>
      <c r="E144" s="156" t="s">
        <v>1494</v>
      </c>
      <c r="F144" s="263" t="s">
        <v>1495</v>
      </c>
      <c r="G144" s="263"/>
      <c r="H144" s="263"/>
      <c r="I144" s="263"/>
      <c r="J144" s="157" t="s">
        <v>1329</v>
      </c>
      <c r="K144" s="158">
        <v>1</v>
      </c>
      <c r="L144" s="159"/>
      <c r="M144" s="264"/>
      <c r="N144" s="264"/>
      <c r="O144" s="264"/>
      <c r="P144" s="264">
        <f t="shared" si="0"/>
        <v>0</v>
      </c>
      <c r="Q144" s="264"/>
      <c r="R144" s="160"/>
      <c r="T144" s="161" t="s">
        <v>5</v>
      </c>
      <c r="U144" s="44" t="s">
        <v>47</v>
      </c>
      <c r="V144" s="120">
        <f t="shared" si="1"/>
        <v>0</v>
      </c>
      <c r="W144" s="120">
        <f t="shared" si="2"/>
        <v>0</v>
      </c>
      <c r="X144" s="120">
        <f t="shared" si="3"/>
        <v>0</v>
      </c>
      <c r="Y144" s="162">
        <v>0</v>
      </c>
      <c r="Z144" s="162">
        <f t="shared" si="4"/>
        <v>0</v>
      </c>
      <c r="AA144" s="162">
        <v>0</v>
      </c>
      <c r="AB144" s="162">
        <f t="shared" si="5"/>
        <v>0</v>
      </c>
      <c r="AC144" s="162">
        <v>0</v>
      </c>
      <c r="AD144" s="163">
        <f t="shared" si="6"/>
        <v>0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 t="shared" si="7"/>
        <v>0</v>
      </c>
      <c r="BF144" s="164">
        <f t="shared" si="8"/>
        <v>0</v>
      </c>
      <c r="BG144" s="164">
        <f t="shared" si="9"/>
        <v>0</v>
      </c>
      <c r="BH144" s="164">
        <f t="shared" si="10"/>
        <v>0</v>
      </c>
      <c r="BI144" s="164">
        <f t="shared" si="11"/>
        <v>0</v>
      </c>
      <c r="BJ144" s="22" t="s">
        <v>91</v>
      </c>
      <c r="BK144" s="164">
        <f t="shared" si="12"/>
        <v>0</v>
      </c>
      <c r="BL144" s="22" t="s">
        <v>209</v>
      </c>
      <c r="BM144" s="22" t="s">
        <v>1496</v>
      </c>
    </row>
    <row r="145" spans="2:65" s="1" customFormat="1" ht="16.5" customHeight="1">
      <c r="B145" s="154"/>
      <c r="C145" s="155" t="s">
        <v>284</v>
      </c>
      <c r="D145" s="155" t="s">
        <v>205</v>
      </c>
      <c r="E145" s="156" t="s">
        <v>1497</v>
      </c>
      <c r="F145" s="263" t="s">
        <v>1498</v>
      </c>
      <c r="G145" s="263"/>
      <c r="H145" s="263"/>
      <c r="I145" s="263"/>
      <c r="J145" s="157" t="s">
        <v>1329</v>
      </c>
      <c r="K145" s="158">
        <v>1</v>
      </c>
      <c r="L145" s="159"/>
      <c r="M145" s="264"/>
      <c r="N145" s="264"/>
      <c r="O145" s="264"/>
      <c r="P145" s="264">
        <f t="shared" si="0"/>
        <v>0</v>
      </c>
      <c r="Q145" s="264"/>
      <c r="R145" s="160"/>
      <c r="T145" s="161" t="s">
        <v>5</v>
      </c>
      <c r="U145" s="44" t="s">
        <v>47</v>
      </c>
      <c r="V145" s="120">
        <f t="shared" si="1"/>
        <v>0</v>
      </c>
      <c r="W145" s="120">
        <f t="shared" si="2"/>
        <v>0</v>
      </c>
      <c r="X145" s="120">
        <f t="shared" si="3"/>
        <v>0</v>
      </c>
      <c r="Y145" s="162">
        <v>0</v>
      </c>
      <c r="Z145" s="162">
        <f t="shared" si="4"/>
        <v>0</v>
      </c>
      <c r="AA145" s="162">
        <v>0</v>
      </c>
      <c r="AB145" s="162">
        <f t="shared" si="5"/>
        <v>0</v>
      </c>
      <c r="AC145" s="162">
        <v>0</v>
      </c>
      <c r="AD145" s="163">
        <f t="shared" si="6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7"/>
        <v>0</v>
      </c>
      <c r="BF145" s="164">
        <f t="shared" si="8"/>
        <v>0</v>
      </c>
      <c r="BG145" s="164">
        <f t="shared" si="9"/>
        <v>0</v>
      </c>
      <c r="BH145" s="164">
        <f t="shared" si="10"/>
        <v>0</v>
      </c>
      <c r="BI145" s="164">
        <f t="shared" si="11"/>
        <v>0</v>
      </c>
      <c r="BJ145" s="22" t="s">
        <v>91</v>
      </c>
      <c r="BK145" s="164">
        <f t="shared" si="12"/>
        <v>0</v>
      </c>
      <c r="BL145" s="22" t="s">
        <v>209</v>
      </c>
      <c r="BM145" s="22" t="s">
        <v>1499</v>
      </c>
    </row>
    <row r="146" spans="2:65" s="1" customFormat="1" ht="25.5" customHeight="1">
      <c r="B146" s="154"/>
      <c r="C146" s="155" t="s">
        <v>288</v>
      </c>
      <c r="D146" s="155" t="s">
        <v>205</v>
      </c>
      <c r="E146" s="156" t="s">
        <v>1500</v>
      </c>
      <c r="F146" s="263" t="s">
        <v>1501</v>
      </c>
      <c r="G146" s="263"/>
      <c r="H146" s="263"/>
      <c r="I146" s="263"/>
      <c r="J146" s="157" t="s">
        <v>237</v>
      </c>
      <c r="K146" s="158">
        <v>3</v>
      </c>
      <c r="L146" s="159"/>
      <c r="M146" s="264"/>
      <c r="N146" s="264"/>
      <c r="O146" s="264"/>
      <c r="P146" s="264">
        <f t="shared" si="0"/>
        <v>0</v>
      </c>
      <c r="Q146" s="264"/>
      <c r="R146" s="160"/>
      <c r="T146" s="161" t="s">
        <v>5</v>
      </c>
      <c r="U146" s="44" t="s">
        <v>47</v>
      </c>
      <c r="V146" s="120">
        <f t="shared" si="1"/>
        <v>0</v>
      </c>
      <c r="W146" s="120">
        <f t="shared" si="2"/>
        <v>0</v>
      </c>
      <c r="X146" s="120">
        <f t="shared" si="3"/>
        <v>0</v>
      </c>
      <c r="Y146" s="162">
        <v>1.07</v>
      </c>
      <c r="Z146" s="162">
        <f t="shared" si="4"/>
        <v>3.21</v>
      </c>
      <c r="AA146" s="162">
        <v>0</v>
      </c>
      <c r="AB146" s="162">
        <f t="shared" si="5"/>
        <v>0</v>
      </c>
      <c r="AC146" s="162">
        <v>0</v>
      </c>
      <c r="AD146" s="163">
        <f t="shared" si="6"/>
        <v>0</v>
      </c>
      <c r="AR146" s="22" t="s">
        <v>209</v>
      </c>
      <c r="AT146" s="22" t="s">
        <v>205</v>
      </c>
      <c r="AU146" s="22" t="s">
        <v>96</v>
      </c>
      <c r="AY146" s="22" t="s">
        <v>204</v>
      </c>
      <c r="BE146" s="164">
        <f t="shared" si="7"/>
        <v>0</v>
      </c>
      <c r="BF146" s="164">
        <f t="shared" si="8"/>
        <v>0</v>
      </c>
      <c r="BG146" s="164">
        <f t="shared" si="9"/>
        <v>0</v>
      </c>
      <c r="BH146" s="164">
        <f t="shared" si="10"/>
        <v>0</v>
      </c>
      <c r="BI146" s="164">
        <f t="shared" si="11"/>
        <v>0</v>
      </c>
      <c r="BJ146" s="22" t="s">
        <v>91</v>
      </c>
      <c r="BK146" s="164">
        <f t="shared" si="12"/>
        <v>0</v>
      </c>
      <c r="BL146" s="22" t="s">
        <v>209</v>
      </c>
      <c r="BM146" s="22" t="s">
        <v>1502</v>
      </c>
    </row>
    <row r="147" spans="2:65" s="1" customFormat="1" ht="25.5" customHeight="1">
      <c r="B147" s="154"/>
      <c r="C147" s="165" t="s">
        <v>11</v>
      </c>
      <c r="D147" s="165" t="s">
        <v>211</v>
      </c>
      <c r="E147" s="166" t="s">
        <v>1503</v>
      </c>
      <c r="F147" s="265" t="s">
        <v>1504</v>
      </c>
      <c r="G147" s="265"/>
      <c r="H147" s="265"/>
      <c r="I147" s="265"/>
      <c r="J147" s="167" t="s">
        <v>237</v>
      </c>
      <c r="K147" s="168">
        <v>2</v>
      </c>
      <c r="L147" s="169"/>
      <c r="M147" s="266"/>
      <c r="N147" s="266"/>
      <c r="O147" s="267"/>
      <c r="P147" s="264">
        <f t="shared" si="0"/>
        <v>0</v>
      </c>
      <c r="Q147" s="264"/>
      <c r="R147" s="160"/>
      <c r="T147" s="161" t="s">
        <v>5</v>
      </c>
      <c r="U147" s="44" t="s">
        <v>47</v>
      </c>
      <c r="V147" s="120">
        <f t="shared" si="1"/>
        <v>0</v>
      </c>
      <c r="W147" s="120">
        <f t="shared" si="2"/>
        <v>0</v>
      </c>
      <c r="X147" s="120">
        <f t="shared" si="3"/>
        <v>0</v>
      </c>
      <c r="Y147" s="162">
        <v>0</v>
      </c>
      <c r="Z147" s="162">
        <f t="shared" si="4"/>
        <v>0</v>
      </c>
      <c r="AA147" s="162">
        <v>0</v>
      </c>
      <c r="AB147" s="162">
        <f t="shared" si="5"/>
        <v>0</v>
      </c>
      <c r="AC147" s="162">
        <v>0</v>
      </c>
      <c r="AD147" s="163">
        <f t="shared" si="6"/>
        <v>0</v>
      </c>
      <c r="AR147" s="22" t="s">
        <v>214</v>
      </c>
      <c r="AT147" s="22" t="s">
        <v>211</v>
      </c>
      <c r="AU147" s="22" t="s">
        <v>96</v>
      </c>
      <c r="AY147" s="22" t="s">
        <v>204</v>
      </c>
      <c r="BE147" s="164">
        <f t="shared" si="7"/>
        <v>0</v>
      </c>
      <c r="BF147" s="164">
        <f t="shared" si="8"/>
        <v>0</v>
      </c>
      <c r="BG147" s="164">
        <f t="shared" si="9"/>
        <v>0</v>
      </c>
      <c r="BH147" s="164">
        <f t="shared" si="10"/>
        <v>0</v>
      </c>
      <c r="BI147" s="164">
        <f t="shared" si="11"/>
        <v>0</v>
      </c>
      <c r="BJ147" s="22" t="s">
        <v>91</v>
      </c>
      <c r="BK147" s="164">
        <f t="shared" si="12"/>
        <v>0</v>
      </c>
      <c r="BL147" s="22" t="s">
        <v>209</v>
      </c>
      <c r="BM147" s="22" t="s">
        <v>1505</v>
      </c>
    </row>
    <row r="148" spans="2:65" s="1" customFormat="1" ht="16.5" customHeight="1">
      <c r="B148" s="154"/>
      <c r="C148" s="165" t="s">
        <v>295</v>
      </c>
      <c r="D148" s="165" t="s">
        <v>211</v>
      </c>
      <c r="E148" s="166" t="s">
        <v>1506</v>
      </c>
      <c r="F148" s="265" t="s">
        <v>1507</v>
      </c>
      <c r="G148" s="265"/>
      <c r="H148" s="265"/>
      <c r="I148" s="265"/>
      <c r="J148" s="167" t="s">
        <v>237</v>
      </c>
      <c r="K148" s="168">
        <v>1</v>
      </c>
      <c r="L148" s="169"/>
      <c r="M148" s="266"/>
      <c r="N148" s="266"/>
      <c r="O148" s="267"/>
      <c r="P148" s="264">
        <f t="shared" si="0"/>
        <v>0</v>
      </c>
      <c r="Q148" s="264"/>
      <c r="R148" s="160"/>
      <c r="T148" s="161" t="s">
        <v>5</v>
      </c>
      <c r="U148" s="44" t="s">
        <v>47</v>
      </c>
      <c r="V148" s="120">
        <f t="shared" si="1"/>
        <v>0</v>
      </c>
      <c r="W148" s="120">
        <f t="shared" si="2"/>
        <v>0</v>
      </c>
      <c r="X148" s="120">
        <f t="shared" si="3"/>
        <v>0</v>
      </c>
      <c r="Y148" s="162">
        <v>0</v>
      </c>
      <c r="Z148" s="162">
        <f t="shared" si="4"/>
        <v>0</v>
      </c>
      <c r="AA148" s="162">
        <v>0</v>
      </c>
      <c r="AB148" s="162">
        <f t="shared" si="5"/>
        <v>0</v>
      </c>
      <c r="AC148" s="162">
        <v>0</v>
      </c>
      <c r="AD148" s="163">
        <f t="shared" si="6"/>
        <v>0</v>
      </c>
      <c r="AR148" s="22" t="s">
        <v>214</v>
      </c>
      <c r="AT148" s="22" t="s">
        <v>211</v>
      </c>
      <c r="AU148" s="22" t="s">
        <v>96</v>
      </c>
      <c r="AY148" s="22" t="s">
        <v>204</v>
      </c>
      <c r="BE148" s="164">
        <f t="shared" si="7"/>
        <v>0</v>
      </c>
      <c r="BF148" s="164">
        <f t="shared" si="8"/>
        <v>0</v>
      </c>
      <c r="BG148" s="164">
        <f t="shared" si="9"/>
        <v>0</v>
      </c>
      <c r="BH148" s="164">
        <f t="shared" si="10"/>
        <v>0</v>
      </c>
      <c r="BI148" s="164">
        <f t="shared" si="11"/>
        <v>0</v>
      </c>
      <c r="BJ148" s="22" t="s">
        <v>91</v>
      </c>
      <c r="BK148" s="164">
        <f t="shared" si="12"/>
        <v>0</v>
      </c>
      <c r="BL148" s="22" t="s">
        <v>209</v>
      </c>
      <c r="BM148" s="22" t="s">
        <v>1508</v>
      </c>
    </row>
    <row r="149" spans="2:65" s="1" customFormat="1" ht="25.5" customHeight="1">
      <c r="B149" s="154"/>
      <c r="C149" s="155" t="s">
        <v>299</v>
      </c>
      <c r="D149" s="155" t="s">
        <v>205</v>
      </c>
      <c r="E149" s="156" t="s">
        <v>1509</v>
      </c>
      <c r="F149" s="263" t="s">
        <v>1510</v>
      </c>
      <c r="G149" s="263"/>
      <c r="H149" s="263"/>
      <c r="I149" s="263"/>
      <c r="J149" s="157" t="s">
        <v>1329</v>
      </c>
      <c r="K149" s="158">
        <v>1</v>
      </c>
      <c r="L149" s="159"/>
      <c r="M149" s="264"/>
      <c r="N149" s="264"/>
      <c r="O149" s="264"/>
      <c r="P149" s="264">
        <f t="shared" si="0"/>
        <v>0</v>
      </c>
      <c r="Q149" s="264"/>
      <c r="R149" s="160"/>
      <c r="T149" s="161" t="s">
        <v>5</v>
      </c>
      <c r="U149" s="44" t="s">
        <v>47</v>
      </c>
      <c r="V149" s="120">
        <f t="shared" si="1"/>
        <v>0</v>
      </c>
      <c r="W149" s="120">
        <f t="shared" si="2"/>
        <v>0</v>
      </c>
      <c r="X149" s="120">
        <f t="shared" si="3"/>
        <v>0</v>
      </c>
      <c r="Y149" s="162">
        <v>0</v>
      </c>
      <c r="Z149" s="162">
        <f t="shared" si="4"/>
        <v>0</v>
      </c>
      <c r="AA149" s="162">
        <v>0</v>
      </c>
      <c r="AB149" s="162">
        <f t="shared" si="5"/>
        <v>0</v>
      </c>
      <c r="AC149" s="162">
        <v>0</v>
      </c>
      <c r="AD149" s="163">
        <f t="shared" si="6"/>
        <v>0</v>
      </c>
      <c r="AR149" s="22" t="s">
        <v>209</v>
      </c>
      <c r="AT149" s="22" t="s">
        <v>205</v>
      </c>
      <c r="AU149" s="22" t="s">
        <v>96</v>
      </c>
      <c r="AY149" s="22" t="s">
        <v>204</v>
      </c>
      <c r="BE149" s="164">
        <f t="shared" si="7"/>
        <v>0</v>
      </c>
      <c r="BF149" s="164">
        <f t="shared" si="8"/>
        <v>0</v>
      </c>
      <c r="BG149" s="164">
        <f t="shared" si="9"/>
        <v>0</v>
      </c>
      <c r="BH149" s="164">
        <f t="shared" si="10"/>
        <v>0</v>
      </c>
      <c r="BI149" s="164">
        <f t="shared" si="11"/>
        <v>0</v>
      </c>
      <c r="BJ149" s="22" t="s">
        <v>91</v>
      </c>
      <c r="BK149" s="164">
        <f t="shared" si="12"/>
        <v>0</v>
      </c>
      <c r="BL149" s="22" t="s">
        <v>209</v>
      </c>
      <c r="BM149" s="22" t="s">
        <v>1511</v>
      </c>
    </row>
    <row r="150" spans="2:65" s="1" customFormat="1" ht="38.25" customHeight="1">
      <c r="B150" s="154"/>
      <c r="C150" s="155" t="s">
        <v>303</v>
      </c>
      <c r="D150" s="155" t="s">
        <v>205</v>
      </c>
      <c r="E150" s="156" t="s">
        <v>1512</v>
      </c>
      <c r="F150" s="263" t="s">
        <v>1513</v>
      </c>
      <c r="G150" s="263"/>
      <c r="H150" s="263"/>
      <c r="I150" s="263"/>
      <c r="J150" s="157" t="s">
        <v>237</v>
      </c>
      <c r="K150" s="158">
        <v>18</v>
      </c>
      <c r="L150" s="159"/>
      <c r="M150" s="264"/>
      <c r="N150" s="264"/>
      <c r="O150" s="264"/>
      <c r="P150" s="264">
        <f t="shared" si="0"/>
        <v>0</v>
      </c>
      <c r="Q150" s="264"/>
      <c r="R150" s="160"/>
      <c r="T150" s="161" t="s">
        <v>5</v>
      </c>
      <c r="U150" s="44" t="s">
        <v>47</v>
      </c>
      <c r="V150" s="120">
        <f t="shared" si="1"/>
        <v>0</v>
      </c>
      <c r="W150" s="120">
        <f t="shared" si="2"/>
        <v>0</v>
      </c>
      <c r="X150" s="120">
        <f t="shared" si="3"/>
        <v>0</v>
      </c>
      <c r="Y150" s="162">
        <v>0.46400000000000002</v>
      </c>
      <c r="Z150" s="162">
        <f t="shared" si="4"/>
        <v>8.3520000000000003</v>
      </c>
      <c r="AA150" s="162">
        <v>0</v>
      </c>
      <c r="AB150" s="162">
        <f t="shared" si="5"/>
        <v>0</v>
      </c>
      <c r="AC150" s="162">
        <v>0</v>
      </c>
      <c r="AD150" s="163">
        <f t="shared" si="6"/>
        <v>0</v>
      </c>
      <c r="AR150" s="22" t="s">
        <v>209</v>
      </c>
      <c r="AT150" s="22" t="s">
        <v>205</v>
      </c>
      <c r="AU150" s="22" t="s">
        <v>96</v>
      </c>
      <c r="AY150" s="22" t="s">
        <v>204</v>
      </c>
      <c r="BE150" s="164">
        <f t="shared" si="7"/>
        <v>0</v>
      </c>
      <c r="BF150" s="164">
        <f t="shared" si="8"/>
        <v>0</v>
      </c>
      <c r="BG150" s="164">
        <f t="shared" si="9"/>
        <v>0</v>
      </c>
      <c r="BH150" s="164">
        <f t="shared" si="10"/>
        <v>0</v>
      </c>
      <c r="BI150" s="164">
        <f t="shared" si="11"/>
        <v>0</v>
      </c>
      <c r="BJ150" s="22" t="s">
        <v>91</v>
      </c>
      <c r="BK150" s="164">
        <f t="shared" si="12"/>
        <v>0</v>
      </c>
      <c r="BL150" s="22" t="s">
        <v>209</v>
      </c>
      <c r="BM150" s="22" t="s">
        <v>1514</v>
      </c>
    </row>
    <row r="151" spans="2:65" s="1" customFormat="1" ht="25.5" customHeight="1">
      <c r="B151" s="154"/>
      <c r="C151" s="165" t="s">
        <v>307</v>
      </c>
      <c r="D151" s="165" t="s">
        <v>211</v>
      </c>
      <c r="E151" s="166" t="s">
        <v>1515</v>
      </c>
      <c r="F151" s="265" t="s">
        <v>1516</v>
      </c>
      <c r="G151" s="265"/>
      <c r="H151" s="265"/>
      <c r="I151" s="265"/>
      <c r="J151" s="167" t="s">
        <v>237</v>
      </c>
      <c r="K151" s="168">
        <v>18</v>
      </c>
      <c r="L151" s="169"/>
      <c r="M151" s="266"/>
      <c r="N151" s="266"/>
      <c r="O151" s="267"/>
      <c r="P151" s="264">
        <f t="shared" si="0"/>
        <v>0</v>
      </c>
      <c r="Q151" s="264"/>
      <c r="R151" s="160"/>
      <c r="T151" s="161" t="s">
        <v>5</v>
      </c>
      <c r="U151" s="44" t="s">
        <v>47</v>
      </c>
      <c r="V151" s="120">
        <f t="shared" si="1"/>
        <v>0</v>
      </c>
      <c r="W151" s="120">
        <f t="shared" si="2"/>
        <v>0</v>
      </c>
      <c r="X151" s="120">
        <f t="shared" si="3"/>
        <v>0</v>
      </c>
      <c r="Y151" s="162">
        <v>0</v>
      </c>
      <c r="Z151" s="162">
        <f t="shared" si="4"/>
        <v>0</v>
      </c>
      <c r="AA151" s="162">
        <v>2.2000000000000001E-4</v>
      </c>
      <c r="AB151" s="162">
        <f t="shared" si="5"/>
        <v>3.96E-3</v>
      </c>
      <c r="AC151" s="162">
        <v>0</v>
      </c>
      <c r="AD151" s="163">
        <f t="shared" si="6"/>
        <v>0</v>
      </c>
      <c r="AR151" s="22" t="s">
        <v>214</v>
      </c>
      <c r="AT151" s="22" t="s">
        <v>211</v>
      </c>
      <c r="AU151" s="22" t="s">
        <v>96</v>
      </c>
      <c r="AY151" s="22" t="s">
        <v>204</v>
      </c>
      <c r="BE151" s="164">
        <f t="shared" si="7"/>
        <v>0</v>
      </c>
      <c r="BF151" s="164">
        <f t="shared" si="8"/>
        <v>0</v>
      </c>
      <c r="BG151" s="164">
        <f t="shared" si="9"/>
        <v>0</v>
      </c>
      <c r="BH151" s="164">
        <f t="shared" si="10"/>
        <v>0</v>
      </c>
      <c r="BI151" s="164">
        <f t="shared" si="11"/>
        <v>0</v>
      </c>
      <c r="BJ151" s="22" t="s">
        <v>91</v>
      </c>
      <c r="BK151" s="164">
        <f t="shared" si="12"/>
        <v>0</v>
      </c>
      <c r="BL151" s="22" t="s">
        <v>209</v>
      </c>
      <c r="BM151" s="22" t="s">
        <v>1517</v>
      </c>
    </row>
    <row r="152" spans="2:65" s="1" customFormat="1" ht="25.5" customHeight="1">
      <c r="B152" s="154"/>
      <c r="C152" s="155" t="s">
        <v>311</v>
      </c>
      <c r="D152" s="155" t="s">
        <v>205</v>
      </c>
      <c r="E152" s="156" t="s">
        <v>1518</v>
      </c>
      <c r="F152" s="263" t="s">
        <v>1519</v>
      </c>
      <c r="G152" s="263"/>
      <c r="H152" s="263"/>
      <c r="I152" s="263"/>
      <c r="J152" s="157" t="s">
        <v>237</v>
      </c>
      <c r="K152" s="158">
        <v>16</v>
      </c>
      <c r="L152" s="159"/>
      <c r="M152" s="264"/>
      <c r="N152" s="264"/>
      <c r="O152" s="264"/>
      <c r="P152" s="264">
        <f t="shared" si="0"/>
        <v>0</v>
      </c>
      <c r="Q152" s="264"/>
      <c r="R152" s="160"/>
      <c r="T152" s="161" t="s">
        <v>5</v>
      </c>
      <c r="U152" s="44" t="s">
        <v>47</v>
      </c>
      <c r="V152" s="120">
        <f t="shared" si="1"/>
        <v>0</v>
      </c>
      <c r="W152" s="120">
        <f t="shared" si="2"/>
        <v>0</v>
      </c>
      <c r="X152" s="120">
        <f t="shared" si="3"/>
        <v>0</v>
      </c>
      <c r="Y152" s="162">
        <v>0.38400000000000001</v>
      </c>
      <c r="Z152" s="162">
        <f t="shared" si="4"/>
        <v>6.1440000000000001</v>
      </c>
      <c r="AA152" s="162">
        <v>0</v>
      </c>
      <c r="AB152" s="162">
        <f t="shared" si="5"/>
        <v>0</v>
      </c>
      <c r="AC152" s="162">
        <v>0</v>
      </c>
      <c r="AD152" s="163">
        <f t="shared" si="6"/>
        <v>0</v>
      </c>
      <c r="AR152" s="22" t="s">
        <v>209</v>
      </c>
      <c r="AT152" s="22" t="s">
        <v>205</v>
      </c>
      <c r="AU152" s="22" t="s">
        <v>96</v>
      </c>
      <c r="AY152" s="22" t="s">
        <v>204</v>
      </c>
      <c r="BE152" s="164">
        <f t="shared" si="7"/>
        <v>0</v>
      </c>
      <c r="BF152" s="164">
        <f t="shared" si="8"/>
        <v>0</v>
      </c>
      <c r="BG152" s="164">
        <f t="shared" si="9"/>
        <v>0</v>
      </c>
      <c r="BH152" s="164">
        <f t="shared" si="10"/>
        <v>0</v>
      </c>
      <c r="BI152" s="164">
        <f t="shared" si="11"/>
        <v>0</v>
      </c>
      <c r="BJ152" s="22" t="s">
        <v>91</v>
      </c>
      <c r="BK152" s="164">
        <f t="shared" si="12"/>
        <v>0</v>
      </c>
      <c r="BL152" s="22" t="s">
        <v>209</v>
      </c>
      <c r="BM152" s="22" t="s">
        <v>1520</v>
      </c>
    </row>
    <row r="153" spans="2:65" s="1" customFormat="1" ht="25.5" customHeight="1">
      <c r="B153" s="154"/>
      <c r="C153" s="165" t="s">
        <v>315</v>
      </c>
      <c r="D153" s="165" t="s">
        <v>211</v>
      </c>
      <c r="E153" s="166" t="s">
        <v>1521</v>
      </c>
      <c r="F153" s="265" t="s">
        <v>1522</v>
      </c>
      <c r="G153" s="265"/>
      <c r="H153" s="265"/>
      <c r="I153" s="265"/>
      <c r="J153" s="167" t="s">
        <v>237</v>
      </c>
      <c r="K153" s="168">
        <v>16</v>
      </c>
      <c r="L153" s="169"/>
      <c r="M153" s="266"/>
      <c r="N153" s="266"/>
      <c r="O153" s="267"/>
      <c r="P153" s="264">
        <f t="shared" si="0"/>
        <v>0</v>
      </c>
      <c r="Q153" s="264"/>
      <c r="R153" s="160"/>
      <c r="T153" s="161" t="s">
        <v>5</v>
      </c>
      <c r="U153" s="44" t="s">
        <v>47</v>
      </c>
      <c r="V153" s="120">
        <f t="shared" si="1"/>
        <v>0</v>
      </c>
      <c r="W153" s="120">
        <f t="shared" si="2"/>
        <v>0</v>
      </c>
      <c r="X153" s="120">
        <f t="shared" si="3"/>
        <v>0</v>
      </c>
      <c r="Y153" s="162">
        <v>0</v>
      </c>
      <c r="Z153" s="162">
        <f t="shared" si="4"/>
        <v>0</v>
      </c>
      <c r="AA153" s="162">
        <v>4.0000000000000002E-4</v>
      </c>
      <c r="AB153" s="162">
        <f t="shared" si="5"/>
        <v>6.4000000000000003E-3</v>
      </c>
      <c r="AC153" s="162">
        <v>0</v>
      </c>
      <c r="AD153" s="163">
        <f t="shared" si="6"/>
        <v>0</v>
      </c>
      <c r="AR153" s="22" t="s">
        <v>214</v>
      </c>
      <c r="AT153" s="22" t="s">
        <v>211</v>
      </c>
      <c r="AU153" s="22" t="s">
        <v>96</v>
      </c>
      <c r="AY153" s="22" t="s">
        <v>204</v>
      </c>
      <c r="BE153" s="164">
        <f t="shared" si="7"/>
        <v>0</v>
      </c>
      <c r="BF153" s="164">
        <f t="shared" si="8"/>
        <v>0</v>
      </c>
      <c r="BG153" s="164">
        <f t="shared" si="9"/>
        <v>0</v>
      </c>
      <c r="BH153" s="164">
        <f t="shared" si="10"/>
        <v>0</v>
      </c>
      <c r="BI153" s="164">
        <f t="shared" si="11"/>
        <v>0</v>
      </c>
      <c r="BJ153" s="22" t="s">
        <v>91</v>
      </c>
      <c r="BK153" s="164">
        <f t="shared" si="12"/>
        <v>0</v>
      </c>
      <c r="BL153" s="22" t="s">
        <v>209</v>
      </c>
      <c r="BM153" s="22" t="s">
        <v>1523</v>
      </c>
    </row>
    <row r="154" spans="2:65" s="1" customFormat="1" ht="25.5" customHeight="1">
      <c r="B154" s="154"/>
      <c r="C154" s="155" t="s">
        <v>319</v>
      </c>
      <c r="D154" s="155" t="s">
        <v>205</v>
      </c>
      <c r="E154" s="156" t="s">
        <v>1524</v>
      </c>
      <c r="F154" s="263" t="s">
        <v>1525</v>
      </c>
      <c r="G154" s="263"/>
      <c r="H154" s="263"/>
      <c r="I154" s="263"/>
      <c r="J154" s="157" t="s">
        <v>208</v>
      </c>
      <c r="K154" s="158">
        <v>200</v>
      </c>
      <c r="L154" s="159"/>
      <c r="M154" s="264"/>
      <c r="N154" s="264"/>
      <c r="O154" s="264"/>
      <c r="P154" s="264">
        <f t="shared" si="0"/>
        <v>0</v>
      </c>
      <c r="Q154" s="264"/>
      <c r="R154" s="160"/>
      <c r="T154" s="161" t="s">
        <v>5</v>
      </c>
      <c r="U154" s="44" t="s">
        <v>47</v>
      </c>
      <c r="V154" s="120">
        <f t="shared" si="1"/>
        <v>0</v>
      </c>
      <c r="W154" s="120">
        <f t="shared" si="2"/>
        <v>0</v>
      </c>
      <c r="X154" s="120">
        <f t="shared" si="3"/>
        <v>0</v>
      </c>
      <c r="Y154" s="162">
        <v>0.54700000000000004</v>
      </c>
      <c r="Z154" s="162">
        <f t="shared" si="4"/>
        <v>109.4</v>
      </c>
      <c r="AA154" s="162">
        <v>0</v>
      </c>
      <c r="AB154" s="162">
        <f t="shared" si="5"/>
        <v>0</v>
      </c>
      <c r="AC154" s="162">
        <v>0</v>
      </c>
      <c r="AD154" s="163">
        <f t="shared" si="6"/>
        <v>0</v>
      </c>
      <c r="AR154" s="22" t="s">
        <v>209</v>
      </c>
      <c r="AT154" s="22" t="s">
        <v>205</v>
      </c>
      <c r="AU154" s="22" t="s">
        <v>96</v>
      </c>
      <c r="AY154" s="22" t="s">
        <v>204</v>
      </c>
      <c r="BE154" s="164">
        <f t="shared" si="7"/>
        <v>0</v>
      </c>
      <c r="BF154" s="164">
        <f t="shared" si="8"/>
        <v>0</v>
      </c>
      <c r="BG154" s="164">
        <f t="shared" si="9"/>
        <v>0</v>
      </c>
      <c r="BH154" s="164">
        <f t="shared" si="10"/>
        <v>0</v>
      </c>
      <c r="BI154" s="164">
        <f t="shared" si="11"/>
        <v>0</v>
      </c>
      <c r="BJ154" s="22" t="s">
        <v>91</v>
      </c>
      <c r="BK154" s="164">
        <f t="shared" si="12"/>
        <v>0</v>
      </c>
      <c r="BL154" s="22" t="s">
        <v>209</v>
      </c>
      <c r="BM154" s="22" t="s">
        <v>1526</v>
      </c>
    </row>
    <row r="155" spans="2:65" s="1" customFormat="1" ht="16.5" customHeight="1">
      <c r="B155" s="154"/>
      <c r="C155" s="155" t="s">
        <v>323</v>
      </c>
      <c r="D155" s="155" t="s">
        <v>205</v>
      </c>
      <c r="E155" s="156" t="s">
        <v>1527</v>
      </c>
      <c r="F155" s="263" t="s">
        <v>1528</v>
      </c>
      <c r="G155" s="263"/>
      <c r="H155" s="263"/>
      <c r="I155" s="263"/>
      <c r="J155" s="157" t="s">
        <v>1329</v>
      </c>
      <c r="K155" s="158">
        <v>16</v>
      </c>
      <c r="L155" s="159"/>
      <c r="M155" s="264"/>
      <c r="N155" s="264"/>
      <c r="O155" s="264"/>
      <c r="P155" s="264">
        <f t="shared" si="0"/>
        <v>0</v>
      </c>
      <c r="Q155" s="264"/>
      <c r="R155" s="160"/>
      <c r="T155" s="161" t="s">
        <v>5</v>
      </c>
      <c r="U155" s="44" t="s">
        <v>47</v>
      </c>
      <c r="V155" s="120">
        <f t="shared" si="1"/>
        <v>0</v>
      </c>
      <c r="W155" s="120">
        <f t="shared" si="2"/>
        <v>0</v>
      </c>
      <c r="X155" s="120">
        <f t="shared" si="3"/>
        <v>0</v>
      </c>
      <c r="Y155" s="162">
        <v>0</v>
      </c>
      <c r="Z155" s="162">
        <f t="shared" si="4"/>
        <v>0</v>
      </c>
      <c r="AA155" s="162">
        <v>0</v>
      </c>
      <c r="AB155" s="162">
        <f t="shared" si="5"/>
        <v>0</v>
      </c>
      <c r="AC155" s="162">
        <v>0</v>
      </c>
      <c r="AD155" s="163">
        <f t="shared" si="6"/>
        <v>0</v>
      </c>
      <c r="AR155" s="22" t="s">
        <v>209</v>
      </c>
      <c r="AT155" s="22" t="s">
        <v>205</v>
      </c>
      <c r="AU155" s="22" t="s">
        <v>96</v>
      </c>
      <c r="AY155" s="22" t="s">
        <v>204</v>
      </c>
      <c r="BE155" s="164">
        <f t="shared" si="7"/>
        <v>0</v>
      </c>
      <c r="BF155" s="164">
        <f t="shared" si="8"/>
        <v>0</v>
      </c>
      <c r="BG155" s="164">
        <f t="shared" si="9"/>
        <v>0</v>
      </c>
      <c r="BH155" s="164">
        <f t="shared" si="10"/>
        <v>0</v>
      </c>
      <c r="BI155" s="164">
        <f t="shared" si="11"/>
        <v>0</v>
      </c>
      <c r="BJ155" s="22" t="s">
        <v>91</v>
      </c>
      <c r="BK155" s="164">
        <f t="shared" si="12"/>
        <v>0</v>
      </c>
      <c r="BL155" s="22" t="s">
        <v>209</v>
      </c>
      <c r="BM155" s="22" t="s">
        <v>1529</v>
      </c>
    </row>
    <row r="156" spans="2:65" s="1" customFormat="1" ht="25.5" customHeight="1">
      <c r="B156" s="154"/>
      <c r="C156" s="165" t="s">
        <v>327</v>
      </c>
      <c r="D156" s="165" t="s">
        <v>211</v>
      </c>
      <c r="E156" s="166" t="s">
        <v>1530</v>
      </c>
      <c r="F156" s="265" t="s">
        <v>1531</v>
      </c>
      <c r="G156" s="265"/>
      <c r="H156" s="265"/>
      <c r="I156" s="265"/>
      <c r="J156" s="167" t="s">
        <v>1329</v>
      </c>
      <c r="K156" s="168">
        <v>16</v>
      </c>
      <c r="L156" s="169"/>
      <c r="M156" s="266"/>
      <c r="N156" s="266"/>
      <c r="O156" s="267"/>
      <c r="P156" s="264">
        <f t="shared" si="0"/>
        <v>0</v>
      </c>
      <c r="Q156" s="264"/>
      <c r="R156" s="160"/>
      <c r="T156" s="161" t="s">
        <v>5</v>
      </c>
      <c r="U156" s="44" t="s">
        <v>47</v>
      </c>
      <c r="V156" s="120">
        <f t="shared" si="1"/>
        <v>0</v>
      </c>
      <c r="W156" s="120">
        <f t="shared" si="2"/>
        <v>0</v>
      </c>
      <c r="X156" s="120">
        <f t="shared" si="3"/>
        <v>0</v>
      </c>
      <c r="Y156" s="162">
        <v>0</v>
      </c>
      <c r="Z156" s="162">
        <f t="shared" si="4"/>
        <v>0</v>
      </c>
      <c r="AA156" s="162">
        <v>0</v>
      </c>
      <c r="AB156" s="162">
        <f t="shared" si="5"/>
        <v>0</v>
      </c>
      <c r="AC156" s="162">
        <v>0</v>
      </c>
      <c r="AD156" s="163">
        <f t="shared" si="6"/>
        <v>0</v>
      </c>
      <c r="AR156" s="22" t="s">
        <v>214</v>
      </c>
      <c r="AT156" s="22" t="s">
        <v>211</v>
      </c>
      <c r="AU156" s="22" t="s">
        <v>96</v>
      </c>
      <c r="AY156" s="22" t="s">
        <v>204</v>
      </c>
      <c r="BE156" s="164">
        <f t="shared" si="7"/>
        <v>0</v>
      </c>
      <c r="BF156" s="164">
        <f t="shared" si="8"/>
        <v>0</v>
      </c>
      <c r="BG156" s="164">
        <f t="shared" si="9"/>
        <v>0</v>
      </c>
      <c r="BH156" s="164">
        <f t="shared" si="10"/>
        <v>0</v>
      </c>
      <c r="BI156" s="164">
        <f t="shared" si="11"/>
        <v>0</v>
      </c>
      <c r="BJ156" s="22" t="s">
        <v>91</v>
      </c>
      <c r="BK156" s="164">
        <f t="shared" si="12"/>
        <v>0</v>
      </c>
      <c r="BL156" s="22" t="s">
        <v>209</v>
      </c>
      <c r="BM156" s="22" t="s">
        <v>1532</v>
      </c>
    </row>
    <row r="157" spans="2:65" s="1" customFormat="1" ht="25.5" customHeight="1">
      <c r="B157" s="154"/>
      <c r="C157" s="155" t="s">
        <v>331</v>
      </c>
      <c r="D157" s="155" t="s">
        <v>205</v>
      </c>
      <c r="E157" s="156" t="s">
        <v>1533</v>
      </c>
      <c r="F157" s="263" t="s">
        <v>1534</v>
      </c>
      <c r="G157" s="263"/>
      <c r="H157" s="263"/>
      <c r="I157" s="263"/>
      <c r="J157" s="157" t="s">
        <v>237</v>
      </c>
      <c r="K157" s="158">
        <v>1</v>
      </c>
      <c r="L157" s="159"/>
      <c r="M157" s="264"/>
      <c r="N157" s="264"/>
      <c r="O157" s="264"/>
      <c r="P157" s="264">
        <f t="shared" si="0"/>
        <v>0</v>
      </c>
      <c r="Q157" s="264"/>
      <c r="R157" s="160"/>
      <c r="T157" s="161" t="s">
        <v>5</v>
      </c>
      <c r="U157" s="44" t="s">
        <v>47</v>
      </c>
      <c r="V157" s="120">
        <f t="shared" si="1"/>
        <v>0</v>
      </c>
      <c r="W157" s="120">
        <f t="shared" si="2"/>
        <v>0</v>
      </c>
      <c r="X157" s="120">
        <f t="shared" si="3"/>
        <v>0</v>
      </c>
      <c r="Y157" s="162">
        <v>0.48499999999999999</v>
      </c>
      <c r="Z157" s="162">
        <f t="shared" si="4"/>
        <v>0.48499999999999999</v>
      </c>
      <c r="AA157" s="162">
        <v>0</v>
      </c>
      <c r="AB157" s="162">
        <f t="shared" si="5"/>
        <v>0</v>
      </c>
      <c r="AC157" s="162">
        <v>0</v>
      </c>
      <c r="AD157" s="163">
        <f t="shared" si="6"/>
        <v>0</v>
      </c>
      <c r="AR157" s="22" t="s">
        <v>209</v>
      </c>
      <c r="AT157" s="22" t="s">
        <v>205</v>
      </c>
      <c r="AU157" s="22" t="s">
        <v>96</v>
      </c>
      <c r="AY157" s="22" t="s">
        <v>204</v>
      </c>
      <c r="BE157" s="164">
        <f t="shared" si="7"/>
        <v>0</v>
      </c>
      <c r="BF157" s="164">
        <f t="shared" si="8"/>
        <v>0</v>
      </c>
      <c r="BG157" s="164">
        <f t="shared" si="9"/>
        <v>0</v>
      </c>
      <c r="BH157" s="164">
        <f t="shared" si="10"/>
        <v>0</v>
      </c>
      <c r="BI157" s="164">
        <f t="shared" si="11"/>
        <v>0</v>
      </c>
      <c r="BJ157" s="22" t="s">
        <v>91</v>
      </c>
      <c r="BK157" s="164">
        <f t="shared" si="12"/>
        <v>0</v>
      </c>
      <c r="BL157" s="22" t="s">
        <v>209</v>
      </c>
      <c r="BM157" s="22" t="s">
        <v>1535</v>
      </c>
    </row>
    <row r="158" spans="2:65" s="1" customFormat="1" ht="25.5" customHeight="1">
      <c r="B158" s="154"/>
      <c r="C158" s="165" t="s">
        <v>214</v>
      </c>
      <c r="D158" s="165" t="s">
        <v>211</v>
      </c>
      <c r="E158" s="166" t="s">
        <v>1536</v>
      </c>
      <c r="F158" s="265" t="s">
        <v>1537</v>
      </c>
      <c r="G158" s="265"/>
      <c r="H158" s="265"/>
      <c r="I158" s="265"/>
      <c r="J158" s="167" t="s">
        <v>237</v>
      </c>
      <c r="K158" s="168">
        <v>1</v>
      </c>
      <c r="L158" s="169"/>
      <c r="M158" s="266"/>
      <c r="N158" s="266"/>
      <c r="O158" s="267"/>
      <c r="P158" s="264">
        <f t="shared" si="0"/>
        <v>0</v>
      </c>
      <c r="Q158" s="264"/>
      <c r="R158" s="160"/>
      <c r="T158" s="161" t="s">
        <v>5</v>
      </c>
      <c r="U158" s="44" t="s">
        <v>47</v>
      </c>
      <c r="V158" s="120">
        <f t="shared" si="1"/>
        <v>0</v>
      </c>
      <c r="W158" s="120">
        <f t="shared" si="2"/>
        <v>0</v>
      </c>
      <c r="X158" s="120">
        <f t="shared" si="3"/>
        <v>0</v>
      </c>
      <c r="Y158" s="162">
        <v>0</v>
      </c>
      <c r="Z158" s="162">
        <f t="shared" si="4"/>
        <v>0</v>
      </c>
      <c r="AA158" s="162">
        <v>0</v>
      </c>
      <c r="AB158" s="162">
        <f t="shared" si="5"/>
        <v>0</v>
      </c>
      <c r="AC158" s="162">
        <v>0</v>
      </c>
      <c r="AD158" s="163">
        <f t="shared" si="6"/>
        <v>0</v>
      </c>
      <c r="AR158" s="22" t="s">
        <v>214</v>
      </c>
      <c r="AT158" s="22" t="s">
        <v>211</v>
      </c>
      <c r="AU158" s="22" t="s">
        <v>96</v>
      </c>
      <c r="AY158" s="22" t="s">
        <v>204</v>
      </c>
      <c r="BE158" s="164">
        <f t="shared" si="7"/>
        <v>0</v>
      </c>
      <c r="BF158" s="164">
        <f t="shared" si="8"/>
        <v>0</v>
      </c>
      <c r="BG158" s="164">
        <f t="shared" si="9"/>
        <v>0</v>
      </c>
      <c r="BH158" s="164">
        <f t="shared" si="10"/>
        <v>0</v>
      </c>
      <c r="BI158" s="164">
        <f t="shared" si="11"/>
        <v>0</v>
      </c>
      <c r="BJ158" s="22" t="s">
        <v>91</v>
      </c>
      <c r="BK158" s="164">
        <f t="shared" si="12"/>
        <v>0</v>
      </c>
      <c r="BL158" s="22" t="s">
        <v>209</v>
      </c>
      <c r="BM158" s="22" t="s">
        <v>1538</v>
      </c>
    </row>
    <row r="159" spans="2:65" s="1" customFormat="1" ht="16.5" customHeight="1">
      <c r="B159" s="154"/>
      <c r="C159" s="155" t="s">
        <v>339</v>
      </c>
      <c r="D159" s="155" t="s">
        <v>205</v>
      </c>
      <c r="E159" s="156" t="s">
        <v>1539</v>
      </c>
      <c r="F159" s="263" t="s">
        <v>1540</v>
      </c>
      <c r="G159" s="263"/>
      <c r="H159" s="263"/>
      <c r="I159" s="263"/>
      <c r="J159" s="157" t="s">
        <v>1329</v>
      </c>
      <c r="K159" s="158">
        <v>1</v>
      </c>
      <c r="L159" s="159"/>
      <c r="M159" s="264"/>
      <c r="N159" s="264"/>
      <c r="O159" s="264"/>
      <c r="P159" s="264">
        <f t="shared" si="0"/>
        <v>0</v>
      </c>
      <c r="Q159" s="264"/>
      <c r="R159" s="160"/>
      <c r="T159" s="161" t="s">
        <v>5</v>
      </c>
      <c r="U159" s="44" t="s">
        <v>47</v>
      </c>
      <c r="V159" s="120">
        <f t="shared" si="1"/>
        <v>0</v>
      </c>
      <c r="W159" s="120">
        <f t="shared" si="2"/>
        <v>0</v>
      </c>
      <c r="X159" s="120">
        <f t="shared" si="3"/>
        <v>0</v>
      </c>
      <c r="Y159" s="162">
        <v>0</v>
      </c>
      <c r="Z159" s="162">
        <f t="shared" si="4"/>
        <v>0</v>
      </c>
      <c r="AA159" s="162">
        <v>0</v>
      </c>
      <c r="AB159" s="162">
        <f t="shared" si="5"/>
        <v>0</v>
      </c>
      <c r="AC159" s="162">
        <v>0</v>
      </c>
      <c r="AD159" s="163">
        <f t="shared" si="6"/>
        <v>0</v>
      </c>
      <c r="AR159" s="22" t="s">
        <v>209</v>
      </c>
      <c r="AT159" s="22" t="s">
        <v>205</v>
      </c>
      <c r="AU159" s="22" t="s">
        <v>96</v>
      </c>
      <c r="AY159" s="22" t="s">
        <v>204</v>
      </c>
      <c r="BE159" s="164">
        <f t="shared" si="7"/>
        <v>0</v>
      </c>
      <c r="BF159" s="164">
        <f t="shared" si="8"/>
        <v>0</v>
      </c>
      <c r="BG159" s="164">
        <f t="shared" si="9"/>
        <v>0</v>
      </c>
      <c r="BH159" s="164">
        <f t="shared" si="10"/>
        <v>0</v>
      </c>
      <c r="BI159" s="164">
        <f t="shared" si="11"/>
        <v>0</v>
      </c>
      <c r="BJ159" s="22" t="s">
        <v>91</v>
      </c>
      <c r="BK159" s="164">
        <f t="shared" si="12"/>
        <v>0</v>
      </c>
      <c r="BL159" s="22" t="s">
        <v>209</v>
      </c>
      <c r="BM159" s="22" t="s">
        <v>1541</v>
      </c>
    </row>
    <row r="160" spans="2:65" s="1" customFormat="1" ht="25.5" customHeight="1">
      <c r="B160" s="154"/>
      <c r="C160" s="165" t="s">
        <v>343</v>
      </c>
      <c r="D160" s="165" t="s">
        <v>211</v>
      </c>
      <c r="E160" s="166" t="s">
        <v>1542</v>
      </c>
      <c r="F160" s="265" t="s">
        <v>1543</v>
      </c>
      <c r="G160" s="265"/>
      <c r="H160" s="265"/>
      <c r="I160" s="265"/>
      <c r="J160" s="167" t="s">
        <v>1329</v>
      </c>
      <c r="K160" s="168">
        <v>1</v>
      </c>
      <c r="L160" s="169"/>
      <c r="M160" s="266"/>
      <c r="N160" s="266"/>
      <c r="O160" s="267"/>
      <c r="P160" s="264">
        <f t="shared" si="0"/>
        <v>0</v>
      </c>
      <c r="Q160" s="264"/>
      <c r="R160" s="160"/>
      <c r="T160" s="161" t="s">
        <v>5</v>
      </c>
      <c r="U160" s="44" t="s">
        <v>47</v>
      </c>
      <c r="V160" s="120">
        <f t="shared" si="1"/>
        <v>0</v>
      </c>
      <c r="W160" s="120">
        <f t="shared" si="2"/>
        <v>0</v>
      </c>
      <c r="X160" s="120">
        <f t="shared" si="3"/>
        <v>0</v>
      </c>
      <c r="Y160" s="162">
        <v>0</v>
      </c>
      <c r="Z160" s="162">
        <f t="shared" si="4"/>
        <v>0</v>
      </c>
      <c r="AA160" s="162">
        <v>0</v>
      </c>
      <c r="AB160" s="162">
        <f t="shared" si="5"/>
        <v>0</v>
      </c>
      <c r="AC160" s="162">
        <v>0</v>
      </c>
      <c r="AD160" s="163">
        <f t="shared" si="6"/>
        <v>0</v>
      </c>
      <c r="AR160" s="22" t="s">
        <v>214</v>
      </c>
      <c r="AT160" s="22" t="s">
        <v>211</v>
      </c>
      <c r="AU160" s="22" t="s">
        <v>96</v>
      </c>
      <c r="AY160" s="22" t="s">
        <v>204</v>
      </c>
      <c r="BE160" s="164">
        <f t="shared" si="7"/>
        <v>0</v>
      </c>
      <c r="BF160" s="164">
        <f t="shared" si="8"/>
        <v>0</v>
      </c>
      <c r="BG160" s="164">
        <f t="shared" si="9"/>
        <v>0</v>
      </c>
      <c r="BH160" s="164">
        <f t="shared" si="10"/>
        <v>0</v>
      </c>
      <c r="BI160" s="164">
        <f t="shared" si="11"/>
        <v>0</v>
      </c>
      <c r="BJ160" s="22" t="s">
        <v>91</v>
      </c>
      <c r="BK160" s="164">
        <f t="shared" si="12"/>
        <v>0</v>
      </c>
      <c r="BL160" s="22" t="s">
        <v>209</v>
      </c>
      <c r="BM160" s="22" t="s">
        <v>1544</v>
      </c>
    </row>
    <row r="161" spans="2:65" s="1" customFormat="1" ht="25.5" customHeight="1">
      <c r="B161" s="154"/>
      <c r="C161" s="155" t="s">
        <v>347</v>
      </c>
      <c r="D161" s="155" t="s">
        <v>205</v>
      </c>
      <c r="E161" s="156" t="s">
        <v>1545</v>
      </c>
      <c r="F161" s="263" t="s">
        <v>1546</v>
      </c>
      <c r="G161" s="263"/>
      <c r="H161" s="263"/>
      <c r="I161" s="263"/>
      <c r="J161" s="157" t="s">
        <v>1329</v>
      </c>
      <c r="K161" s="158">
        <v>6</v>
      </c>
      <c r="L161" s="159"/>
      <c r="M161" s="264"/>
      <c r="N161" s="264"/>
      <c r="O161" s="264"/>
      <c r="P161" s="264">
        <f t="shared" si="0"/>
        <v>0</v>
      </c>
      <c r="Q161" s="264"/>
      <c r="R161" s="160"/>
      <c r="T161" s="161" t="s">
        <v>5</v>
      </c>
      <c r="U161" s="44" t="s">
        <v>47</v>
      </c>
      <c r="V161" s="120">
        <f t="shared" si="1"/>
        <v>0</v>
      </c>
      <c r="W161" s="120">
        <f t="shared" si="2"/>
        <v>0</v>
      </c>
      <c r="X161" s="120">
        <f t="shared" si="3"/>
        <v>0</v>
      </c>
      <c r="Y161" s="162">
        <v>0</v>
      </c>
      <c r="Z161" s="162">
        <f t="shared" si="4"/>
        <v>0</v>
      </c>
      <c r="AA161" s="162">
        <v>0</v>
      </c>
      <c r="AB161" s="162">
        <f t="shared" si="5"/>
        <v>0</v>
      </c>
      <c r="AC161" s="162">
        <v>0</v>
      </c>
      <c r="AD161" s="163">
        <f t="shared" si="6"/>
        <v>0</v>
      </c>
      <c r="AR161" s="22" t="s">
        <v>209</v>
      </c>
      <c r="AT161" s="22" t="s">
        <v>205</v>
      </c>
      <c r="AU161" s="22" t="s">
        <v>96</v>
      </c>
      <c r="AY161" s="22" t="s">
        <v>204</v>
      </c>
      <c r="BE161" s="164">
        <f t="shared" si="7"/>
        <v>0</v>
      </c>
      <c r="BF161" s="164">
        <f t="shared" si="8"/>
        <v>0</v>
      </c>
      <c r="BG161" s="164">
        <f t="shared" si="9"/>
        <v>0</v>
      </c>
      <c r="BH161" s="164">
        <f t="shared" si="10"/>
        <v>0</v>
      </c>
      <c r="BI161" s="164">
        <f t="shared" si="11"/>
        <v>0</v>
      </c>
      <c r="BJ161" s="22" t="s">
        <v>91</v>
      </c>
      <c r="BK161" s="164">
        <f t="shared" si="12"/>
        <v>0</v>
      </c>
      <c r="BL161" s="22" t="s">
        <v>209</v>
      </c>
      <c r="BM161" s="22" t="s">
        <v>1547</v>
      </c>
    </row>
    <row r="162" spans="2:65" s="1" customFormat="1" ht="25.5" customHeight="1">
      <c r="B162" s="154"/>
      <c r="C162" s="155" t="s">
        <v>351</v>
      </c>
      <c r="D162" s="155" t="s">
        <v>205</v>
      </c>
      <c r="E162" s="156" t="s">
        <v>1548</v>
      </c>
      <c r="F162" s="263" t="s">
        <v>1549</v>
      </c>
      <c r="G162" s="263"/>
      <c r="H162" s="263"/>
      <c r="I162" s="263"/>
      <c r="J162" s="157" t="s">
        <v>1329</v>
      </c>
      <c r="K162" s="158">
        <v>6</v>
      </c>
      <c r="L162" s="159"/>
      <c r="M162" s="264"/>
      <c r="N162" s="264"/>
      <c r="O162" s="264"/>
      <c r="P162" s="264">
        <f t="shared" si="0"/>
        <v>0</v>
      </c>
      <c r="Q162" s="264"/>
      <c r="R162" s="160"/>
      <c r="T162" s="161" t="s">
        <v>5</v>
      </c>
      <c r="U162" s="44" t="s">
        <v>47</v>
      </c>
      <c r="V162" s="120">
        <f t="shared" si="1"/>
        <v>0</v>
      </c>
      <c r="W162" s="120">
        <f t="shared" si="2"/>
        <v>0</v>
      </c>
      <c r="X162" s="120">
        <f t="shared" si="3"/>
        <v>0</v>
      </c>
      <c r="Y162" s="162">
        <v>0</v>
      </c>
      <c r="Z162" s="162">
        <f t="shared" si="4"/>
        <v>0</v>
      </c>
      <c r="AA162" s="162">
        <v>0</v>
      </c>
      <c r="AB162" s="162">
        <f t="shared" si="5"/>
        <v>0</v>
      </c>
      <c r="AC162" s="162">
        <v>0</v>
      </c>
      <c r="AD162" s="163">
        <f t="shared" si="6"/>
        <v>0</v>
      </c>
      <c r="AR162" s="22" t="s">
        <v>209</v>
      </c>
      <c r="AT162" s="22" t="s">
        <v>205</v>
      </c>
      <c r="AU162" s="22" t="s">
        <v>96</v>
      </c>
      <c r="AY162" s="22" t="s">
        <v>204</v>
      </c>
      <c r="BE162" s="164">
        <f t="shared" si="7"/>
        <v>0</v>
      </c>
      <c r="BF162" s="164">
        <f t="shared" si="8"/>
        <v>0</v>
      </c>
      <c r="BG162" s="164">
        <f t="shared" si="9"/>
        <v>0</v>
      </c>
      <c r="BH162" s="164">
        <f t="shared" si="10"/>
        <v>0</v>
      </c>
      <c r="BI162" s="164">
        <f t="shared" si="11"/>
        <v>0</v>
      </c>
      <c r="BJ162" s="22" t="s">
        <v>91</v>
      </c>
      <c r="BK162" s="164">
        <f t="shared" si="12"/>
        <v>0</v>
      </c>
      <c r="BL162" s="22" t="s">
        <v>209</v>
      </c>
      <c r="BM162" s="22" t="s">
        <v>1550</v>
      </c>
    </row>
    <row r="163" spans="2:65" s="1" customFormat="1" ht="25.5" customHeight="1">
      <c r="B163" s="154"/>
      <c r="C163" s="155" t="s">
        <v>355</v>
      </c>
      <c r="D163" s="155" t="s">
        <v>205</v>
      </c>
      <c r="E163" s="156" t="s">
        <v>1551</v>
      </c>
      <c r="F163" s="263" t="s">
        <v>1552</v>
      </c>
      <c r="G163" s="263"/>
      <c r="H163" s="263"/>
      <c r="I163" s="263"/>
      <c r="J163" s="157" t="s">
        <v>237</v>
      </c>
      <c r="K163" s="158">
        <v>2</v>
      </c>
      <c r="L163" s="159"/>
      <c r="M163" s="264"/>
      <c r="N163" s="264"/>
      <c r="O163" s="264"/>
      <c r="P163" s="264">
        <f t="shared" si="0"/>
        <v>0</v>
      </c>
      <c r="Q163" s="264"/>
      <c r="R163" s="160"/>
      <c r="T163" s="161" t="s">
        <v>5</v>
      </c>
      <c r="U163" s="44" t="s">
        <v>47</v>
      </c>
      <c r="V163" s="120">
        <f t="shared" si="1"/>
        <v>0</v>
      </c>
      <c r="W163" s="120">
        <f t="shared" si="2"/>
        <v>0</v>
      </c>
      <c r="X163" s="120">
        <f t="shared" si="3"/>
        <v>0</v>
      </c>
      <c r="Y163" s="162">
        <v>0</v>
      </c>
      <c r="Z163" s="162">
        <f t="shared" si="4"/>
        <v>0</v>
      </c>
      <c r="AA163" s="162">
        <v>0</v>
      </c>
      <c r="AB163" s="162">
        <f t="shared" si="5"/>
        <v>0</v>
      </c>
      <c r="AC163" s="162">
        <v>0</v>
      </c>
      <c r="AD163" s="163">
        <f t="shared" si="6"/>
        <v>0</v>
      </c>
      <c r="AR163" s="22" t="s">
        <v>209</v>
      </c>
      <c r="AT163" s="22" t="s">
        <v>205</v>
      </c>
      <c r="AU163" s="22" t="s">
        <v>96</v>
      </c>
      <c r="AY163" s="22" t="s">
        <v>204</v>
      </c>
      <c r="BE163" s="164">
        <f t="shared" si="7"/>
        <v>0</v>
      </c>
      <c r="BF163" s="164">
        <f t="shared" si="8"/>
        <v>0</v>
      </c>
      <c r="BG163" s="164">
        <f t="shared" si="9"/>
        <v>0</v>
      </c>
      <c r="BH163" s="164">
        <f t="shared" si="10"/>
        <v>0</v>
      </c>
      <c r="BI163" s="164">
        <f t="shared" si="11"/>
        <v>0</v>
      </c>
      <c r="BJ163" s="22" t="s">
        <v>91</v>
      </c>
      <c r="BK163" s="164">
        <f t="shared" si="12"/>
        <v>0</v>
      </c>
      <c r="BL163" s="22" t="s">
        <v>209</v>
      </c>
      <c r="BM163" s="22" t="s">
        <v>1553</v>
      </c>
    </row>
    <row r="164" spans="2:65" s="1" customFormat="1" ht="38.25" customHeight="1">
      <c r="B164" s="154"/>
      <c r="C164" s="155" t="s">
        <v>359</v>
      </c>
      <c r="D164" s="155" t="s">
        <v>205</v>
      </c>
      <c r="E164" s="156" t="s">
        <v>1554</v>
      </c>
      <c r="F164" s="263" t="s">
        <v>1555</v>
      </c>
      <c r="G164" s="263"/>
      <c r="H164" s="263"/>
      <c r="I164" s="263"/>
      <c r="J164" s="157" t="s">
        <v>237</v>
      </c>
      <c r="K164" s="158">
        <v>19</v>
      </c>
      <c r="L164" s="159"/>
      <c r="M164" s="264"/>
      <c r="N164" s="264"/>
      <c r="O164" s="264"/>
      <c r="P164" s="264">
        <f t="shared" si="0"/>
        <v>0</v>
      </c>
      <c r="Q164" s="264"/>
      <c r="R164" s="160"/>
      <c r="T164" s="161" t="s">
        <v>5</v>
      </c>
      <c r="U164" s="44" t="s">
        <v>47</v>
      </c>
      <c r="V164" s="120">
        <f t="shared" si="1"/>
        <v>0</v>
      </c>
      <c r="W164" s="120">
        <f t="shared" si="2"/>
        <v>0</v>
      </c>
      <c r="X164" s="120">
        <f t="shared" si="3"/>
        <v>0</v>
      </c>
      <c r="Y164" s="162">
        <v>0.158</v>
      </c>
      <c r="Z164" s="162">
        <f t="shared" si="4"/>
        <v>3.0020000000000002</v>
      </c>
      <c r="AA164" s="162">
        <v>0</v>
      </c>
      <c r="AB164" s="162">
        <f t="shared" si="5"/>
        <v>0</v>
      </c>
      <c r="AC164" s="162">
        <v>0</v>
      </c>
      <c r="AD164" s="163">
        <f t="shared" si="6"/>
        <v>0</v>
      </c>
      <c r="AR164" s="22" t="s">
        <v>209</v>
      </c>
      <c r="AT164" s="22" t="s">
        <v>205</v>
      </c>
      <c r="AU164" s="22" t="s">
        <v>96</v>
      </c>
      <c r="AY164" s="22" t="s">
        <v>204</v>
      </c>
      <c r="BE164" s="164">
        <f t="shared" si="7"/>
        <v>0</v>
      </c>
      <c r="BF164" s="164">
        <f t="shared" si="8"/>
        <v>0</v>
      </c>
      <c r="BG164" s="164">
        <f t="shared" si="9"/>
        <v>0</v>
      </c>
      <c r="BH164" s="164">
        <f t="shared" si="10"/>
        <v>0</v>
      </c>
      <c r="BI164" s="164">
        <f t="shared" si="11"/>
        <v>0</v>
      </c>
      <c r="BJ164" s="22" t="s">
        <v>91</v>
      </c>
      <c r="BK164" s="164">
        <f t="shared" si="12"/>
        <v>0</v>
      </c>
      <c r="BL164" s="22" t="s">
        <v>209</v>
      </c>
      <c r="BM164" s="22" t="s">
        <v>1556</v>
      </c>
    </row>
    <row r="165" spans="2:65" s="1" customFormat="1" ht="25.5" customHeight="1">
      <c r="B165" s="154"/>
      <c r="C165" s="155" t="s">
        <v>367</v>
      </c>
      <c r="D165" s="155" t="s">
        <v>205</v>
      </c>
      <c r="E165" s="156" t="s">
        <v>1557</v>
      </c>
      <c r="F165" s="263" t="s">
        <v>1558</v>
      </c>
      <c r="G165" s="263"/>
      <c r="H165" s="263"/>
      <c r="I165" s="263"/>
      <c r="J165" s="157" t="s">
        <v>1329</v>
      </c>
      <c r="K165" s="158">
        <v>2</v>
      </c>
      <c r="L165" s="159"/>
      <c r="M165" s="264"/>
      <c r="N165" s="264"/>
      <c r="O165" s="264"/>
      <c r="P165" s="264">
        <f t="shared" si="0"/>
        <v>0</v>
      </c>
      <c r="Q165" s="264"/>
      <c r="R165" s="160"/>
      <c r="T165" s="161" t="s">
        <v>5</v>
      </c>
      <c r="U165" s="44" t="s">
        <v>47</v>
      </c>
      <c r="V165" s="120">
        <f t="shared" si="1"/>
        <v>0</v>
      </c>
      <c r="W165" s="120">
        <f t="shared" si="2"/>
        <v>0</v>
      </c>
      <c r="X165" s="120">
        <f t="shared" si="3"/>
        <v>0</v>
      </c>
      <c r="Y165" s="162">
        <v>0</v>
      </c>
      <c r="Z165" s="162">
        <f t="shared" si="4"/>
        <v>0</v>
      </c>
      <c r="AA165" s="162">
        <v>0</v>
      </c>
      <c r="AB165" s="162">
        <f t="shared" si="5"/>
        <v>0</v>
      </c>
      <c r="AC165" s="162">
        <v>0</v>
      </c>
      <c r="AD165" s="163">
        <f t="shared" si="6"/>
        <v>0</v>
      </c>
      <c r="AR165" s="22" t="s">
        <v>209</v>
      </c>
      <c r="AT165" s="22" t="s">
        <v>205</v>
      </c>
      <c r="AU165" s="22" t="s">
        <v>96</v>
      </c>
      <c r="AY165" s="22" t="s">
        <v>204</v>
      </c>
      <c r="BE165" s="164">
        <f t="shared" si="7"/>
        <v>0</v>
      </c>
      <c r="BF165" s="164">
        <f t="shared" si="8"/>
        <v>0</v>
      </c>
      <c r="BG165" s="164">
        <f t="shared" si="9"/>
        <v>0</v>
      </c>
      <c r="BH165" s="164">
        <f t="shared" si="10"/>
        <v>0</v>
      </c>
      <c r="BI165" s="164">
        <f t="shared" si="11"/>
        <v>0</v>
      </c>
      <c r="BJ165" s="22" t="s">
        <v>91</v>
      </c>
      <c r="BK165" s="164">
        <f t="shared" si="12"/>
        <v>0</v>
      </c>
      <c r="BL165" s="22" t="s">
        <v>209</v>
      </c>
      <c r="BM165" s="22" t="s">
        <v>1559</v>
      </c>
    </row>
    <row r="166" spans="2:65" s="1" customFormat="1" ht="25.5" customHeight="1">
      <c r="B166" s="154"/>
      <c r="C166" s="165" t="s">
        <v>372</v>
      </c>
      <c r="D166" s="165" t="s">
        <v>211</v>
      </c>
      <c r="E166" s="166" t="s">
        <v>1560</v>
      </c>
      <c r="F166" s="265" t="s">
        <v>1561</v>
      </c>
      <c r="G166" s="265"/>
      <c r="H166" s="265"/>
      <c r="I166" s="265"/>
      <c r="J166" s="167" t="s">
        <v>1329</v>
      </c>
      <c r="K166" s="168">
        <v>1</v>
      </c>
      <c r="L166" s="169"/>
      <c r="M166" s="266"/>
      <c r="N166" s="266"/>
      <c r="O166" s="267"/>
      <c r="P166" s="264">
        <f t="shared" si="0"/>
        <v>0</v>
      </c>
      <c r="Q166" s="264"/>
      <c r="R166" s="160"/>
      <c r="T166" s="161" t="s">
        <v>5</v>
      </c>
      <c r="U166" s="44" t="s">
        <v>47</v>
      </c>
      <c r="V166" s="120">
        <f t="shared" si="1"/>
        <v>0</v>
      </c>
      <c r="W166" s="120">
        <f t="shared" si="2"/>
        <v>0</v>
      </c>
      <c r="X166" s="120">
        <f t="shared" si="3"/>
        <v>0</v>
      </c>
      <c r="Y166" s="162">
        <v>0</v>
      </c>
      <c r="Z166" s="162">
        <f t="shared" si="4"/>
        <v>0</v>
      </c>
      <c r="AA166" s="162">
        <v>0</v>
      </c>
      <c r="AB166" s="162">
        <f t="shared" si="5"/>
        <v>0</v>
      </c>
      <c r="AC166" s="162">
        <v>0</v>
      </c>
      <c r="AD166" s="163">
        <f t="shared" si="6"/>
        <v>0</v>
      </c>
      <c r="AR166" s="22" t="s">
        <v>214</v>
      </c>
      <c r="AT166" s="22" t="s">
        <v>211</v>
      </c>
      <c r="AU166" s="22" t="s">
        <v>96</v>
      </c>
      <c r="AY166" s="22" t="s">
        <v>204</v>
      </c>
      <c r="BE166" s="164">
        <f t="shared" si="7"/>
        <v>0</v>
      </c>
      <c r="BF166" s="164">
        <f t="shared" si="8"/>
        <v>0</v>
      </c>
      <c r="BG166" s="164">
        <f t="shared" si="9"/>
        <v>0</v>
      </c>
      <c r="BH166" s="164">
        <f t="shared" si="10"/>
        <v>0</v>
      </c>
      <c r="BI166" s="164">
        <f t="shared" si="11"/>
        <v>0</v>
      </c>
      <c r="BJ166" s="22" t="s">
        <v>91</v>
      </c>
      <c r="BK166" s="164">
        <f t="shared" si="12"/>
        <v>0</v>
      </c>
      <c r="BL166" s="22" t="s">
        <v>209</v>
      </c>
      <c r="BM166" s="22" t="s">
        <v>1562</v>
      </c>
    </row>
    <row r="167" spans="2:65" s="1" customFormat="1" ht="16.5" customHeight="1">
      <c r="B167" s="154"/>
      <c r="C167" s="155" t="s">
        <v>518</v>
      </c>
      <c r="D167" s="155" t="s">
        <v>205</v>
      </c>
      <c r="E167" s="156" t="s">
        <v>1563</v>
      </c>
      <c r="F167" s="263" t="s">
        <v>1564</v>
      </c>
      <c r="G167" s="263"/>
      <c r="H167" s="263"/>
      <c r="I167" s="263"/>
      <c r="J167" s="157" t="s">
        <v>1329</v>
      </c>
      <c r="K167" s="158">
        <v>1</v>
      </c>
      <c r="L167" s="159"/>
      <c r="M167" s="264"/>
      <c r="N167" s="264"/>
      <c r="O167" s="264"/>
      <c r="P167" s="264">
        <f t="shared" si="0"/>
        <v>0</v>
      </c>
      <c r="Q167" s="264"/>
      <c r="R167" s="160"/>
      <c r="T167" s="161" t="s">
        <v>5</v>
      </c>
      <c r="U167" s="44" t="s">
        <v>47</v>
      </c>
      <c r="V167" s="120">
        <f t="shared" si="1"/>
        <v>0</v>
      </c>
      <c r="W167" s="120">
        <f t="shared" si="2"/>
        <v>0</v>
      </c>
      <c r="X167" s="120">
        <f t="shared" si="3"/>
        <v>0</v>
      </c>
      <c r="Y167" s="162">
        <v>0</v>
      </c>
      <c r="Z167" s="162">
        <f t="shared" si="4"/>
        <v>0</v>
      </c>
      <c r="AA167" s="162">
        <v>0</v>
      </c>
      <c r="AB167" s="162">
        <f t="shared" si="5"/>
        <v>0</v>
      </c>
      <c r="AC167" s="162">
        <v>0</v>
      </c>
      <c r="AD167" s="163">
        <f t="shared" si="6"/>
        <v>0</v>
      </c>
      <c r="AR167" s="22" t="s">
        <v>209</v>
      </c>
      <c r="AT167" s="22" t="s">
        <v>205</v>
      </c>
      <c r="AU167" s="22" t="s">
        <v>96</v>
      </c>
      <c r="AY167" s="22" t="s">
        <v>204</v>
      </c>
      <c r="BE167" s="164">
        <f t="shared" si="7"/>
        <v>0</v>
      </c>
      <c r="BF167" s="164">
        <f t="shared" si="8"/>
        <v>0</v>
      </c>
      <c r="BG167" s="164">
        <f t="shared" si="9"/>
        <v>0</v>
      </c>
      <c r="BH167" s="164">
        <f t="shared" si="10"/>
        <v>0</v>
      </c>
      <c r="BI167" s="164">
        <f t="shared" si="11"/>
        <v>0</v>
      </c>
      <c r="BJ167" s="22" t="s">
        <v>91</v>
      </c>
      <c r="BK167" s="164">
        <f t="shared" si="12"/>
        <v>0</v>
      </c>
      <c r="BL167" s="22" t="s">
        <v>209</v>
      </c>
      <c r="BM167" s="22" t="s">
        <v>1565</v>
      </c>
    </row>
    <row r="168" spans="2:65" s="1" customFormat="1" ht="16.5" customHeight="1">
      <c r="B168" s="154"/>
      <c r="C168" s="155" t="s">
        <v>520</v>
      </c>
      <c r="D168" s="155" t="s">
        <v>205</v>
      </c>
      <c r="E168" s="156" t="s">
        <v>1566</v>
      </c>
      <c r="F168" s="263" t="s">
        <v>1567</v>
      </c>
      <c r="G168" s="263"/>
      <c r="H168" s="263"/>
      <c r="I168" s="263"/>
      <c r="J168" s="157" t="s">
        <v>1329</v>
      </c>
      <c r="K168" s="158">
        <v>1</v>
      </c>
      <c r="L168" s="159"/>
      <c r="M168" s="264"/>
      <c r="N168" s="264"/>
      <c r="O168" s="264"/>
      <c r="P168" s="264">
        <f t="shared" si="0"/>
        <v>0</v>
      </c>
      <c r="Q168" s="264"/>
      <c r="R168" s="160"/>
      <c r="T168" s="161" t="s">
        <v>5</v>
      </c>
      <c r="U168" s="44" t="s">
        <v>47</v>
      </c>
      <c r="V168" s="120">
        <f t="shared" si="1"/>
        <v>0</v>
      </c>
      <c r="W168" s="120">
        <f t="shared" si="2"/>
        <v>0</v>
      </c>
      <c r="X168" s="120">
        <f t="shared" si="3"/>
        <v>0</v>
      </c>
      <c r="Y168" s="162">
        <v>0</v>
      </c>
      <c r="Z168" s="162">
        <f t="shared" si="4"/>
        <v>0</v>
      </c>
      <c r="AA168" s="162">
        <v>0</v>
      </c>
      <c r="AB168" s="162">
        <f t="shared" si="5"/>
        <v>0</v>
      </c>
      <c r="AC168" s="162">
        <v>0</v>
      </c>
      <c r="AD168" s="163">
        <f t="shared" si="6"/>
        <v>0</v>
      </c>
      <c r="AR168" s="22" t="s">
        <v>209</v>
      </c>
      <c r="AT168" s="22" t="s">
        <v>205</v>
      </c>
      <c r="AU168" s="22" t="s">
        <v>96</v>
      </c>
      <c r="AY168" s="22" t="s">
        <v>204</v>
      </c>
      <c r="BE168" s="164">
        <f t="shared" si="7"/>
        <v>0</v>
      </c>
      <c r="BF168" s="164">
        <f t="shared" si="8"/>
        <v>0</v>
      </c>
      <c r="BG168" s="164">
        <f t="shared" si="9"/>
        <v>0</v>
      </c>
      <c r="BH168" s="164">
        <f t="shared" si="10"/>
        <v>0</v>
      </c>
      <c r="BI168" s="164">
        <f t="shared" si="11"/>
        <v>0</v>
      </c>
      <c r="BJ168" s="22" t="s">
        <v>91</v>
      </c>
      <c r="BK168" s="164">
        <f t="shared" si="12"/>
        <v>0</v>
      </c>
      <c r="BL168" s="22" t="s">
        <v>209</v>
      </c>
      <c r="BM168" s="22" t="s">
        <v>1568</v>
      </c>
    </row>
    <row r="169" spans="2:65" s="1" customFormat="1" ht="25.5" customHeight="1">
      <c r="B169" s="154"/>
      <c r="C169" s="155" t="s">
        <v>522</v>
      </c>
      <c r="D169" s="155" t="s">
        <v>205</v>
      </c>
      <c r="E169" s="156" t="s">
        <v>1569</v>
      </c>
      <c r="F169" s="263" t="s">
        <v>1570</v>
      </c>
      <c r="G169" s="263"/>
      <c r="H169" s="263"/>
      <c r="I169" s="263"/>
      <c r="J169" s="157" t="s">
        <v>928</v>
      </c>
      <c r="K169" s="158">
        <v>0.6</v>
      </c>
      <c r="L169" s="159"/>
      <c r="M169" s="264"/>
      <c r="N169" s="264"/>
      <c r="O169" s="264"/>
      <c r="P169" s="264">
        <f t="shared" si="0"/>
        <v>0</v>
      </c>
      <c r="Q169" s="264"/>
      <c r="R169" s="160"/>
      <c r="T169" s="161" t="s">
        <v>5</v>
      </c>
      <c r="U169" s="44" t="s">
        <v>47</v>
      </c>
      <c r="V169" s="120">
        <f t="shared" si="1"/>
        <v>0</v>
      </c>
      <c r="W169" s="120">
        <f t="shared" si="2"/>
        <v>0</v>
      </c>
      <c r="X169" s="120">
        <f t="shared" si="3"/>
        <v>0</v>
      </c>
      <c r="Y169" s="162">
        <v>8.4600000000000009</v>
      </c>
      <c r="Z169" s="162">
        <f t="shared" si="4"/>
        <v>5.0760000000000005</v>
      </c>
      <c r="AA169" s="162">
        <v>0</v>
      </c>
      <c r="AB169" s="162">
        <f t="shared" si="5"/>
        <v>0</v>
      </c>
      <c r="AC169" s="162">
        <v>0</v>
      </c>
      <c r="AD169" s="163">
        <f t="shared" si="6"/>
        <v>0</v>
      </c>
      <c r="AR169" s="22" t="s">
        <v>209</v>
      </c>
      <c r="AT169" s="22" t="s">
        <v>205</v>
      </c>
      <c r="AU169" s="22" t="s">
        <v>96</v>
      </c>
      <c r="AY169" s="22" t="s">
        <v>204</v>
      </c>
      <c r="BE169" s="164">
        <f t="shared" si="7"/>
        <v>0</v>
      </c>
      <c r="BF169" s="164">
        <f t="shared" si="8"/>
        <v>0</v>
      </c>
      <c r="BG169" s="164">
        <f t="shared" si="9"/>
        <v>0</v>
      </c>
      <c r="BH169" s="164">
        <f t="shared" si="10"/>
        <v>0</v>
      </c>
      <c r="BI169" s="164">
        <f t="shared" si="11"/>
        <v>0</v>
      </c>
      <c r="BJ169" s="22" t="s">
        <v>91</v>
      </c>
      <c r="BK169" s="164">
        <f t="shared" si="12"/>
        <v>0</v>
      </c>
      <c r="BL169" s="22" t="s">
        <v>209</v>
      </c>
      <c r="BM169" s="22" t="s">
        <v>1571</v>
      </c>
    </row>
    <row r="170" spans="2:65" s="1" customFormat="1" ht="25.5" customHeight="1">
      <c r="B170" s="154"/>
      <c r="C170" s="155" t="s">
        <v>524</v>
      </c>
      <c r="D170" s="155" t="s">
        <v>205</v>
      </c>
      <c r="E170" s="156" t="s">
        <v>1572</v>
      </c>
      <c r="F170" s="263" t="s">
        <v>1573</v>
      </c>
      <c r="G170" s="263"/>
      <c r="H170" s="263"/>
      <c r="I170" s="263"/>
      <c r="J170" s="157" t="s">
        <v>928</v>
      </c>
      <c r="K170" s="158">
        <v>0.6</v>
      </c>
      <c r="L170" s="159"/>
      <c r="M170" s="264"/>
      <c r="N170" s="264"/>
      <c r="O170" s="264"/>
      <c r="P170" s="264">
        <f t="shared" si="0"/>
        <v>0</v>
      </c>
      <c r="Q170" s="264"/>
      <c r="R170" s="160"/>
      <c r="T170" s="161" t="s">
        <v>5</v>
      </c>
      <c r="U170" s="44" t="s">
        <v>47</v>
      </c>
      <c r="V170" s="120">
        <f t="shared" si="1"/>
        <v>0</v>
      </c>
      <c r="W170" s="120">
        <f t="shared" si="2"/>
        <v>0</v>
      </c>
      <c r="X170" s="120">
        <f t="shared" si="3"/>
        <v>0</v>
      </c>
      <c r="Y170" s="162">
        <v>1.8</v>
      </c>
      <c r="Z170" s="162">
        <f t="shared" si="4"/>
        <v>1.08</v>
      </c>
      <c r="AA170" s="162">
        <v>0</v>
      </c>
      <c r="AB170" s="162">
        <f t="shared" si="5"/>
        <v>0</v>
      </c>
      <c r="AC170" s="162">
        <v>0</v>
      </c>
      <c r="AD170" s="163">
        <f t="shared" si="6"/>
        <v>0</v>
      </c>
      <c r="AR170" s="22" t="s">
        <v>209</v>
      </c>
      <c r="AT170" s="22" t="s">
        <v>205</v>
      </c>
      <c r="AU170" s="22" t="s">
        <v>96</v>
      </c>
      <c r="AY170" s="22" t="s">
        <v>204</v>
      </c>
      <c r="BE170" s="164">
        <f t="shared" si="7"/>
        <v>0</v>
      </c>
      <c r="BF170" s="164">
        <f t="shared" si="8"/>
        <v>0</v>
      </c>
      <c r="BG170" s="164">
        <f t="shared" si="9"/>
        <v>0</v>
      </c>
      <c r="BH170" s="164">
        <f t="shared" si="10"/>
        <v>0</v>
      </c>
      <c r="BI170" s="164">
        <f t="shared" si="11"/>
        <v>0</v>
      </c>
      <c r="BJ170" s="22" t="s">
        <v>91</v>
      </c>
      <c r="BK170" s="164">
        <f t="shared" si="12"/>
        <v>0</v>
      </c>
      <c r="BL170" s="22" t="s">
        <v>209</v>
      </c>
      <c r="BM170" s="22" t="s">
        <v>1574</v>
      </c>
    </row>
    <row r="171" spans="2:65" s="10" customFormat="1" ht="29.85" customHeight="1">
      <c r="B171" s="142"/>
      <c r="C171" s="143"/>
      <c r="D171" s="153" t="s">
        <v>1438</v>
      </c>
      <c r="E171" s="153"/>
      <c r="F171" s="153"/>
      <c r="G171" s="153"/>
      <c r="H171" s="153"/>
      <c r="I171" s="153"/>
      <c r="J171" s="153"/>
      <c r="K171" s="153"/>
      <c r="L171" s="153"/>
      <c r="M171" s="279">
        <f>BK171</f>
        <v>0</v>
      </c>
      <c r="N171" s="280"/>
      <c r="O171" s="280"/>
      <c r="P171" s="280"/>
      <c r="Q171" s="280"/>
      <c r="R171" s="145"/>
      <c r="T171" s="146"/>
      <c r="U171" s="143"/>
      <c r="V171" s="143"/>
      <c r="W171" s="147">
        <f>W172</f>
        <v>0</v>
      </c>
      <c r="X171" s="147">
        <f>X172</f>
        <v>0</v>
      </c>
      <c r="Y171" s="143"/>
      <c r="Z171" s="148">
        <f>Z172</f>
        <v>2.56</v>
      </c>
      <c r="AA171" s="143"/>
      <c r="AB171" s="148">
        <f>AB172</f>
        <v>0</v>
      </c>
      <c r="AC171" s="143"/>
      <c r="AD171" s="149">
        <f>AD172</f>
        <v>0</v>
      </c>
      <c r="AR171" s="150" t="s">
        <v>96</v>
      </c>
      <c r="AT171" s="151" t="s">
        <v>83</v>
      </c>
      <c r="AU171" s="151" t="s">
        <v>91</v>
      </c>
      <c r="AY171" s="150" t="s">
        <v>204</v>
      </c>
      <c r="BK171" s="152">
        <f>BK172</f>
        <v>0</v>
      </c>
    </row>
    <row r="172" spans="2:65" s="1" customFormat="1" ht="63.75" customHeight="1">
      <c r="B172" s="154"/>
      <c r="C172" s="155" t="s">
        <v>526</v>
      </c>
      <c r="D172" s="155" t="s">
        <v>205</v>
      </c>
      <c r="E172" s="156" t="s">
        <v>1575</v>
      </c>
      <c r="F172" s="263" t="s">
        <v>1576</v>
      </c>
      <c r="G172" s="263"/>
      <c r="H172" s="263"/>
      <c r="I172" s="263"/>
      <c r="J172" s="157" t="s">
        <v>1329</v>
      </c>
      <c r="K172" s="158">
        <v>1</v>
      </c>
      <c r="L172" s="159"/>
      <c r="M172" s="264"/>
      <c r="N172" s="264"/>
      <c r="O172" s="264"/>
      <c r="P172" s="264">
        <f>ROUND(V172*K172,2)</f>
        <v>0</v>
      </c>
      <c r="Q172" s="264"/>
      <c r="R172" s="160"/>
      <c r="T172" s="161" t="s">
        <v>5</v>
      </c>
      <c r="U172" s="44" t="s">
        <v>47</v>
      </c>
      <c r="V172" s="120">
        <f>L172+M172</f>
        <v>0</v>
      </c>
      <c r="W172" s="120">
        <f>ROUND(L172*K172,2)</f>
        <v>0</v>
      </c>
      <c r="X172" s="120">
        <f>ROUND(M172*K172,2)</f>
        <v>0</v>
      </c>
      <c r="Y172" s="162">
        <v>2.56</v>
      </c>
      <c r="Z172" s="162">
        <f>Y172*K172</f>
        <v>2.56</v>
      </c>
      <c r="AA172" s="162">
        <v>0</v>
      </c>
      <c r="AB172" s="162">
        <f>AA172*K172</f>
        <v>0</v>
      </c>
      <c r="AC172" s="162">
        <v>0</v>
      </c>
      <c r="AD172" s="163">
        <f>AC172*K172</f>
        <v>0</v>
      </c>
      <c r="AR172" s="22" t="s">
        <v>209</v>
      </c>
      <c r="AT172" s="22" t="s">
        <v>205</v>
      </c>
      <c r="AU172" s="22" t="s">
        <v>96</v>
      </c>
      <c r="AY172" s="22" t="s">
        <v>204</v>
      </c>
      <c r="BE172" s="164">
        <f>IF(U172="základní",P172,0)</f>
        <v>0</v>
      </c>
      <c r="BF172" s="164">
        <f>IF(U172="snížená",P172,0)</f>
        <v>0</v>
      </c>
      <c r="BG172" s="164">
        <f>IF(U172="zákl. přenesená",P172,0)</f>
        <v>0</v>
      </c>
      <c r="BH172" s="164">
        <f>IF(U172="sníž. přenesená",P172,0)</f>
        <v>0</v>
      </c>
      <c r="BI172" s="164">
        <f>IF(U172="nulová",P172,0)</f>
        <v>0</v>
      </c>
      <c r="BJ172" s="22" t="s">
        <v>91</v>
      </c>
      <c r="BK172" s="164">
        <f>ROUND(V172*K172,2)</f>
        <v>0</v>
      </c>
      <c r="BL172" s="22" t="s">
        <v>209</v>
      </c>
      <c r="BM172" s="22" t="s">
        <v>1577</v>
      </c>
    </row>
    <row r="173" spans="2:65" s="10" customFormat="1" ht="29.85" customHeight="1">
      <c r="B173" s="142"/>
      <c r="C173" s="143"/>
      <c r="D173" s="153" t="s">
        <v>1439</v>
      </c>
      <c r="E173" s="153"/>
      <c r="F173" s="153"/>
      <c r="G173" s="153"/>
      <c r="H173" s="153"/>
      <c r="I173" s="153"/>
      <c r="J173" s="153"/>
      <c r="K173" s="153"/>
      <c r="L173" s="153"/>
      <c r="M173" s="279">
        <f>BK173</f>
        <v>0</v>
      </c>
      <c r="N173" s="280"/>
      <c r="O173" s="280"/>
      <c r="P173" s="280"/>
      <c r="Q173" s="280"/>
      <c r="R173" s="145"/>
      <c r="T173" s="146"/>
      <c r="U173" s="143"/>
      <c r="V173" s="143"/>
      <c r="W173" s="147">
        <f>W174</f>
        <v>0</v>
      </c>
      <c r="X173" s="147">
        <f>X174</f>
        <v>0</v>
      </c>
      <c r="Y173" s="143"/>
      <c r="Z173" s="148">
        <f>Z174</f>
        <v>492.29999999999995</v>
      </c>
      <c r="AA173" s="143"/>
      <c r="AB173" s="148">
        <f>AB174</f>
        <v>0</v>
      </c>
      <c r="AC173" s="143"/>
      <c r="AD173" s="149">
        <f>AD174</f>
        <v>2.16</v>
      </c>
      <c r="AR173" s="150" t="s">
        <v>96</v>
      </c>
      <c r="AT173" s="151" t="s">
        <v>83</v>
      </c>
      <c r="AU173" s="151" t="s">
        <v>91</v>
      </c>
      <c r="AY173" s="150" t="s">
        <v>204</v>
      </c>
      <c r="BK173" s="152">
        <f>BK174</f>
        <v>0</v>
      </c>
    </row>
    <row r="174" spans="2:65" s="1" customFormat="1" ht="25.5" customHeight="1">
      <c r="B174" s="154"/>
      <c r="C174" s="155" t="s">
        <v>528</v>
      </c>
      <c r="D174" s="155" t="s">
        <v>205</v>
      </c>
      <c r="E174" s="156" t="s">
        <v>1578</v>
      </c>
      <c r="F174" s="263" t="s">
        <v>1579</v>
      </c>
      <c r="G174" s="263"/>
      <c r="H174" s="263"/>
      <c r="I174" s="263"/>
      <c r="J174" s="157" t="s">
        <v>208</v>
      </c>
      <c r="K174" s="158">
        <v>180</v>
      </c>
      <c r="L174" s="159"/>
      <c r="M174" s="264"/>
      <c r="N174" s="264"/>
      <c r="O174" s="264"/>
      <c r="P174" s="264">
        <f>ROUND(V174*K174,2)</f>
        <v>0</v>
      </c>
      <c r="Q174" s="264"/>
      <c r="R174" s="160"/>
      <c r="T174" s="161" t="s">
        <v>5</v>
      </c>
      <c r="U174" s="44" t="s">
        <v>47</v>
      </c>
      <c r="V174" s="120">
        <f>L174+M174</f>
        <v>0</v>
      </c>
      <c r="W174" s="120">
        <f>ROUND(L174*K174,2)</f>
        <v>0</v>
      </c>
      <c r="X174" s="120">
        <f>ROUND(M174*K174,2)</f>
        <v>0</v>
      </c>
      <c r="Y174" s="162">
        <v>2.7349999999999999</v>
      </c>
      <c r="Z174" s="162">
        <f>Y174*K174</f>
        <v>492.29999999999995</v>
      </c>
      <c r="AA174" s="162">
        <v>0</v>
      </c>
      <c r="AB174" s="162">
        <f>AA174*K174</f>
        <v>0</v>
      </c>
      <c r="AC174" s="162">
        <v>1.2E-2</v>
      </c>
      <c r="AD174" s="163">
        <f>AC174*K174</f>
        <v>2.16</v>
      </c>
      <c r="AR174" s="22" t="s">
        <v>209</v>
      </c>
      <c r="AT174" s="22" t="s">
        <v>205</v>
      </c>
      <c r="AU174" s="22" t="s">
        <v>96</v>
      </c>
      <c r="AY174" s="22" t="s">
        <v>204</v>
      </c>
      <c r="BE174" s="164">
        <f>IF(U174="základní",P174,0)</f>
        <v>0</v>
      </c>
      <c r="BF174" s="164">
        <f>IF(U174="snížená",P174,0)</f>
        <v>0</v>
      </c>
      <c r="BG174" s="164">
        <f>IF(U174="zákl. přenesená",P174,0)</f>
        <v>0</v>
      </c>
      <c r="BH174" s="164">
        <f>IF(U174="sníž. přenesená",P174,0)</f>
        <v>0</v>
      </c>
      <c r="BI174" s="164">
        <f>IF(U174="nulová",P174,0)</f>
        <v>0</v>
      </c>
      <c r="BJ174" s="22" t="s">
        <v>91</v>
      </c>
      <c r="BK174" s="164">
        <f>ROUND(V174*K174,2)</f>
        <v>0</v>
      </c>
      <c r="BL174" s="22" t="s">
        <v>209</v>
      </c>
      <c r="BM174" s="22" t="s">
        <v>1580</v>
      </c>
    </row>
    <row r="175" spans="2:65" s="10" customFormat="1" ht="29.85" customHeight="1">
      <c r="B175" s="142"/>
      <c r="C175" s="143"/>
      <c r="D175" s="153" t="s">
        <v>183</v>
      </c>
      <c r="E175" s="153"/>
      <c r="F175" s="153"/>
      <c r="G175" s="153"/>
      <c r="H175" s="153"/>
      <c r="I175" s="153"/>
      <c r="J175" s="153"/>
      <c r="K175" s="153"/>
      <c r="L175" s="153"/>
      <c r="M175" s="279">
        <f>BK175</f>
        <v>0</v>
      </c>
      <c r="N175" s="280"/>
      <c r="O175" s="280"/>
      <c r="P175" s="280"/>
      <c r="Q175" s="280"/>
      <c r="R175" s="145"/>
      <c r="T175" s="146"/>
      <c r="U175" s="143"/>
      <c r="V175" s="143"/>
      <c r="W175" s="147">
        <f>SUM(W176:W178)</f>
        <v>0</v>
      </c>
      <c r="X175" s="147">
        <f>SUM(X176:X178)</f>
        <v>0</v>
      </c>
      <c r="Y175" s="143"/>
      <c r="Z175" s="148">
        <f>SUM(Z176:Z178)</f>
        <v>8.85</v>
      </c>
      <c r="AA175" s="143"/>
      <c r="AB175" s="148">
        <f>SUM(AB176:AB178)</f>
        <v>2.0500000000000001E-2</v>
      </c>
      <c r="AC175" s="143"/>
      <c r="AD175" s="149">
        <f>SUM(AD176:AD178)</f>
        <v>0</v>
      </c>
      <c r="AR175" s="150" t="s">
        <v>96</v>
      </c>
      <c r="AT175" s="151" t="s">
        <v>83</v>
      </c>
      <c r="AU175" s="151" t="s">
        <v>91</v>
      </c>
      <c r="AY175" s="150" t="s">
        <v>204</v>
      </c>
      <c r="BK175" s="152">
        <f>SUM(BK176:BK178)</f>
        <v>0</v>
      </c>
    </row>
    <row r="176" spans="2:65" s="1" customFormat="1" ht="16.5" customHeight="1">
      <c r="B176" s="154"/>
      <c r="C176" s="155" t="s">
        <v>532</v>
      </c>
      <c r="D176" s="155" t="s">
        <v>205</v>
      </c>
      <c r="E176" s="156" t="s">
        <v>1581</v>
      </c>
      <c r="F176" s="263" t="s">
        <v>1582</v>
      </c>
      <c r="G176" s="263"/>
      <c r="H176" s="263"/>
      <c r="I176" s="263"/>
      <c r="J176" s="157" t="s">
        <v>334</v>
      </c>
      <c r="K176" s="158">
        <v>50</v>
      </c>
      <c r="L176" s="159"/>
      <c r="M176" s="264"/>
      <c r="N176" s="264"/>
      <c r="O176" s="264"/>
      <c r="P176" s="264">
        <f>ROUND(V176*K176,2)</f>
        <v>0</v>
      </c>
      <c r="Q176" s="264"/>
      <c r="R176" s="160"/>
      <c r="T176" s="161" t="s">
        <v>5</v>
      </c>
      <c r="U176" s="44" t="s">
        <v>47</v>
      </c>
      <c r="V176" s="120">
        <f>L176+M176</f>
        <v>0</v>
      </c>
      <c r="W176" s="120">
        <f>ROUND(L176*K176,2)</f>
        <v>0</v>
      </c>
      <c r="X176" s="120">
        <f>ROUND(M176*K176,2)</f>
        <v>0</v>
      </c>
      <c r="Y176" s="162">
        <v>1.2E-2</v>
      </c>
      <c r="Z176" s="162">
        <f>Y176*K176</f>
        <v>0.6</v>
      </c>
      <c r="AA176" s="162">
        <v>0</v>
      </c>
      <c r="AB176" s="162">
        <f>AA176*K176</f>
        <v>0</v>
      </c>
      <c r="AC176" s="162">
        <v>0</v>
      </c>
      <c r="AD176" s="163">
        <f>AC176*K176</f>
        <v>0</v>
      </c>
      <c r="AR176" s="22" t="s">
        <v>209</v>
      </c>
      <c r="AT176" s="22" t="s">
        <v>205</v>
      </c>
      <c r="AU176" s="22" t="s">
        <v>96</v>
      </c>
      <c r="AY176" s="22" t="s">
        <v>204</v>
      </c>
      <c r="BE176" s="164">
        <f>IF(U176="základní",P176,0)</f>
        <v>0</v>
      </c>
      <c r="BF176" s="164">
        <f>IF(U176="snížená",P176,0)</f>
        <v>0</v>
      </c>
      <c r="BG176" s="164">
        <f>IF(U176="zákl. přenesená",P176,0)</f>
        <v>0</v>
      </c>
      <c r="BH176" s="164">
        <f>IF(U176="sníž. přenesená",P176,0)</f>
        <v>0</v>
      </c>
      <c r="BI176" s="164">
        <f>IF(U176="nulová",P176,0)</f>
        <v>0</v>
      </c>
      <c r="BJ176" s="22" t="s">
        <v>91</v>
      </c>
      <c r="BK176" s="164">
        <f>ROUND(V176*K176,2)</f>
        <v>0</v>
      </c>
      <c r="BL176" s="22" t="s">
        <v>209</v>
      </c>
      <c r="BM176" s="22" t="s">
        <v>1583</v>
      </c>
    </row>
    <row r="177" spans="2:65" s="1" customFormat="1" ht="25.5" customHeight="1">
      <c r="B177" s="154"/>
      <c r="C177" s="155" t="s">
        <v>536</v>
      </c>
      <c r="D177" s="155" t="s">
        <v>205</v>
      </c>
      <c r="E177" s="156" t="s">
        <v>1584</v>
      </c>
      <c r="F177" s="263" t="s">
        <v>1585</v>
      </c>
      <c r="G177" s="263"/>
      <c r="H177" s="263"/>
      <c r="I177" s="263"/>
      <c r="J177" s="157" t="s">
        <v>334</v>
      </c>
      <c r="K177" s="158">
        <v>50</v>
      </c>
      <c r="L177" s="159"/>
      <c r="M177" s="264"/>
      <c r="N177" s="264"/>
      <c r="O177" s="264"/>
      <c r="P177" s="264">
        <f>ROUND(V177*K177,2)</f>
        <v>0</v>
      </c>
      <c r="Q177" s="264"/>
      <c r="R177" s="160"/>
      <c r="T177" s="161" t="s">
        <v>5</v>
      </c>
      <c r="U177" s="44" t="s">
        <v>47</v>
      </c>
      <c r="V177" s="120">
        <f>L177+M177</f>
        <v>0</v>
      </c>
      <c r="W177" s="120">
        <f>ROUND(L177*K177,2)</f>
        <v>0</v>
      </c>
      <c r="X177" s="120">
        <f>ROUND(M177*K177,2)</f>
        <v>0</v>
      </c>
      <c r="Y177" s="162">
        <v>7.4999999999999997E-2</v>
      </c>
      <c r="Z177" s="162">
        <f>Y177*K177</f>
        <v>3.75</v>
      </c>
      <c r="AA177" s="162">
        <v>2.0000000000000001E-4</v>
      </c>
      <c r="AB177" s="162">
        <f>AA177*K177</f>
        <v>0.01</v>
      </c>
      <c r="AC177" s="162">
        <v>0</v>
      </c>
      <c r="AD177" s="163">
        <f>AC177*K177</f>
        <v>0</v>
      </c>
      <c r="AR177" s="22" t="s">
        <v>209</v>
      </c>
      <c r="AT177" s="22" t="s">
        <v>205</v>
      </c>
      <c r="AU177" s="22" t="s">
        <v>96</v>
      </c>
      <c r="AY177" s="22" t="s">
        <v>204</v>
      </c>
      <c r="BE177" s="164">
        <f>IF(U177="základní",P177,0)</f>
        <v>0</v>
      </c>
      <c r="BF177" s="164">
        <f>IF(U177="snížená",P177,0)</f>
        <v>0</v>
      </c>
      <c r="BG177" s="164">
        <f>IF(U177="zákl. přenesená",P177,0)</f>
        <v>0</v>
      </c>
      <c r="BH177" s="164">
        <f>IF(U177="sníž. přenesená",P177,0)</f>
        <v>0</v>
      </c>
      <c r="BI177" s="164">
        <f>IF(U177="nulová",P177,0)</f>
        <v>0</v>
      </c>
      <c r="BJ177" s="22" t="s">
        <v>91</v>
      </c>
      <c r="BK177" s="164">
        <f>ROUND(V177*K177,2)</f>
        <v>0</v>
      </c>
      <c r="BL177" s="22" t="s">
        <v>209</v>
      </c>
      <c r="BM177" s="22" t="s">
        <v>1586</v>
      </c>
    </row>
    <row r="178" spans="2:65" s="1" customFormat="1" ht="38.25" customHeight="1">
      <c r="B178" s="154"/>
      <c r="C178" s="155" t="s">
        <v>540</v>
      </c>
      <c r="D178" s="155" t="s">
        <v>205</v>
      </c>
      <c r="E178" s="156" t="s">
        <v>1587</v>
      </c>
      <c r="F178" s="263" t="s">
        <v>1588</v>
      </c>
      <c r="G178" s="263"/>
      <c r="H178" s="263"/>
      <c r="I178" s="263"/>
      <c r="J178" s="157" t="s">
        <v>334</v>
      </c>
      <c r="K178" s="158">
        <v>50</v>
      </c>
      <c r="L178" s="159"/>
      <c r="M178" s="264"/>
      <c r="N178" s="264"/>
      <c r="O178" s="264"/>
      <c r="P178" s="264">
        <f>ROUND(V178*K178,2)</f>
        <v>0</v>
      </c>
      <c r="Q178" s="264"/>
      <c r="R178" s="160"/>
      <c r="T178" s="161" t="s">
        <v>5</v>
      </c>
      <c r="U178" s="44" t="s">
        <v>47</v>
      </c>
      <c r="V178" s="120">
        <f>L178+M178</f>
        <v>0</v>
      </c>
      <c r="W178" s="120">
        <f>ROUND(L178*K178,2)</f>
        <v>0</v>
      </c>
      <c r="X178" s="120">
        <f>ROUND(M178*K178,2)</f>
        <v>0</v>
      </c>
      <c r="Y178" s="162">
        <v>0.09</v>
      </c>
      <c r="Z178" s="162">
        <f>Y178*K178</f>
        <v>4.5</v>
      </c>
      <c r="AA178" s="162">
        <v>2.1000000000000001E-4</v>
      </c>
      <c r="AB178" s="162">
        <f>AA178*K178</f>
        <v>1.0500000000000001E-2</v>
      </c>
      <c r="AC178" s="162">
        <v>0</v>
      </c>
      <c r="AD178" s="163">
        <f>AC178*K178</f>
        <v>0</v>
      </c>
      <c r="AR178" s="22" t="s">
        <v>209</v>
      </c>
      <c r="AT178" s="22" t="s">
        <v>205</v>
      </c>
      <c r="AU178" s="22" t="s">
        <v>96</v>
      </c>
      <c r="AY178" s="22" t="s">
        <v>204</v>
      </c>
      <c r="BE178" s="164">
        <f>IF(U178="základní",P178,0)</f>
        <v>0</v>
      </c>
      <c r="BF178" s="164">
        <f>IF(U178="snížená",P178,0)</f>
        <v>0</v>
      </c>
      <c r="BG178" s="164">
        <f>IF(U178="zákl. přenesená",P178,0)</f>
        <v>0</v>
      </c>
      <c r="BH178" s="164">
        <f>IF(U178="sníž. přenesená",P178,0)</f>
        <v>0</v>
      </c>
      <c r="BI178" s="164">
        <f>IF(U178="nulová",P178,0)</f>
        <v>0</v>
      </c>
      <c r="BJ178" s="22" t="s">
        <v>91</v>
      </c>
      <c r="BK178" s="164">
        <f>ROUND(V178*K178,2)</f>
        <v>0</v>
      </c>
      <c r="BL178" s="22" t="s">
        <v>209</v>
      </c>
      <c r="BM178" s="22" t="s">
        <v>1589</v>
      </c>
    </row>
    <row r="179" spans="2:65" s="10" customFormat="1" ht="37.35" customHeight="1">
      <c r="B179" s="142"/>
      <c r="C179" s="143"/>
      <c r="D179" s="144" t="s">
        <v>868</v>
      </c>
      <c r="E179" s="144"/>
      <c r="F179" s="144"/>
      <c r="G179" s="144"/>
      <c r="H179" s="144"/>
      <c r="I179" s="144"/>
      <c r="J179" s="144"/>
      <c r="K179" s="144"/>
      <c r="L179" s="144"/>
      <c r="M179" s="290">
        <f>BK179</f>
        <v>0</v>
      </c>
      <c r="N179" s="291"/>
      <c r="O179" s="291"/>
      <c r="P179" s="291"/>
      <c r="Q179" s="291"/>
      <c r="R179" s="145"/>
      <c r="T179" s="146"/>
      <c r="U179" s="143"/>
      <c r="V179" s="143"/>
      <c r="W179" s="147">
        <f>W180+W190+W198+W201</f>
        <v>0</v>
      </c>
      <c r="X179" s="147">
        <f>X180+X190+X198+X201</f>
        <v>0</v>
      </c>
      <c r="Y179" s="143"/>
      <c r="Z179" s="148">
        <f>Z180+Z190+Z198+Z201</f>
        <v>226.36099999999999</v>
      </c>
      <c r="AA179" s="143"/>
      <c r="AB179" s="148">
        <f>AB180+AB190+AB198+AB201</f>
        <v>2.307E-2</v>
      </c>
      <c r="AC179" s="143"/>
      <c r="AD179" s="149">
        <f>AD180+AD190+AD198+AD201</f>
        <v>0</v>
      </c>
      <c r="AR179" s="150" t="s">
        <v>216</v>
      </c>
      <c r="AT179" s="151" t="s">
        <v>83</v>
      </c>
      <c r="AU179" s="151" t="s">
        <v>84</v>
      </c>
      <c r="AY179" s="150" t="s">
        <v>204</v>
      </c>
      <c r="BK179" s="152">
        <f>BK180+BK190+BK198+BK201</f>
        <v>0</v>
      </c>
    </row>
    <row r="180" spans="2:65" s="10" customFormat="1" ht="19.899999999999999" customHeight="1">
      <c r="B180" s="142"/>
      <c r="C180" s="143"/>
      <c r="D180" s="153" t="s">
        <v>869</v>
      </c>
      <c r="E180" s="153"/>
      <c r="F180" s="153"/>
      <c r="G180" s="153"/>
      <c r="H180" s="153"/>
      <c r="I180" s="153"/>
      <c r="J180" s="153"/>
      <c r="K180" s="153"/>
      <c r="L180" s="153"/>
      <c r="M180" s="277">
        <f>BK180</f>
        <v>0</v>
      </c>
      <c r="N180" s="278"/>
      <c r="O180" s="278"/>
      <c r="P180" s="278"/>
      <c r="Q180" s="278"/>
      <c r="R180" s="145"/>
      <c r="T180" s="146"/>
      <c r="U180" s="143"/>
      <c r="V180" s="143"/>
      <c r="W180" s="147">
        <f>SUM(W181:W189)</f>
        <v>0</v>
      </c>
      <c r="X180" s="147">
        <f>SUM(X181:X189)</f>
        <v>0</v>
      </c>
      <c r="Y180" s="143"/>
      <c r="Z180" s="148">
        <f>SUM(Z181:Z189)</f>
        <v>71.256999999999991</v>
      </c>
      <c r="AA180" s="143"/>
      <c r="AB180" s="148">
        <f>SUM(AB181:AB189)</f>
        <v>0</v>
      </c>
      <c r="AC180" s="143"/>
      <c r="AD180" s="149">
        <f>SUM(AD181:AD189)</f>
        <v>0</v>
      </c>
      <c r="AR180" s="150" t="s">
        <v>216</v>
      </c>
      <c r="AT180" s="151" t="s">
        <v>83</v>
      </c>
      <c r="AU180" s="151" t="s">
        <v>91</v>
      </c>
      <c r="AY180" s="150" t="s">
        <v>204</v>
      </c>
      <c r="BK180" s="152">
        <f>SUM(BK181:BK189)</f>
        <v>0</v>
      </c>
    </row>
    <row r="181" spans="2:65" s="1" customFormat="1" ht="25.5" customHeight="1">
      <c r="B181" s="154"/>
      <c r="C181" s="155" t="s">
        <v>544</v>
      </c>
      <c r="D181" s="155" t="s">
        <v>205</v>
      </c>
      <c r="E181" s="156" t="s">
        <v>1590</v>
      </c>
      <c r="F181" s="263" t="s">
        <v>1591</v>
      </c>
      <c r="G181" s="263"/>
      <c r="H181" s="263"/>
      <c r="I181" s="263"/>
      <c r="J181" s="157" t="s">
        <v>272</v>
      </c>
      <c r="K181" s="158">
        <v>30</v>
      </c>
      <c r="L181" s="159"/>
      <c r="M181" s="264"/>
      <c r="N181" s="264"/>
      <c r="O181" s="264"/>
      <c r="P181" s="264">
        <f t="shared" ref="P181:P189" si="13">ROUND(V181*K181,2)</f>
        <v>0</v>
      </c>
      <c r="Q181" s="264"/>
      <c r="R181" s="160"/>
      <c r="T181" s="161" t="s">
        <v>5</v>
      </c>
      <c r="U181" s="44" t="s">
        <v>47</v>
      </c>
      <c r="V181" s="120">
        <f t="shared" ref="V181:V189" si="14">L181+M181</f>
        <v>0</v>
      </c>
      <c r="W181" s="120">
        <f t="shared" ref="W181:W189" si="15">ROUND(L181*K181,2)</f>
        <v>0</v>
      </c>
      <c r="X181" s="120">
        <f t="shared" ref="X181:X189" si="16">ROUND(M181*K181,2)</f>
        <v>0</v>
      </c>
      <c r="Y181" s="162">
        <v>0.16400000000000001</v>
      </c>
      <c r="Z181" s="162">
        <f t="shared" ref="Z181:Z189" si="17">Y181*K181</f>
        <v>4.92</v>
      </c>
      <c r="AA181" s="162">
        <v>0</v>
      </c>
      <c r="AB181" s="162">
        <f t="shared" ref="AB181:AB189" si="18">AA181*K181</f>
        <v>0</v>
      </c>
      <c r="AC181" s="162">
        <v>0</v>
      </c>
      <c r="AD181" s="163">
        <f t="shared" ref="AD181:AD189" si="19">AC181*K181</f>
        <v>0</v>
      </c>
      <c r="AR181" s="22" t="s">
        <v>278</v>
      </c>
      <c r="AT181" s="22" t="s">
        <v>205</v>
      </c>
      <c r="AU181" s="22" t="s">
        <v>96</v>
      </c>
      <c r="AY181" s="22" t="s">
        <v>204</v>
      </c>
      <c r="BE181" s="164">
        <f t="shared" ref="BE181:BE189" si="20">IF(U181="základní",P181,0)</f>
        <v>0</v>
      </c>
      <c r="BF181" s="164">
        <f t="shared" ref="BF181:BF189" si="21">IF(U181="snížená",P181,0)</f>
        <v>0</v>
      </c>
      <c r="BG181" s="164">
        <f t="shared" ref="BG181:BG189" si="22">IF(U181="zákl. přenesená",P181,0)</f>
        <v>0</v>
      </c>
      <c r="BH181" s="164">
        <f t="shared" ref="BH181:BH189" si="23">IF(U181="sníž. přenesená",P181,0)</f>
        <v>0</v>
      </c>
      <c r="BI181" s="164">
        <f t="shared" ref="BI181:BI189" si="24">IF(U181="nulová",P181,0)</f>
        <v>0</v>
      </c>
      <c r="BJ181" s="22" t="s">
        <v>91</v>
      </c>
      <c r="BK181" s="164">
        <f t="shared" ref="BK181:BK189" si="25">ROUND(V181*K181,2)</f>
        <v>0</v>
      </c>
      <c r="BL181" s="22" t="s">
        <v>278</v>
      </c>
      <c r="BM181" s="22" t="s">
        <v>1592</v>
      </c>
    </row>
    <row r="182" spans="2:65" s="1" customFormat="1" ht="16.5" customHeight="1">
      <c r="B182" s="154"/>
      <c r="C182" s="165" t="s">
        <v>548</v>
      </c>
      <c r="D182" s="165" t="s">
        <v>211</v>
      </c>
      <c r="E182" s="166" t="s">
        <v>1593</v>
      </c>
      <c r="F182" s="265" t="s">
        <v>1594</v>
      </c>
      <c r="G182" s="265"/>
      <c r="H182" s="265"/>
      <c r="I182" s="265"/>
      <c r="J182" s="167" t="s">
        <v>272</v>
      </c>
      <c r="K182" s="168">
        <v>30</v>
      </c>
      <c r="L182" s="169"/>
      <c r="M182" s="266"/>
      <c r="N182" s="266"/>
      <c r="O182" s="267"/>
      <c r="P182" s="264">
        <f t="shared" si="13"/>
        <v>0</v>
      </c>
      <c r="Q182" s="264"/>
      <c r="R182" s="160"/>
      <c r="T182" s="161" t="s">
        <v>5</v>
      </c>
      <c r="U182" s="44" t="s">
        <v>47</v>
      </c>
      <c r="V182" s="120">
        <f t="shared" si="14"/>
        <v>0</v>
      </c>
      <c r="W182" s="120">
        <f t="shared" si="15"/>
        <v>0</v>
      </c>
      <c r="X182" s="120">
        <f t="shared" si="16"/>
        <v>0</v>
      </c>
      <c r="Y182" s="162">
        <v>0</v>
      </c>
      <c r="Z182" s="162">
        <f t="shared" si="17"/>
        <v>0</v>
      </c>
      <c r="AA182" s="162">
        <v>0</v>
      </c>
      <c r="AB182" s="162">
        <f t="shared" si="18"/>
        <v>0</v>
      </c>
      <c r="AC182" s="162">
        <v>0</v>
      </c>
      <c r="AD182" s="163">
        <f t="shared" si="19"/>
        <v>0</v>
      </c>
      <c r="AR182" s="22" t="s">
        <v>277</v>
      </c>
      <c r="AT182" s="22" t="s">
        <v>211</v>
      </c>
      <c r="AU182" s="22" t="s">
        <v>96</v>
      </c>
      <c r="AY182" s="22" t="s">
        <v>204</v>
      </c>
      <c r="BE182" s="164">
        <f t="shared" si="20"/>
        <v>0</v>
      </c>
      <c r="BF182" s="164">
        <f t="shared" si="21"/>
        <v>0</v>
      </c>
      <c r="BG182" s="164">
        <f t="shared" si="22"/>
        <v>0</v>
      </c>
      <c r="BH182" s="164">
        <f t="shared" si="23"/>
        <v>0</v>
      </c>
      <c r="BI182" s="164">
        <f t="shared" si="24"/>
        <v>0</v>
      </c>
      <c r="BJ182" s="22" t="s">
        <v>91</v>
      </c>
      <c r="BK182" s="164">
        <f t="shared" si="25"/>
        <v>0</v>
      </c>
      <c r="BL182" s="22" t="s">
        <v>278</v>
      </c>
      <c r="BM182" s="22" t="s">
        <v>1595</v>
      </c>
    </row>
    <row r="183" spans="2:65" s="1" customFormat="1" ht="38.25" customHeight="1">
      <c r="B183" s="154"/>
      <c r="C183" s="165" t="s">
        <v>550</v>
      </c>
      <c r="D183" s="165" t="s">
        <v>211</v>
      </c>
      <c r="E183" s="166" t="s">
        <v>1596</v>
      </c>
      <c r="F183" s="265" t="s">
        <v>1597</v>
      </c>
      <c r="G183" s="265"/>
      <c r="H183" s="265"/>
      <c r="I183" s="265"/>
      <c r="J183" s="167" t="s">
        <v>237</v>
      </c>
      <c r="K183" s="168">
        <v>1</v>
      </c>
      <c r="L183" s="169"/>
      <c r="M183" s="266"/>
      <c r="N183" s="266"/>
      <c r="O183" s="267"/>
      <c r="P183" s="264">
        <f t="shared" si="13"/>
        <v>0</v>
      </c>
      <c r="Q183" s="264"/>
      <c r="R183" s="160"/>
      <c r="T183" s="161" t="s">
        <v>5</v>
      </c>
      <c r="U183" s="44" t="s">
        <v>47</v>
      </c>
      <c r="V183" s="120">
        <f t="shared" si="14"/>
        <v>0</v>
      </c>
      <c r="W183" s="120">
        <f t="shared" si="15"/>
        <v>0</v>
      </c>
      <c r="X183" s="120">
        <f t="shared" si="16"/>
        <v>0</v>
      </c>
      <c r="Y183" s="162">
        <v>0</v>
      </c>
      <c r="Z183" s="162">
        <f t="shared" si="17"/>
        <v>0</v>
      </c>
      <c r="AA183" s="162">
        <v>0</v>
      </c>
      <c r="AB183" s="162">
        <f t="shared" si="18"/>
        <v>0</v>
      </c>
      <c r="AC183" s="162">
        <v>0</v>
      </c>
      <c r="AD183" s="163">
        <f t="shared" si="19"/>
        <v>0</v>
      </c>
      <c r="AR183" s="22" t="s">
        <v>277</v>
      </c>
      <c r="AT183" s="22" t="s">
        <v>211</v>
      </c>
      <c r="AU183" s="22" t="s">
        <v>96</v>
      </c>
      <c r="AY183" s="22" t="s">
        <v>204</v>
      </c>
      <c r="BE183" s="164">
        <f t="shared" si="20"/>
        <v>0</v>
      </c>
      <c r="BF183" s="164">
        <f t="shared" si="21"/>
        <v>0</v>
      </c>
      <c r="BG183" s="164">
        <f t="shared" si="22"/>
        <v>0</v>
      </c>
      <c r="BH183" s="164">
        <f t="shared" si="23"/>
        <v>0</v>
      </c>
      <c r="BI183" s="164">
        <f t="shared" si="24"/>
        <v>0</v>
      </c>
      <c r="BJ183" s="22" t="s">
        <v>91</v>
      </c>
      <c r="BK183" s="164">
        <f t="shared" si="25"/>
        <v>0</v>
      </c>
      <c r="BL183" s="22" t="s">
        <v>278</v>
      </c>
      <c r="BM183" s="22" t="s">
        <v>1598</v>
      </c>
    </row>
    <row r="184" spans="2:65" s="1" customFormat="1" ht="38.25" customHeight="1">
      <c r="B184" s="154"/>
      <c r="C184" s="155" t="s">
        <v>552</v>
      </c>
      <c r="D184" s="155" t="s">
        <v>205</v>
      </c>
      <c r="E184" s="156" t="s">
        <v>1599</v>
      </c>
      <c r="F184" s="263" t="s">
        <v>1600</v>
      </c>
      <c r="G184" s="263"/>
      <c r="H184" s="263"/>
      <c r="I184" s="263"/>
      <c r="J184" s="157" t="s">
        <v>237</v>
      </c>
      <c r="K184" s="158">
        <v>40</v>
      </c>
      <c r="L184" s="159"/>
      <c r="M184" s="264"/>
      <c r="N184" s="264"/>
      <c r="O184" s="264"/>
      <c r="P184" s="264">
        <f t="shared" si="13"/>
        <v>0</v>
      </c>
      <c r="Q184" s="264"/>
      <c r="R184" s="160"/>
      <c r="T184" s="161" t="s">
        <v>5</v>
      </c>
      <c r="U184" s="44" t="s">
        <v>47</v>
      </c>
      <c r="V184" s="120">
        <f t="shared" si="14"/>
        <v>0</v>
      </c>
      <c r="W184" s="120">
        <f t="shared" si="15"/>
        <v>0</v>
      </c>
      <c r="X184" s="120">
        <f t="shared" si="16"/>
        <v>0</v>
      </c>
      <c r="Y184" s="162">
        <v>6.8000000000000005E-2</v>
      </c>
      <c r="Z184" s="162">
        <f t="shared" si="17"/>
        <v>2.72</v>
      </c>
      <c r="AA184" s="162">
        <v>0</v>
      </c>
      <c r="AB184" s="162">
        <f t="shared" si="18"/>
        <v>0</v>
      </c>
      <c r="AC184" s="162">
        <v>0</v>
      </c>
      <c r="AD184" s="163">
        <f t="shared" si="19"/>
        <v>0</v>
      </c>
      <c r="AR184" s="22" t="s">
        <v>278</v>
      </c>
      <c r="AT184" s="22" t="s">
        <v>205</v>
      </c>
      <c r="AU184" s="22" t="s">
        <v>96</v>
      </c>
      <c r="AY184" s="22" t="s">
        <v>204</v>
      </c>
      <c r="BE184" s="164">
        <f t="shared" si="20"/>
        <v>0</v>
      </c>
      <c r="BF184" s="164">
        <f t="shared" si="21"/>
        <v>0</v>
      </c>
      <c r="BG184" s="164">
        <f t="shared" si="22"/>
        <v>0</v>
      </c>
      <c r="BH184" s="164">
        <f t="shared" si="23"/>
        <v>0</v>
      </c>
      <c r="BI184" s="164">
        <f t="shared" si="24"/>
        <v>0</v>
      </c>
      <c r="BJ184" s="22" t="s">
        <v>91</v>
      </c>
      <c r="BK184" s="164">
        <f t="shared" si="25"/>
        <v>0</v>
      </c>
      <c r="BL184" s="22" t="s">
        <v>278</v>
      </c>
      <c r="BM184" s="22" t="s">
        <v>1601</v>
      </c>
    </row>
    <row r="185" spans="2:65" s="1" customFormat="1" ht="38.25" customHeight="1">
      <c r="B185" s="154"/>
      <c r="C185" s="155" t="s">
        <v>554</v>
      </c>
      <c r="D185" s="155" t="s">
        <v>205</v>
      </c>
      <c r="E185" s="156" t="s">
        <v>1602</v>
      </c>
      <c r="F185" s="263" t="s">
        <v>1603</v>
      </c>
      <c r="G185" s="263"/>
      <c r="H185" s="263"/>
      <c r="I185" s="263"/>
      <c r="J185" s="157" t="s">
        <v>237</v>
      </c>
      <c r="K185" s="158">
        <v>40</v>
      </c>
      <c r="L185" s="159"/>
      <c r="M185" s="264"/>
      <c r="N185" s="264"/>
      <c r="O185" s="264"/>
      <c r="P185" s="264">
        <f t="shared" si="13"/>
        <v>0</v>
      </c>
      <c r="Q185" s="264"/>
      <c r="R185" s="160"/>
      <c r="T185" s="161" t="s">
        <v>5</v>
      </c>
      <c r="U185" s="44" t="s">
        <v>47</v>
      </c>
      <c r="V185" s="120">
        <f t="shared" si="14"/>
        <v>0</v>
      </c>
      <c r="W185" s="120">
        <f t="shared" si="15"/>
        <v>0</v>
      </c>
      <c r="X185" s="120">
        <f t="shared" si="16"/>
        <v>0</v>
      </c>
      <c r="Y185" s="162">
        <v>5.7000000000000002E-2</v>
      </c>
      <c r="Z185" s="162">
        <f t="shared" si="17"/>
        <v>2.2800000000000002</v>
      </c>
      <c r="AA185" s="162">
        <v>0</v>
      </c>
      <c r="AB185" s="162">
        <f t="shared" si="18"/>
        <v>0</v>
      </c>
      <c r="AC185" s="162">
        <v>0</v>
      </c>
      <c r="AD185" s="163">
        <f t="shared" si="19"/>
        <v>0</v>
      </c>
      <c r="AR185" s="22" t="s">
        <v>278</v>
      </c>
      <c r="AT185" s="22" t="s">
        <v>205</v>
      </c>
      <c r="AU185" s="22" t="s">
        <v>96</v>
      </c>
      <c r="AY185" s="22" t="s">
        <v>204</v>
      </c>
      <c r="BE185" s="164">
        <f t="shared" si="20"/>
        <v>0</v>
      </c>
      <c r="BF185" s="164">
        <f t="shared" si="21"/>
        <v>0</v>
      </c>
      <c r="BG185" s="164">
        <f t="shared" si="22"/>
        <v>0</v>
      </c>
      <c r="BH185" s="164">
        <f t="shared" si="23"/>
        <v>0</v>
      </c>
      <c r="BI185" s="164">
        <f t="shared" si="24"/>
        <v>0</v>
      </c>
      <c r="BJ185" s="22" t="s">
        <v>91</v>
      </c>
      <c r="BK185" s="164">
        <f t="shared" si="25"/>
        <v>0</v>
      </c>
      <c r="BL185" s="22" t="s">
        <v>278</v>
      </c>
      <c r="BM185" s="22" t="s">
        <v>1604</v>
      </c>
    </row>
    <row r="186" spans="2:65" s="1" customFormat="1" ht="38.25" customHeight="1">
      <c r="B186" s="154"/>
      <c r="C186" s="155" t="s">
        <v>556</v>
      </c>
      <c r="D186" s="155" t="s">
        <v>205</v>
      </c>
      <c r="E186" s="156" t="s">
        <v>1605</v>
      </c>
      <c r="F186" s="263" t="s">
        <v>1606</v>
      </c>
      <c r="G186" s="263"/>
      <c r="H186" s="263"/>
      <c r="I186" s="263"/>
      <c r="J186" s="157" t="s">
        <v>237</v>
      </c>
      <c r="K186" s="158">
        <v>100</v>
      </c>
      <c r="L186" s="159"/>
      <c r="M186" s="264"/>
      <c r="N186" s="264"/>
      <c r="O186" s="264"/>
      <c r="P186" s="264">
        <f t="shared" si="13"/>
        <v>0</v>
      </c>
      <c r="Q186" s="264"/>
      <c r="R186" s="160"/>
      <c r="T186" s="161" t="s">
        <v>5</v>
      </c>
      <c r="U186" s="44" t="s">
        <v>47</v>
      </c>
      <c r="V186" s="120">
        <f t="shared" si="14"/>
        <v>0</v>
      </c>
      <c r="W186" s="120">
        <f t="shared" si="15"/>
        <v>0</v>
      </c>
      <c r="X186" s="120">
        <f t="shared" si="16"/>
        <v>0</v>
      </c>
      <c r="Y186" s="162">
        <v>0.373</v>
      </c>
      <c r="Z186" s="162">
        <f t="shared" si="17"/>
        <v>37.299999999999997</v>
      </c>
      <c r="AA186" s="162">
        <v>0</v>
      </c>
      <c r="AB186" s="162">
        <f t="shared" si="18"/>
        <v>0</v>
      </c>
      <c r="AC186" s="162">
        <v>0</v>
      </c>
      <c r="AD186" s="163">
        <f t="shared" si="19"/>
        <v>0</v>
      </c>
      <c r="AR186" s="22" t="s">
        <v>278</v>
      </c>
      <c r="AT186" s="22" t="s">
        <v>205</v>
      </c>
      <c r="AU186" s="22" t="s">
        <v>96</v>
      </c>
      <c r="AY186" s="22" t="s">
        <v>204</v>
      </c>
      <c r="BE186" s="164">
        <f t="shared" si="20"/>
        <v>0</v>
      </c>
      <c r="BF186" s="164">
        <f t="shared" si="21"/>
        <v>0</v>
      </c>
      <c r="BG186" s="164">
        <f t="shared" si="22"/>
        <v>0</v>
      </c>
      <c r="BH186" s="164">
        <f t="shared" si="23"/>
        <v>0</v>
      </c>
      <c r="BI186" s="164">
        <f t="shared" si="24"/>
        <v>0</v>
      </c>
      <c r="BJ186" s="22" t="s">
        <v>91</v>
      </c>
      <c r="BK186" s="164">
        <f t="shared" si="25"/>
        <v>0</v>
      </c>
      <c r="BL186" s="22" t="s">
        <v>278</v>
      </c>
      <c r="BM186" s="22" t="s">
        <v>1607</v>
      </c>
    </row>
    <row r="187" spans="2:65" s="1" customFormat="1" ht="38.25" customHeight="1">
      <c r="B187" s="154"/>
      <c r="C187" s="155" t="s">
        <v>558</v>
      </c>
      <c r="D187" s="155" t="s">
        <v>205</v>
      </c>
      <c r="E187" s="156" t="s">
        <v>1608</v>
      </c>
      <c r="F187" s="263" t="s">
        <v>1609</v>
      </c>
      <c r="G187" s="263"/>
      <c r="H187" s="263"/>
      <c r="I187" s="263"/>
      <c r="J187" s="157" t="s">
        <v>237</v>
      </c>
      <c r="K187" s="158">
        <v>19</v>
      </c>
      <c r="L187" s="159"/>
      <c r="M187" s="264"/>
      <c r="N187" s="264"/>
      <c r="O187" s="264"/>
      <c r="P187" s="264">
        <f t="shared" si="13"/>
        <v>0</v>
      </c>
      <c r="Q187" s="264"/>
      <c r="R187" s="160"/>
      <c r="T187" s="161" t="s">
        <v>5</v>
      </c>
      <c r="U187" s="44" t="s">
        <v>47</v>
      </c>
      <c r="V187" s="120">
        <f t="shared" si="14"/>
        <v>0</v>
      </c>
      <c r="W187" s="120">
        <f t="shared" si="15"/>
        <v>0</v>
      </c>
      <c r="X187" s="120">
        <f t="shared" si="16"/>
        <v>0</v>
      </c>
      <c r="Y187" s="162">
        <v>2.8000000000000001E-2</v>
      </c>
      <c r="Z187" s="162">
        <f t="shared" si="17"/>
        <v>0.53200000000000003</v>
      </c>
      <c r="AA187" s="162">
        <v>0</v>
      </c>
      <c r="AB187" s="162">
        <f t="shared" si="18"/>
        <v>0</v>
      </c>
      <c r="AC187" s="162">
        <v>0</v>
      </c>
      <c r="AD187" s="163">
        <f t="shared" si="19"/>
        <v>0</v>
      </c>
      <c r="AR187" s="22" t="s">
        <v>278</v>
      </c>
      <c r="AT187" s="22" t="s">
        <v>205</v>
      </c>
      <c r="AU187" s="22" t="s">
        <v>96</v>
      </c>
      <c r="AY187" s="22" t="s">
        <v>204</v>
      </c>
      <c r="BE187" s="164">
        <f t="shared" si="20"/>
        <v>0</v>
      </c>
      <c r="BF187" s="164">
        <f t="shared" si="21"/>
        <v>0</v>
      </c>
      <c r="BG187" s="164">
        <f t="shared" si="22"/>
        <v>0</v>
      </c>
      <c r="BH187" s="164">
        <f t="shared" si="23"/>
        <v>0</v>
      </c>
      <c r="BI187" s="164">
        <f t="shared" si="24"/>
        <v>0</v>
      </c>
      <c r="BJ187" s="22" t="s">
        <v>91</v>
      </c>
      <c r="BK187" s="164">
        <f t="shared" si="25"/>
        <v>0</v>
      </c>
      <c r="BL187" s="22" t="s">
        <v>278</v>
      </c>
      <c r="BM187" s="22" t="s">
        <v>1610</v>
      </c>
    </row>
    <row r="188" spans="2:65" s="1" customFormat="1" ht="16.5" customHeight="1">
      <c r="B188" s="154"/>
      <c r="C188" s="165" t="s">
        <v>560</v>
      </c>
      <c r="D188" s="165" t="s">
        <v>211</v>
      </c>
      <c r="E188" s="166" t="s">
        <v>1611</v>
      </c>
      <c r="F188" s="265" t="s">
        <v>1612</v>
      </c>
      <c r="G188" s="265"/>
      <c r="H188" s="265"/>
      <c r="I188" s="265"/>
      <c r="J188" s="167" t="s">
        <v>237</v>
      </c>
      <c r="K188" s="168">
        <v>19</v>
      </c>
      <c r="L188" s="169"/>
      <c r="M188" s="266"/>
      <c r="N188" s="266"/>
      <c r="O188" s="267"/>
      <c r="P188" s="264">
        <f t="shared" si="13"/>
        <v>0</v>
      </c>
      <c r="Q188" s="264"/>
      <c r="R188" s="160"/>
      <c r="T188" s="161" t="s">
        <v>5</v>
      </c>
      <c r="U188" s="44" t="s">
        <v>47</v>
      </c>
      <c r="V188" s="120">
        <f t="shared" si="14"/>
        <v>0</v>
      </c>
      <c r="W188" s="120">
        <f t="shared" si="15"/>
        <v>0</v>
      </c>
      <c r="X188" s="120">
        <f t="shared" si="16"/>
        <v>0</v>
      </c>
      <c r="Y188" s="162">
        <v>0</v>
      </c>
      <c r="Z188" s="162">
        <f t="shared" si="17"/>
        <v>0</v>
      </c>
      <c r="AA188" s="162">
        <v>0</v>
      </c>
      <c r="AB188" s="162">
        <f t="shared" si="18"/>
        <v>0</v>
      </c>
      <c r="AC188" s="162">
        <v>0</v>
      </c>
      <c r="AD188" s="163">
        <f t="shared" si="19"/>
        <v>0</v>
      </c>
      <c r="AR188" s="22" t="s">
        <v>277</v>
      </c>
      <c r="AT188" s="22" t="s">
        <v>211</v>
      </c>
      <c r="AU188" s="22" t="s">
        <v>96</v>
      </c>
      <c r="AY188" s="22" t="s">
        <v>204</v>
      </c>
      <c r="BE188" s="164">
        <f t="shared" si="20"/>
        <v>0</v>
      </c>
      <c r="BF188" s="164">
        <f t="shared" si="21"/>
        <v>0</v>
      </c>
      <c r="BG188" s="164">
        <f t="shared" si="22"/>
        <v>0</v>
      </c>
      <c r="BH188" s="164">
        <f t="shared" si="23"/>
        <v>0</v>
      </c>
      <c r="BI188" s="164">
        <f t="shared" si="24"/>
        <v>0</v>
      </c>
      <c r="BJ188" s="22" t="s">
        <v>91</v>
      </c>
      <c r="BK188" s="164">
        <f t="shared" si="25"/>
        <v>0</v>
      </c>
      <c r="BL188" s="22" t="s">
        <v>278</v>
      </c>
      <c r="BM188" s="22" t="s">
        <v>1613</v>
      </c>
    </row>
    <row r="189" spans="2:65" s="1" customFormat="1" ht="38.25" customHeight="1">
      <c r="B189" s="154"/>
      <c r="C189" s="155" t="s">
        <v>562</v>
      </c>
      <c r="D189" s="155" t="s">
        <v>205</v>
      </c>
      <c r="E189" s="156" t="s">
        <v>1614</v>
      </c>
      <c r="F189" s="263" t="s">
        <v>1615</v>
      </c>
      <c r="G189" s="263"/>
      <c r="H189" s="263"/>
      <c r="I189" s="263"/>
      <c r="J189" s="157" t="s">
        <v>237</v>
      </c>
      <c r="K189" s="158">
        <v>1</v>
      </c>
      <c r="L189" s="159"/>
      <c r="M189" s="264"/>
      <c r="N189" s="264"/>
      <c r="O189" s="264"/>
      <c r="P189" s="264">
        <f t="shared" si="13"/>
        <v>0</v>
      </c>
      <c r="Q189" s="264"/>
      <c r="R189" s="160"/>
      <c r="T189" s="161" t="s">
        <v>5</v>
      </c>
      <c r="U189" s="44" t="s">
        <v>47</v>
      </c>
      <c r="V189" s="120">
        <f t="shared" si="14"/>
        <v>0</v>
      </c>
      <c r="W189" s="120">
        <f t="shared" si="15"/>
        <v>0</v>
      </c>
      <c r="X189" s="120">
        <f t="shared" si="16"/>
        <v>0</v>
      </c>
      <c r="Y189" s="162">
        <v>23.504999999999999</v>
      </c>
      <c r="Z189" s="162">
        <f t="shared" si="17"/>
        <v>23.504999999999999</v>
      </c>
      <c r="AA189" s="162">
        <v>0</v>
      </c>
      <c r="AB189" s="162">
        <f t="shared" si="18"/>
        <v>0</v>
      </c>
      <c r="AC189" s="162">
        <v>0</v>
      </c>
      <c r="AD189" s="163">
        <f t="shared" si="19"/>
        <v>0</v>
      </c>
      <c r="AR189" s="22" t="s">
        <v>278</v>
      </c>
      <c r="AT189" s="22" t="s">
        <v>205</v>
      </c>
      <c r="AU189" s="22" t="s">
        <v>96</v>
      </c>
      <c r="AY189" s="22" t="s">
        <v>204</v>
      </c>
      <c r="BE189" s="164">
        <f t="shared" si="20"/>
        <v>0</v>
      </c>
      <c r="BF189" s="164">
        <f t="shared" si="21"/>
        <v>0</v>
      </c>
      <c r="BG189" s="164">
        <f t="shared" si="22"/>
        <v>0</v>
      </c>
      <c r="BH189" s="164">
        <f t="shared" si="23"/>
        <v>0</v>
      </c>
      <c r="BI189" s="164">
        <f t="shared" si="24"/>
        <v>0</v>
      </c>
      <c r="BJ189" s="22" t="s">
        <v>91</v>
      </c>
      <c r="BK189" s="164">
        <f t="shared" si="25"/>
        <v>0</v>
      </c>
      <c r="BL189" s="22" t="s">
        <v>278</v>
      </c>
      <c r="BM189" s="22" t="s">
        <v>1616</v>
      </c>
    </row>
    <row r="190" spans="2:65" s="10" customFormat="1" ht="29.85" customHeight="1">
      <c r="B190" s="142"/>
      <c r="C190" s="143"/>
      <c r="D190" s="153" t="s">
        <v>1440</v>
      </c>
      <c r="E190" s="153"/>
      <c r="F190" s="153"/>
      <c r="G190" s="153"/>
      <c r="H190" s="153"/>
      <c r="I190" s="153"/>
      <c r="J190" s="153"/>
      <c r="K190" s="153"/>
      <c r="L190" s="153"/>
      <c r="M190" s="279">
        <f>BK190</f>
        <v>0</v>
      </c>
      <c r="N190" s="280"/>
      <c r="O190" s="280"/>
      <c r="P190" s="280"/>
      <c r="Q190" s="280"/>
      <c r="R190" s="145"/>
      <c r="T190" s="146"/>
      <c r="U190" s="143"/>
      <c r="V190" s="143"/>
      <c r="W190" s="147">
        <f>SUM(W191:W197)</f>
        <v>0</v>
      </c>
      <c r="X190" s="147">
        <f>SUM(X191:X197)</f>
        <v>0</v>
      </c>
      <c r="Y190" s="143"/>
      <c r="Z190" s="148">
        <f>SUM(Z191:Z197)</f>
        <v>92.89</v>
      </c>
      <c r="AA190" s="143"/>
      <c r="AB190" s="148">
        <f>SUM(AB191:AB197)</f>
        <v>1.0069999999999999E-2</v>
      </c>
      <c r="AC190" s="143"/>
      <c r="AD190" s="149">
        <f>SUM(AD191:AD197)</f>
        <v>0</v>
      </c>
      <c r="AR190" s="150" t="s">
        <v>216</v>
      </c>
      <c r="AT190" s="151" t="s">
        <v>83</v>
      </c>
      <c r="AU190" s="151" t="s">
        <v>91</v>
      </c>
      <c r="AY190" s="150" t="s">
        <v>204</v>
      </c>
      <c r="BK190" s="152">
        <f>SUM(BK191:BK197)</f>
        <v>0</v>
      </c>
    </row>
    <row r="191" spans="2:65" s="1" customFormat="1" ht="16.5" customHeight="1">
      <c r="B191" s="154"/>
      <c r="C191" s="155" t="s">
        <v>565</v>
      </c>
      <c r="D191" s="155" t="s">
        <v>205</v>
      </c>
      <c r="E191" s="156" t="s">
        <v>1617</v>
      </c>
      <c r="F191" s="263" t="s">
        <v>1618</v>
      </c>
      <c r="G191" s="263"/>
      <c r="H191" s="263"/>
      <c r="I191" s="263"/>
      <c r="J191" s="157" t="s">
        <v>237</v>
      </c>
      <c r="K191" s="158">
        <v>60</v>
      </c>
      <c r="L191" s="159"/>
      <c r="M191" s="264"/>
      <c r="N191" s="264"/>
      <c r="O191" s="264"/>
      <c r="P191" s="264">
        <f t="shared" ref="P191:P197" si="26">ROUND(V191*K191,2)</f>
        <v>0</v>
      </c>
      <c r="Q191" s="264"/>
      <c r="R191" s="160"/>
      <c r="T191" s="161" t="s">
        <v>5</v>
      </c>
      <c r="U191" s="44" t="s">
        <v>47</v>
      </c>
      <c r="V191" s="120">
        <f t="shared" ref="V191:V197" si="27">L191+M191</f>
        <v>0</v>
      </c>
      <c r="W191" s="120">
        <f t="shared" ref="W191:W197" si="28">ROUND(L191*K191,2)</f>
        <v>0</v>
      </c>
      <c r="X191" s="120">
        <f t="shared" ref="X191:X197" si="29">ROUND(M191*K191,2)</f>
        <v>0</v>
      </c>
      <c r="Y191" s="162">
        <v>2.5999999999999999E-2</v>
      </c>
      <c r="Z191" s="162">
        <f t="shared" ref="Z191:Z197" si="30">Y191*K191</f>
        <v>1.5599999999999998</v>
      </c>
      <c r="AA191" s="162">
        <v>0</v>
      </c>
      <c r="AB191" s="162">
        <f t="shared" ref="AB191:AB197" si="31">AA191*K191</f>
        <v>0</v>
      </c>
      <c r="AC191" s="162">
        <v>0</v>
      </c>
      <c r="AD191" s="163">
        <f t="shared" ref="AD191:AD197" si="32">AC191*K191</f>
        <v>0</v>
      </c>
      <c r="AR191" s="22" t="s">
        <v>278</v>
      </c>
      <c r="AT191" s="22" t="s">
        <v>205</v>
      </c>
      <c r="AU191" s="22" t="s">
        <v>96</v>
      </c>
      <c r="AY191" s="22" t="s">
        <v>204</v>
      </c>
      <c r="BE191" s="164">
        <f t="shared" ref="BE191:BE197" si="33">IF(U191="základní",P191,0)</f>
        <v>0</v>
      </c>
      <c r="BF191" s="164">
        <f t="shared" ref="BF191:BF197" si="34">IF(U191="snížená",P191,0)</f>
        <v>0</v>
      </c>
      <c r="BG191" s="164">
        <f t="shared" ref="BG191:BG197" si="35">IF(U191="zákl. přenesená",P191,0)</f>
        <v>0</v>
      </c>
      <c r="BH191" s="164">
        <f t="shared" ref="BH191:BH197" si="36">IF(U191="sníž. přenesená",P191,0)</f>
        <v>0</v>
      </c>
      <c r="BI191" s="164">
        <f t="shared" ref="BI191:BI197" si="37">IF(U191="nulová",P191,0)</f>
        <v>0</v>
      </c>
      <c r="BJ191" s="22" t="s">
        <v>91</v>
      </c>
      <c r="BK191" s="164">
        <f t="shared" ref="BK191:BK197" si="38">ROUND(V191*K191,2)</f>
        <v>0</v>
      </c>
      <c r="BL191" s="22" t="s">
        <v>278</v>
      </c>
      <c r="BM191" s="22" t="s">
        <v>1619</v>
      </c>
    </row>
    <row r="192" spans="2:65" s="1" customFormat="1" ht="25.5" customHeight="1">
      <c r="B192" s="154"/>
      <c r="C192" s="165" t="s">
        <v>567</v>
      </c>
      <c r="D192" s="165" t="s">
        <v>211</v>
      </c>
      <c r="E192" s="166" t="s">
        <v>1620</v>
      </c>
      <c r="F192" s="265" t="s">
        <v>1621</v>
      </c>
      <c r="G192" s="265"/>
      <c r="H192" s="265"/>
      <c r="I192" s="265"/>
      <c r="J192" s="167" t="s">
        <v>237</v>
      </c>
      <c r="K192" s="168">
        <v>60</v>
      </c>
      <c r="L192" s="169"/>
      <c r="M192" s="266"/>
      <c r="N192" s="266"/>
      <c r="O192" s="267"/>
      <c r="P192" s="264">
        <f t="shared" si="26"/>
        <v>0</v>
      </c>
      <c r="Q192" s="264"/>
      <c r="R192" s="160"/>
      <c r="T192" s="161" t="s">
        <v>5</v>
      </c>
      <c r="U192" s="44" t="s">
        <v>47</v>
      </c>
      <c r="V192" s="120">
        <f t="shared" si="27"/>
        <v>0</v>
      </c>
      <c r="W192" s="120">
        <f t="shared" si="28"/>
        <v>0</v>
      </c>
      <c r="X192" s="120">
        <f t="shared" si="29"/>
        <v>0</v>
      </c>
      <c r="Y192" s="162">
        <v>0</v>
      </c>
      <c r="Z192" s="162">
        <f t="shared" si="30"/>
        <v>0</v>
      </c>
      <c r="AA192" s="162">
        <v>0</v>
      </c>
      <c r="AB192" s="162">
        <f t="shared" si="31"/>
        <v>0</v>
      </c>
      <c r="AC192" s="162">
        <v>0</v>
      </c>
      <c r="AD192" s="163">
        <f t="shared" si="32"/>
        <v>0</v>
      </c>
      <c r="AR192" s="22" t="s">
        <v>277</v>
      </c>
      <c r="AT192" s="22" t="s">
        <v>211</v>
      </c>
      <c r="AU192" s="22" t="s">
        <v>96</v>
      </c>
      <c r="AY192" s="22" t="s">
        <v>204</v>
      </c>
      <c r="BE192" s="164">
        <f t="shared" si="33"/>
        <v>0</v>
      </c>
      <c r="BF192" s="164">
        <f t="shared" si="34"/>
        <v>0</v>
      </c>
      <c r="BG192" s="164">
        <f t="shared" si="35"/>
        <v>0</v>
      </c>
      <c r="BH192" s="164">
        <f t="shared" si="36"/>
        <v>0</v>
      </c>
      <c r="BI192" s="164">
        <f t="shared" si="37"/>
        <v>0</v>
      </c>
      <c r="BJ192" s="22" t="s">
        <v>91</v>
      </c>
      <c r="BK192" s="164">
        <f t="shared" si="38"/>
        <v>0</v>
      </c>
      <c r="BL192" s="22" t="s">
        <v>278</v>
      </c>
      <c r="BM192" s="22" t="s">
        <v>1622</v>
      </c>
    </row>
    <row r="193" spans="2:65" s="1" customFormat="1" ht="16.5" customHeight="1">
      <c r="B193" s="154"/>
      <c r="C193" s="155" t="s">
        <v>1109</v>
      </c>
      <c r="D193" s="155" t="s">
        <v>205</v>
      </c>
      <c r="E193" s="156" t="s">
        <v>1623</v>
      </c>
      <c r="F193" s="263" t="s">
        <v>1624</v>
      </c>
      <c r="G193" s="263"/>
      <c r="H193" s="263"/>
      <c r="I193" s="263"/>
      <c r="J193" s="157" t="s">
        <v>237</v>
      </c>
      <c r="K193" s="158">
        <v>8</v>
      </c>
      <c r="L193" s="159"/>
      <c r="M193" s="264"/>
      <c r="N193" s="264"/>
      <c r="O193" s="264"/>
      <c r="P193" s="264">
        <f t="shared" si="26"/>
        <v>0</v>
      </c>
      <c r="Q193" s="264"/>
      <c r="R193" s="160"/>
      <c r="T193" s="161" t="s">
        <v>5</v>
      </c>
      <c r="U193" s="44" t="s">
        <v>47</v>
      </c>
      <c r="V193" s="120">
        <f t="shared" si="27"/>
        <v>0</v>
      </c>
      <c r="W193" s="120">
        <f t="shared" si="28"/>
        <v>0</v>
      </c>
      <c r="X193" s="120">
        <f t="shared" si="29"/>
        <v>0</v>
      </c>
      <c r="Y193" s="162">
        <v>0.26</v>
      </c>
      <c r="Z193" s="162">
        <f t="shared" si="30"/>
        <v>2.08</v>
      </c>
      <c r="AA193" s="162">
        <v>0</v>
      </c>
      <c r="AB193" s="162">
        <f t="shared" si="31"/>
        <v>0</v>
      </c>
      <c r="AC193" s="162">
        <v>0</v>
      </c>
      <c r="AD193" s="163">
        <f t="shared" si="32"/>
        <v>0</v>
      </c>
      <c r="AR193" s="22" t="s">
        <v>278</v>
      </c>
      <c r="AT193" s="22" t="s">
        <v>205</v>
      </c>
      <c r="AU193" s="22" t="s">
        <v>96</v>
      </c>
      <c r="AY193" s="22" t="s">
        <v>204</v>
      </c>
      <c r="BE193" s="164">
        <f t="shared" si="33"/>
        <v>0</v>
      </c>
      <c r="BF193" s="164">
        <f t="shared" si="34"/>
        <v>0</v>
      </c>
      <c r="BG193" s="164">
        <f t="shared" si="35"/>
        <v>0</v>
      </c>
      <c r="BH193" s="164">
        <f t="shared" si="36"/>
        <v>0</v>
      </c>
      <c r="BI193" s="164">
        <f t="shared" si="37"/>
        <v>0</v>
      </c>
      <c r="BJ193" s="22" t="s">
        <v>91</v>
      </c>
      <c r="BK193" s="164">
        <f t="shared" si="38"/>
        <v>0</v>
      </c>
      <c r="BL193" s="22" t="s">
        <v>278</v>
      </c>
      <c r="BM193" s="22" t="s">
        <v>1625</v>
      </c>
    </row>
    <row r="194" spans="2:65" s="1" customFormat="1" ht="25.5" customHeight="1">
      <c r="B194" s="154"/>
      <c r="C194" s="165" t="s">
        <v>1113</v>
      </c>
      <c r="D194" s="165" t="s">
        <v>211</v>
      </c>
      <c r="E194" s="166" t="s">
        <v>1626</v>
      </c>
      <c r="F194" s="265" t="s">
        <v>1627</v>
      </c>
      <c r="G194" s="265"/>
      <c r="H194" s="265"/>
      <c r="I194" s="265"/>
      <c r="J194" s="167" t="s">
        <v>237</v>
      </c>
      <c r="K194" s="168">
        <v>8</v>
      </c>
      <c r="L194" s="169"/>
      <c r="M194" s="266"/>
      <c r="N194" s="266"/>
      <c r="O194" s="267"/>
      <c r="P194" s="264">
        <f t="shared" si="26"/>
        <v>0</v>
      </c>
      <c r="Q194" s="264"/>
      <c r="R194" s="160"/>
      <c r="T194" s="161" t="s">
        <v>5</v>
      </c>
      <c r="U194" s="44" t="s">
        <v>47</v>
      </c>
      <c r="V194" s="120">
        <f t="shared" si="27"/>
        <v>0</v>
      </c>
      <c r="W194" s="120">
        <f t="shared" si="28"/>
        <v>0</v>
      </c>
      <c r="X194" s="120">
        <f t="shared" si="29"/>
        <v>0</v>
      </c>
      <c r="Y194" s="162">
        <v>0</v>
      </c>
      <c r="Z194" s="162">
        <f t="shared" si="30"/>
        <v>0</v>
      </c>
      <c r="AA194" s="162">
        <v>5.9999999999999995E-4</v>
      </c>
      <c r="AB194" s="162">
        <f t="shared" si="31"/>
        <v>4.7999999999999996E-3</v>
      </c>
      <c r="AC194" s="162">
        <v>0</v>
      </c>
      <c r="AD194" s="163">
        <f t="shared" si="32"/>
        <v>0</v>
      </c>
      <c r="AR194" s="22" t="s">
        <v>1373</v>
      </c>
      <c r="AT194" s="22" t="s">
        <v>211</v>
      </c>
      <c r="AU194" s="22" t="s">
        <v>96</v>
      </c>
      <c r="AY194" s="22" t="s">
        <v>204</v>
      </c>
      <c r="BE194" s="164">
        <f t="shared" si="33"/>
        <v>0</v>
      </c>
      <c r="BF194" s="164">
        <f t="shared" si="34"/>
        <v>0</v>
      </c>
      <c r="BG194" s="164">
        <f t="shared" si="35"/>
        <v>0</v>
      </c>
      <c r="BH194" s="164">
        <f t="shared" si="36"/>
        <v>0</v>
      </c>
      <c r="BI194" s="164">
        <f t="shared" si="37"/>
        <v>0</v>
      </c>
      <c r="BJ194" s="22" t="s">
        <v>91</v>
      </c>
      <c r="BK194" s="164">
        <f t="shared" si="38"/>
        <v>0</v>
      </c>
      <c r="BL194" s="22" t="s">
        <v>1373</v>
      </c>
      <c r="BM194" s="22" t="s">
        <v>1628</v>
      </c>
    </row>
    <row r="195" spans="2:65" s="1" customFormat="1" ht="25.5" customHeight="1">
      <c r="B195" s="154"/>
      <c r="C195" s="155" t="s">
        <v>1117</v>
      </c>
      <c r="D195" s="155" t="s">
        <v>205</v>
      </c>
      <c r="E195" s="156" t="s">
        <v>1629</v>
      </c>
      <c r="F195" s="263" t="s">
        <v>1630</v>
      </c>
      <c r="G195" s="263"/>
      <c r="H195" s="263"/>
      <c r="I195" s="263"/>
      <c r="J195" s="157" t="s">
        <v>237</v>
      </c>
      <c r="K195" s="158">
        <v>850</v>
      </c>
      <c r="L195" s="159"/>
      <c r="M195" s="264"/>
      <c r="N195" s="264"/>
      <c r="O195" s="264"/>
      <c r="P195" s="264">
        <f t="shared" si="26"/>
        <v>0</v>
      </c>
      <c r="Q195" s="264"/>
      <c r="R195" s="160"/>
      <c r="T195" s="161" t="s">
        <v>5</v>
      </c>
      <c r="U195" s="44" t="s">
        <v>47</v>
      </c>
      <c r="V195" s="120">
        <f t="shared" si="27"/>
        <v>0</v>
      </c>
      <c r="W195" s="120">
        <f t="shared" si="28"/>
        <v>0</v>
      </c>
      <c r="X195" s="120">
        <f t="shared" si="29"/>
        <v>0</v>
      </c>
      <c r="Y195" s="162">
        <v>0.105</v>
      </c>
      <c r="Z195" s="162">
        <f t="shared" si="30"/>
        <v>89.25</v>
      </c>
      <c r="AA195" s="162">
        <v>0</v>
      </c>
      <c r="AB195" s="162">
        <f t="shared" si="31"/>
        <v>0</v>
      </c>
      <c r="AC195" s="162">
        <v>0</v>
      </c>
      <c r="AD195" s="163">
        <f t="shared" si="32"/>
        <v>0</v>
      </c>
      <c r="AR195" s="22" t="s">
        <v>278</v>
      </c>
      <c r="AT195" s="22" t="s">
        <v>205</v>
      </c>
      <c r="AU195" s="22" t="s">
        <v>96</v>
      </c>
      <c r="AY195" s="22" t="s">
        <v>204</v>
      </c>
      <c r="BE195" s="164">
        <f t="shared" si="33"/>
        <v>0</v>
      </c>
      <c r="BF195" s="164">
        <f t="shared" si="34"/>
        <v>0</v>
      </c>
      <c r="BG195" s="164">
        <f t="shared" si="35"/>
        <v>0</v>
      </c>
      <c r="BH195" s="164">
        <f t="shared" si="36"/>
        <v>0</v>
      </c>
      <c r="BI195" s="164">
        <f t="shared" si="37"/>
        <v>0</v>
      </c>
      <c r="BJ195" s="22" t="s">
        <v>91</v>
      </c>
      <c r="BK195" s="164">
        <f t="shared" si="38"/>
        <v>0</v>
      </c>
      <c r="BL195" s="22" t="s">
        <v>278</v>
      </c>
      <c r="BM195" s="22" t="s">
        <v>1631</v>
      </c>
    </row>
    <row r="196" spans="2:65" s="1" customFormat="1" ht="25.5" customHeight="1">
      <c r="B196" s="154"/>
      <c r="C196" s="165" t="s">
        <v>278</v>
      </c>
      <c r="D196" s="165" t="s">
        <v>211</v>
      </c>
      <c r="E196" s="166" t="s">
        <v>1632</v>
      </c>
      <c r="F196" s="265" t="s">
        <v>1633</v>
      </c>
      <c r="G196" s="265"/>
      <c r="H196" s="265"/>
      <c r="I196" s="265"/>
      <c r="J196" s="167" t="s">
        <v>1634</v>
      </c>
      <c r="K196" s="168">
        <v>8.5</v>
      </c>
      <c r="L196" s="169"/>
      <c r="M196" s="266"/>
      <c r="N196" s="266"/>
      <c r="O196" s="267"/>
      <c r="P196" s="264">
        <f t="shared" si="26"/>
        <v>0</v>
      </c>
      <c r="Q196" s="264"/>
      <c r="R196" s="160"/>
      <c r="T196" s="161" t="s">
        <v>5</v>
      </c>
      <c r="U196" s="44" t="s">
        <v>47</v>
      </c>
      <c r="V196" s="120">
        <f t="shared" si="27"/>
        <v>0</v>
      </c>
      <c r="W196" s="120">
        <f t="shared" si="28"/>
        <v>0</v>
      </c>
      <c r="X196" s="120">
        <f t="shared" si="29"/>
        <v>0</v>
      </c>
      <c r="Y196" s="162">
        <v>0</v>
      </c>
      <c r="Z196" s="162">
        <f t="shared" si="30"/>
        <v>0</v>
      </c>
      <c r="AA196" s="162">
        <v>1.6000000000000001E-4</v>
      </c>
      <c r="AB196" s="162">
        <f t="shared" si="31"/>
        <v>1.3600000000000001E-3</v>
      </c>
      <c r="AC196" s="162">
        <v>0</v>
      </c>
      <c r="AD196" s="163">
        <f t="shared" si="32"/>
        <v>0</v>
      </c>
      <c r="AR196" s="22" t="s">
        <v>1373</v>
      </c>
      <c r="AT196" s="22" t="s">
        <v>211</v>
      </c>
      <c r="AU196" s="22" t="s">
        <v>96</v>
      </c>
      <c r="AY196" s="22" t="s">
        <v>204</v>
      </c>
      <c r="BE196" s="164">
        <f t="shared" si="33"/>
        <v>0</v>
      </c>
      <c r="BF196" s="164">
        <f t="shared" si="34"/>
        <v>0</v>
      </c>
      <c r="BG196" s="164">
        <f t="shared" si="35"/>
        <v>0</v>
      </c>
      <c r="BH196" s="164">
        <f t="shared" si="36"/>
        <v>0</v>
      </c>
      <c r="BI196" s="164">
        <f t="shared" si="37"/>
        <v>0</v>
      </c>
      <c r="BJ196" s="22" t="s">
        <v>91</v>
      </c>
      <c r="BK196" s="164">
        <f t="shared" si="38"/>
        <v>0</v>
      </c>
      <c r="BL196" s="22" t="s">
        <v>1373</v>
      </c>
      <c r="BM196" s="22" t="s">
        <v>1635</v>
      </c>
    </row>
    <row r="197" spans="2:65" s="1" customFormat="1" ht="25.5" customHeight="1">
      <c r="B197" s="154"/>
      <c r="C197" s="165" t="s">
        <v>1124</v>
      </c>
      <c r="D197" s="165" t="s">
        <v>211</v>
      </c>
      <c r="E197" s="166" t="s">
        <v>1636</v>
      </c>
      <c r="F197" s="265" t="s">
        <v>1637</v>
      </c>
      <c r="G197" s="265"/>
      <c r="H197" s="265"/>
      <c r="I197" s="265"/>
      <c r="J197" s="167" t="s">
        <v>1634</v>
      </c>
      <c r="K197" s="168">
        <v>8.5</v>
      </c>
      <c r="L197" s="169"/>
      <c r="M197" s="266"/>
      <c r="N197" s="266"/>
      <c r="O197" s="267"/>
      <c r="P197" s="264">
        <f t="shared" si="26"/>
        <v>0</v>
      </c>
      <c r="Q197" s="264"/>
      <c r="R197" s="160"/>
      <c r="T197" s="161" t="s">
        <v>5</v>
      </c>
      <c r="U197" s="44" t="s">
        <v>47</v>
      </c>
      <c r="V197" s="120">
        <f t="shared" si="27"/>
        <v>0</v>
      </c>
      <c r="W197" s="120">
        <f t="shared" si="28"/>
        <v>0</v>
      </c>
      <c r="X197" s="120">
        <f t="shared" si="29"/>
        <v>0</v>
      </c>
      <c r="Y197" s="162">
        <v>0</v>
      </c>
      <c r="Z197" s="162">
        <f t="shared" si="30"/>
        <v>0</v>
      </c>
      <c r="AA197" s="162">
        <v>4.6000000000000001E-4</v>
      </c>
      <c r="AB197" s="162">
        <f t="shared" si="31"/>
        <v>3.9100000000000003E-3</v>
      </c>
      <c r="AC197" s="162">
        <v>0</v>
      </c>
      <c r="AD197" s="163">
        <f t="shared" si="32"/>
        <v>0</v>
      </c>
      <c r="AR197" s="22" t="s">
        <v>1373</v>
      </c>
      <c r="AT197" s="22" t="s">
        <v>211</v>
      </c>
      <c r="AU197" s="22" t="s">
        <v>96</v>
      </c>
      <c r="AY197" s="22" t="s">
        <v>204</v>
      </c>
      <c r="BE197" s="164">
        <f t="shared" si="33"/>
        <v>0</v>
      </c>
      <c r="BF197" s="164">
        <f t="shared" si="34"/>
        <v>0</v>
      </c>
      <c r="BG197" s="164">
        <f t="shared" si="35"/>
        <v>0</v>
      </c>
      <c r="BH197" s="164">
        <f t="shared" si="36"/>
        <v>0</v>
      </c>
      <c r="BI197" s="164">
        <f t="shared" si="37"/>
        <v>0</v>
      </c>
      <c r="BJ197" s="22" t="s">
        <v>91</v>
      </c>
      <c r="BK197" s="164">
        <f t="shared" si="38"/>
        <v>0</v>
      </c>
      <c r="BL197" s="22" t="s">
        <v>1373</v>
      </c>
      <c r="BM197" s="22" t="s">
        <v>1638</v>
      </c>
    </row>
    <row r="198" spans="2:65" s="10" customFormat="1" ht="29.85" customHeight="1">
      <c r="B198" s="142"/>
      <c r="C198" s="143"/>
      <c r="D198" s="153" t="s">
        <v>1441</v>
      </c>
      <c r="E198" s="153"/>
      <c r="F198" s="153"/>
      <c r="G198" s="153"/>
      <c r="H198" s="153"/>
      <c r="I198" s="153"/>
      <c r="J198" s="153"/>
      <c r="K198" s="153"/>
      <c r="L198" s="153"/>
      <c r="M198" s="279">
        <f>BK198</f>
        <v>0</v>
      </c>
      <c r="N198" s="280"/>
      <c r="O198" s="280"/>
      <c r="P198" s="280"/>
      <c r="Q198" s="280"/>
      <c r="R198" s="145"/>
      <c r="T198" s="146"/>
      <c r="U198" s="143"/>
      <c r="V198" s="143"/>
      <c r="W198" s="147">
        <f>SUM(W199:W200)</f>
        <v>0</v>
      </c>
      <c r="X198" s="147">
        <f>SUM(X199:X200)</f>
        <v>0</v>
      </c>
      <c r="Y198" s="143"/>
      <c r="Z198" s="148">
        <f>SUM(Z199:Z200)</f>
        <v>0.40400000000000003</v>
      </c>
      <c r="AA198" s="143"/>
      <c r="AB198" s="148">
        <f>SUM(AB199:AB200)</f>
        <v>0</v>
      </c>
      <c r="AC198" s="143"/>
      <c r="AD198" s="149">
        <f>SUM(AD199:AD200)</f>
        <v>0</v>
      </c>
      <c r="AR198" s="150" t="s">
        <v>216</v>
      </c>
      <c r="AT198" s="151" t="s">
        <v>83</v>
      </c>
      <c r="AU198" s="151" t="s">
        <v>91</v>
      </c>
      <c r="AY198" s="150" t="s">
        <v>204</v>
      </c>
      <c r="BK198" s="152">
        <f>SUM(BK199:BK200)</f>
        <v>0</v>
      </c>
    </row>
    <row r="199" spans="2:65" s="1" customFormat="1" ht="16.5" customHeight="1">
      <c r="B199" s="154"/>
      <c r="C199" s="155" t="s">
        <v>1128</v>
      </c>
      <c r="D199" s="155" t="s">
        <v>205</v>
      </c>
      <c r="E199" s="156" t="s">
        <v>1639</v>
      </c>
      <c r="F199" s="263" t="s">
        <v>1640</v>
      </c>
      <c r="G199" s="263"/>
      <c r="H199" s="263"/>
      <c r="I199" s="263"/>
      <c r="J199" s="157" t="s">
        <v>237</v>
      </c>
      <c r="K199" s="158">
        <v>1</v>
      </c>
      <c r="L199" s="159"/>
      <c r="M199" s="264"/>
      <c r="N199" s="264"/>
      <c r="O199" s="264"/>
      <c r="P199" s="264">
        <f>ROUND(V199*K199,2)</f>
        <v>0</v>
      </c>
      <c r="Q199" s="264"/>
      <c r="R199" s="160"/>
      <c r="T199" s="161" t="s">
        <v>5</v>
      </c>
      <c r="U199" s="44" t="s">
        <v>47</v>
      </c>
      <c r="V199" s="120">
        <f>L199+M199</f>
        <v>0</v>
      </c>
      <c r="W199" s="120">
        <f>ROUND(L199*K199,2)</f>
        <v>0</v>
      </c>
      <c r="X199" s="120">
        <f>ROUND(M199*K199,2)</f>
        <v>0</v>
      </c>
      <c r="Y199" s="162">
        <v>0.40400000000000003</v>
      </c>
      <c r="Z199" s="162">
        <f>Y199*K199</f>
        <v>0.40400000000000003</v>
      </c>
      <c r="AA199" s="162">
        <v>0</v>
      </c>
      <c r="AB199" s="162">
        <f>AA199*K199</f>
        <v>0</v>
      </c>
      <c r="AC199" s="162">
        <v>0</v>
      </c>
      <c r="AD199" s="163">
        <f>AC199*K199</f>
        <v>0</v>
      </c>
      <c r="AR199" s="22" t="s">
        <v>278</v>
      </c>
      <c r="AT199" s="22" t="s">
        <v>205</v>
      </c>
      <c r="AU199" s="22" t="s">
        <v>96</v>
      </c>
      <c r="AY199" s="22" t="s">
        <v>204</v>
      </c>
      <c r="BE199" s="164">
        <f>IF(U199="základní",P199,0)</f>
        <v>0</v>
      </c>
      <c r="BF199" s="164">
        <f>IF(U199="snížená",P199,0)</f>
        <v>0</v>
      </c>
      <c r="BG199" s="164">
        <f>IF(U199="zákl. přenesená",P199,0)</f>
        <v>0</v>
      </c>
      <c r="BH199" s="164">
        <f>IF(U199="sníž. přenesená",P199,0)</f>
        <v>0</v>
      </c>
      <c r="BI199" s="164">
        <f>IF(U199="nulová",P199,0)</f>
        <v>0</v>
      </c>
      <c r="BJ199" s="22" t="s">
        <v>91</v>
      </c>
      <c r="BK199" s="164">
        <f>ROUND(V199*K199,2)</f>
        <v>0</v>
      </c>
      <c r="BL199" s="22" t="s">
        <v>278</v>
      </c>
      <c r="BM199" s="22" t="s">
        <v>1641</v>
      </c>
    </row>
    <row r="200" spans="2:65" s="1" customFormat="1" ht="38.25" customHeight="1">
      <c r="B200" s="154"/>
      <c r="C200" s="165" t="s">
        <v>1132</v>
      </c>
      <c r="D200" s="165" t="s">
        <v>211</v>
      </c>
      <c r="E200" s="166" t="s">
        <v>1642</v>
      </c>
      <c r="F200" s="265" t="s">
        <v>1643</v>
      </c>
      <c r="G200" s="265"/>
      <c r="H200" s="265"/>
      <c r="I200" s="265"/>
      <c r="J200" s="167" t="s">
        <v>237</v>
      </c>
      <c r="K200" s="168">
        <v>1</v>
      </c>
      <c r="L200" s="169"/>
      <c r="M200" s="266"/>
      <c r="N200" s="266"/>
      <c r="O200" s="267"/>
      <c r="P200" s="264">
        <f>ROUND(V200*K200,2)</f>
        <v>0</v>
      </c>
      <c r="Q200" s="264"/>
      <c r="R200" s="160"/>
      <c r="T200" s="161" t="s">
        <v>5</v>
      </c>
      <c r="U200" s="44" t="s">
        <v>47</v>
      </c>
      <c r="V200" s="120">
        <f>L200+M200</f>
        <v>0</v>
      </c>
      <c r="W200" s="120">
        <f>ROUND(L200*K200,2)</f>
        <v>0</v>
      </c>
      <c r="X200" s="120">
        <f>ROUND(M200*K200,2)</f>
        <v>0</v>
      </c>
      <c r="Y200" s="162">
        <v>0</v>
      </c>
      <c r="Z200" s="162">
        <f>Y200*K200</f>
        <v>0</v>
      </c>
      <c r="AA200" s="162">
        <v>0</v>
      </c>
      <c r="AB200" s="162">
        <f>AA200*K200</f>
        <v>0</v>
      </c>
      <c r="AC200" s="162">
        <v>0</v>
      </c>
      <c r="AD200" s="163">
        <f>AC200*K200</f>
        <v>0</v>
      </c>
      <c r="AR200" s="22" t="s">
        <v>277</v>
      </c>
      <c r="AT200" s="22" t="s">
        <v>211</v>
      </c>
      <c r="AU200" s="22" t="s">
        <v>96</v>
      </c>
      <c r="AY200" s="22" t="s">
        <v>204</v>
      </c>
      <c r="BE200" s="164">
        <f>IF(U200="základní",P200,0)</f>
        <v>0</v>
      </c>
      <c r="BF200" s="164">
        <f>IF(U200="snížená",P200,0)</f>
        <v>0</v>
      </c>
      <c r="BG200" s="164">
        <f>IF(U200="zákl. přenesená",P200,0)</f>
        <v>0</v>
      </c>
      <c r="BH200" s="164">
        <f>IF(U200="sníž. přenesená",P200,0)</f>
        <v>0</v>
      </c>
      <c r="BI200" s="164">
        <f>IF(U200="nulová",P200,0)</f>
        <v>0</v>
      </c>
      <c r="BJ200" s="22" t="s">
        <v>91</v>
      </c>
      <c r="BK200" s="164">
        <f>ROUND(V200*K200,2)</f>
        <v>0</v>
      </c>
      <c r="BL200" s="22" t="s">
        <v>278</v>
      </c>
      <c r="BM200" s="22" t="s">
        <v>1644</v>
      </c>
    </row>
    <row r="201" spans="2:65" s="10" customFormat="1" ht="29.85" customHeight="1">
      <c r="B201" s="142"/>
      <c r="C201" s="143"/>
      <c r="D201" s="153" t="s">
        <v>871</v>
      </c>
      <c r="E201" s="153"/>
      <c r="F201" s="153"/>
      <c r="G201" s="153"/>
      <c r="H201" s="153"/>
      <c r="I201" s="153"/>
      <c r="J201" s="153"/>
      <c r="K201" s="153"/>
      <c r="L201" s="153"/>
      <c r="M201" s="279">
        <f>BK201</f>
        <v>0</v>
      </c>
      <c r="N201" s="280"/>
      <c r="O201" s="280"/>
      <c r="P201" s="280"/>
      <c r="Q201" s="280"/>
      <c r="R201" s="145"/>
      <c r="T201" s="146"/>
      <c r="U201" s="143"/>
      <c r="V201" s="143"/>
      <c r="W201" s="147">
        <f>SUM(W202:W204)</f>
        <v>0</v>
      </c>
      <c r="X201" s="147">
        <f>SUM(X202:X204)</f>
        <v>0</v>
      </c>
      <c r="Y201" s="143"/>
      <c r="Z201" s="148">
        <f>SUM(Z202:Z204)</f>
        <v>61.81</v>
      </c>
      <c r="AA201" s="143"/>
      <c r="AB201" s="148">
        <f>SUM(AB202:AB204)</f>
        <v>1.2999999999999999E-2</v>
      </c>
      <c r="AC201" s="143"/>
      <c r="AD201" s="149">
        <f>SUM(AD202:AD204)</f>
        <v>0</v>
      </c>
      <c r="AR201" s="150" t="s">
        <v>216</v>
      </c>
      <c r="AT201" s="151" t="s">
        <v>83</v>
      </c>
      <c r="AU201" s="151" t="s">
        <v>91</v>
      </c>
      <c r="AY201" s="150" t="s">
        <v>204</v>
      </c>
      <c r="BK201" s="152">
        <f>SUM(BK202:BK204)</f>
        <v>0</v>
      </c>
    </row>
    <row r="202" spans="2:65" s="1" customFormat="1" ht="25.5" customHeight="1">
      <c r="B202" s="154"/>
      <c r="C202" s="155" t="s">
        <v>1136</v>
      </c>
      <c r="D202" s="155" t="s">
        <v>205</v>
      </c>
      <c r="E202" s="156" t="s">
        <v>1645</v>
      </c>
      <c r="F202" s="263" t="s">
        <v>1646</v>
      </c>
      <c r="G202" s="263"/>
      <c r="H202" s="263"/>
      <c r="I202" s="263"/>
      <c r="J202" s="157" t="s">
        <v>237</v>
      </c>
      <c r="K202" s="158">
        <v>30</v>
      </c>
      <c r="L202" s="159"/>
      <c r="M202" s="264"/>
      <c r="N202" s="264"/>
      <c r="O202" s="264"/>
      <c r="P202" s="264">
        <f>ROUND(V202*K202,2)</f>
        <v>0</v>
      </c>
      <c r="Q202" s="264"/>
      <c r="R202" s="160"/>
      <c r="T202" s="161" t="s">
        <v>5</v>
      </c>
      <c r="U202" s="44" t="s">
        <v>47</v>
      </c>
      <c r="V202" s="120">
        <f>L202+M202</f>
        <v>0</v>
      </c>
      <c r="W202" s="120">
        <f>ROUND(L202*K202,2)</f>
        <v>0</v>
      </c>
      <c r="X202" s="120">
        <f>ROUND(M202*K202,2)</f>
        <v>0</v>
      </c>
      <c r="Y202" s="162">
        <v>1.042</v>
      </c>
      <c r="Z202" s="162">
        <f>Y202*K202</f>
        <v>31.26</v>
      </c>
      <c r="AA202" s="162">
        <v>0</v>
      </c>
      <c r="AB202" s="162">
        <f>AA202*K202</f>
        <v>0</v>
      </c>
      <c r="AC202" s="162">
        <v>0</v>
      </c>
      <c r="AD202" s="163">
        <f>AC202*K202</f>
        <v>0</v>
      </c>
      <c r="AR202" s="22" t="s">
        <v>278</v>
      </c>
      <c r="AT202" s="22" t="s">
        <v>205</v>
      </c>
      <c r="AU202" s="22" t="s">
        <v>96</v>
      </c>
      <c r="AY202" s="22" t="s">
        <v>204</v>
      </c>
      <c r="BE202" s="164">
        <f>IF(U202="základní",P202,0)</f>
        <v>0</v>
      </c>
      <c r="BF202" s="164">
        <f>IF(U202="snížená",P202,0)</f>
        <v>0</v>
      </c>
      <c r="BG202" s="164">
        <f>IF(U202="zákl. přenesená",P202,0)</f>
        <v>0</v>
      </c>
      <c r="BH202" s="164">
        <f>IF(U202="sníž. přenesená",P202,0)</f>
        <v>0</v>
      </c>
      <c r="BI202" s="164">
        <f>IF(U202="nulová",P202,0)</f>
        <v>0</v>
      </c>
      <c r="BJ202" s="22" t="s">
        <v>91</v>
      </c>
      <c r="BK202" s="164">
        <f>ROUND(V202*K202,2)</f>
        <v>0</v>
      </c>
      <c r="BL202" s="22" t="s">
        <v>278</v>
      </c>
      <c r="BM202" s="22" t="s">
        <v>1647</v>
      </c>
    </row>
    <row r="203" spans="2:65" s="1" customFormat="1" ht="38.25" customHeight="1">
      <c r="B203" s="154"/>
      <c r="C203" s="155" t="s">
        <v>1140</v>
      </c>
      <c r="D203" s="155" t="s">
        <v>205</v>
      </c>
      <c r="E203" s="156" t="s">
        <v>1648</v>
      </c>
      <c r="F203" s="263" t="s">
        <v>1649</v>
      </c>
      <c r="G203" s="263"/>
      <c r="H203" s="263"/>
      <c r="I203" s="263"/>
      <c r="J203" s="157" t="s">
        <v>208</v>
      </c>
      <c r="K203" s="158">
        <v>50</v>
      </c>
      <c r="L203" s="159"/>
      <c r="M203" s="264"/>
      <c r="N203" s="264"/>
      <c r="O203" s="264"/>
      <c r="P203" s="264">
        <f>ROUND(V203*K203,2)</f>
        <v>0</v>
      </c>
      <c r="Q203" s="264"/>
      <c r="R203" s="160"/>
      <c r="T203" s="161" t="s">
        <v>5</v>
      </c>
      <c r="U203" s="44" t="s">
        <v>47</v>
      </c>
      <c r="V203" s="120">
        <f>L203+M203</f>
        <v>0</v>
      </c>
      <c r="W203" s="120">
        <f>ROUND(L203*K203,2)</f>
        <v>0</v>
      </c>
      <c r="X203" s="120">
        <f>ROUND(M203*K203,2)</f>
        <v>0</v>
      </c>
      <c r="Y203" s="162">
        <v>0.48</v>
      </c>
      <c r="Z203" s="162">
        <f>Y203*K203</f>
        <v>24</v>
      </c>
      <c r="AA203" s="162">
        <v>0</v>
      </c>
      <c r="AB203" s="162">
        <f>AA203*K203</f>
        <v>0</v>
      </c>
      <c r="AC203" s="162">
        <v>0</v>
      </c>
      <c r="AD203" s="163">
        <f>AC203*K203</f>
        <v>0</v>
      </c>
      <c r="AR203" s="22" t="s">
        <v>278</v>
      </c>
      <c r="AT203" s="22" t="s">
        <v>205</v>
      </c>
      <c r="AU203" s="22" t="s">
        <v>96</v>
      </c>
      <c r="AY203" s="22" t="s">
        <v>204</v>
      </c>
      <c r="BE203" s="164">
        <f>IF(U203="základní",P203,0)</f>
        <v>0</v>
      </c>
      <c r="BF203" s="164">
        <f>IF(U203="snížená",P203,0)</f>
        <v>0</v>
      </c>
      <c r="BG203" s="164">
        <f>IF(U203="zákl. přenesená",P203,0)</f>
        <v>0</v>
      </c>
      <c r="BH203" s="164">
        <f>IF(U203="sníž. přenesená",P203,0)</f>
        <v>0</v>
      </c>
      <c r="BI203" s="164">
        <f>IF(U203="nulová",P203,0)</f>
        <v>0</v>
      </c>
      <c r="BJ203" s="22" t="s">
        <v>91</v>
      </c>
      <c r="BK203" s="164">
        <f>ROUND(V203*K203,2)</f>
        <v>0</v>
      </c>
      <c r="BL203" s="22" t="s">
        <v>278</v>
      </c>
      <c r="BM203" s="22" t="s">
        <v>1650</v>
      </c>
    </row>
    <row r="204" spans="2:65" s="1" customFormat="1" ht="25.5" customHeight="1">
      <c r="B204" s="154"/>
      <c r="C204" s="155" t="s">
        <v>1144</v>
      </c>
      <c r="D204" s="155" t="s">
        <v>205</v>
      </c>
      <c r="E204" s="156" t="s">
        <v>1651</v>
      </c>
      <c r="F204" s="263" t="s">
        <v>1652</v>
      </c>
      <c r="G204" s="263"/>
      <c r="H204" s="263"/>
      <c r="I204" s="263"/>
      <c r="J204" s="157" t="s">
        <v>208</v>
      </c>
      <c r="K204" s="158">
        <v>50</v>
      </c>
      <c r="L204" s="159"/>
      <c r="M204" s="264"/>
      <c r="N204" s="264"/>
      <c r="O204" s="264"/>
      <c r="P204" s="264">
        <f>ROUND(V204*K204,2)</f>
        <v>0</v>
      </c>
      <c r="Q204" s="264"/>
      <c r="R204" s="160"/>
      <c r="T204" s="161" t="s">
        <v>5</v>
      </c>
      <c r="U204" s="44" t="s">
        <v>47</v>
      </c>
      <c r="V204" s="120">
        <f>L204+M204</f>
        <v>0</v>
      </c>
      <c r="W204" s="120">
        <f>ROUND(L204*K204,2)</f>
        <v>0</v>
      </c>
      <c r="X204" s="120">
        <f>ROUND(M204*K204,2)</f>
        <v>0</v>
      </c>
      <c r="Y204" s="162">
        <v>0.13100000000000001</v>
      </c>
      <c r="Z204" s="162">
        <f>Y204*K204</f>
        <v>6.5500000000000007</v>
      </c>
      <c r="AA204" s="162">
        <v>2.5999999999999998E-4</v>
      </c>
      <c r="AB204" s="162">
        <f>AA204*K204</f>
        <v>1.2999999999999999E-2</v>
      </c>
      <c r="AC204" s="162">
        <v>0</v>
      </c>
      <c r="AD204" s="163">
        <f>AC204*K204</f>
        <v>0</v>
      </c>
      <c r="AR204" s="22" t="s">
        <v>278</v>
      </c>
      <c r="AT204" s="22" t="s">
        <v>205</v>
      </c>
      <c r="AU204" s="22" t="s">
        <v>96</v>
      </c>
      <c r="AY204" s="22" t="s">
        <v>204</v>
      </c>
      <c r="BE204" s="164">
        <f>IF(U204="základní",P204,0)</f>
        <v>0</v>
      </c>
      <c r="BF204" s="164">
        <f>IF(U204="snížená",P204,0)</f>
        <v>0</v>
      </c>
      <c r="BG204" s="164">
        <f>IF(U204="zákl. přenesená",P204,0)</f>
        <v>0</v>
      </c>
      <c r="BH204" s="164">
        <f>IF(U204="sníž. přenesená",P204,0)</f>
        <v>0</v>
      </c>
      <c r="BI204" s="164">
        <f>IF(U204="nulová",P204,0)</f>
        <v>0</v>
      </c>
      <c r="BJ204" s="22" t="s">
        <v>91</v>
      </c>
      <c r="BK204" s="164">
        <f>ROUND(V204*K204,2)</f>
        <v>0</v>
      </c>
      <c r="BL204" s="22" t="s">
        <v>278</v>
      </c>
      <c r="BM204" s="22" t="s">
        <v>1653</v>
      </c>
    </row>
    <row r="205" spans="2:65" s="10" customFormat="1" ht="37.35" customHeight="1">
      <c r="B205" s="142"/>
      <c r="C205" s="143"/>
      <c r="D205" s="144" t="s">
        <v>184</v>
      </c>
      <c r="E205" s="144"/>
      <c r="F205" s="144"/>
      <c r="G205" s="144"/>
      <c r="H205" s="144"/>
      <c r="I205" s="144"/>
      <c r="J205" s="144"/>
      <c r="K205" s="144"/>
      <c r="L205" s="144"/>
      <c r="M205" s="281">
        <f>BK205</f>
        <v>0</v>
      </c>
      <c r="N205" s="282"/>
      <c r="O205" s="282"/>
      <c r="P205" s="282"/>
      <c r="Q205" s="282"/>
      <c r="R205" s="145"/>
      <c r="T205" s="146"/>
      <c r="U205" s="143"/>
      <c r="V205" s="143"/>
      <c r="W205" s="147">
        <f>SUM(W206:W207)</f>
        <v>0</v>
      </c>
      <c r="X205" s="147">
        <f>SUM(X206:X207)</f>
        <v>0</v>
      </c>
      <c r="Y205" s="143"/>
      <c r="Z205" s="148">
        <f>SUM(Z206:Z207)</f>
        <v>22</v>
      </c>
      <c r="AA205" s="143"/>
      <c r="AB205" s="148">
        <f>SUM(AB206:AB207)</f>
        <v>0</v>
      </c>
      <c r="AC205" s="143"/>
      <c r="AD205" s="149">
        <f>SUM(AD206:AD207)</f>
        <v>0</v>
      </c>
      <c r="AR205" s="150" t="s">
        <v>220</v>
      </c>
      <c r="AT205" s="151" t="s">
        <v>83</v>
      </c>
      <c r="AU205" s="151" t="s">
        <v>84</v>
      </c>
      <c r="AY205" s="150" t="s">
        <v>204</v>
      </c>
      <c r="BK205" s="152">
        <f>SUM(BK206:BK207)</f>
        <v>0</v>
      </c>
    </row>
    <row r="206" spans="2:65" s="1" customFormat="1" ht="16.5" customHeight="1">
      <c r="B206" s="154"/>
      <c r="C206" s="155" t="s">
        <v>1148</v>
      </c>
      <c r="D206" s="155" t="s">
        <v>205</v>
      </c>
      <c r="E206" s="156" t="s">
        <v>368</v>
      </c>
      <c r="F206" s="263" t="s">
        <v>369</v>
      </c>
      <c r="G206" s="263"/>
      <c r="H206" s="263"/>
      <c r="I206" s="263"/>
      <c r="J206" s="157" t="s">
        <v>362</v>
      </c>
      <c r="K206" s="158">
        <v>22</v>
      </c>
      <c r="L206" s="159"/>
      <c r="M206" s="264"/>
      <c r="N206" s="264"/>
      <c r="O206" s="264"/>
      <c r="P206" s="264">
        <f>ROUND(V206*K206,2)</f>
        <v>0</v>
      </c>
      <c r="Q206" s="264"/>
      <c r="R206" s="160"/>
      <c r="T206" s="161" t="s">
        <v>5</v>
      </c>
      <c r="U206" s="44" t="s">
        <v>47</v>
      </c>
      <c r="V206" s="120">
        <f>L206+M206</f>
        <v>0</v>
      </c>
      <c r="W206" s="120">
        <f>ROUND(L206*K206,2)</f>
        <v>0</v>
      </c>
      <c r="X206" s="120">
        <f>ROUND(M206*K206,2)</f>
        <v>0</v>
      </c>
      <c r="Y206" s="162">
        <v>1</v>
      </c>
      <c r="Z206" s="162">
        <f>Y206*K206</f>
        <v>22</v>
      </c>
      <c r="AA206" s="162">
        <v>0</v>
      </c>
      <c r="AB206" s="162">
        <f>AA206*K206</f>
        <v>0</v>
      </c>
      <c r="AC206" s="162">
        <v>0</v>
      </c>
      <c r="AD206" s="163">
        <f>AC206*K206</f>
        <v>0</v>
      </c>
      <c r="AR206" s="22" t="s">
        <v>363</v>
      </c>
      <c r="AT206" s="22" t="s">
        <v>205</v>
      </c>
      <c r="AU206" s="22" t="s">
        <v>91</v>
      </c>
      <c r="AY206" s="22" t="s">
        <v>204</v>
      </c>
      <c r="BE206" s="164">
        <f>IF(U206="základní",P206,0)</f>
        <v>0</v>
      </c>
      <c r="BF206" s="164">
        <f>IF(U206="snížená",P206,0)</f>
        <v>0</v>
      </c>
      <c r="BG206" s="164">
        <f>IF(U206="zákl. přenesená",P206,0)</f>
        <v>0</v>
      </c>
      <c r="BH206" s="164">
        <f>IF(U206="sníž. přenesená",P206,0)</f>
        <v>0</v>
      </c>
      <c r="BI206" s="164">
        <f>IF(U206="nulová",P206,0)</f>
        <v>0</v>
      </c>
      <c r="BJ206" s="22" t="s">
        <v>91</v>
      </c>
      <c r="BK206" s="164">
        <f>ROUND(V206*K206,2)</f>
        <v>0</v>
      </c>
      <c r="BL206" s="22" t="s">
        <v>363</v>
      </c>
      <c r="BM206" s="22" t="s">
        <v>1654</v>
      </c>
    </row>
    <row r="207" spans="2:65" s="11" customFormat="1" ht="16.5" customHeight="1">
      <c r="B207" s="170"/>
      <c r="C207" s="171"/>
      <c r="D207" s="171"/>
      <c r="E207" s="172" t="s">
        <v>5</v>
      </c>
      <c r="F207" s="268" t="s">
        <v>1655</v>
      </c>
      <c r="G207" s="269"/>
      <c r="H207" s="269"/>
      <c r="I207" s="269"/>
      <c r="J207" s="171"/>
      <c r="K207" s="173">
        <v>22</v>
      </c>
      <c r="L207" s="171"/>
      <c r="M207" s="171"/>
      <c r="N207" s="171"/>
      <c r="O207" s="171"/>
      <c r="P207" s="171"/>
      <c r="Q207" s="171"/>
      <c r="R207" s="174"/>
      <c r="T207" s="175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6"/>
      <c r="AT207" s="177" t="s">
        <v>366</v>
      </c>
      <c r="AU207" s="177" t="s">
        <v>91</v>
      </c>
      <c r="AV207" s="11" t="s">
        <v>96</v>
      </c>
      <c r="AW207" s="11" t="s">
        <v>7</v>
      </c>
      <c r="AX207" s="11" t="s">
        <v>91</v>
      </c>
      <c r="AY207" s="177" t="s">
        <v>204</v>
      </c>
    </row>
    <row r="208" spans="2:65" s="10" customFormat="1" ht="37.35" customHeight="1">
      <c r="B208" s="142"/>
      <c r="C208" s="143"/>
      <c r="D208" s="144" t="s">
        <v>874</v>
      </c>
      <c r="E208" s="144"/>
      <c r="F208" s="144"/>
      <c r="G208" s="144"/>
      <c r="H208" s="144"/>
      <c r="I208" s="144"/>
      <c r="J208" s="144"/>
      <c r="K208" s="144"/>
      <c r="L208" s="144"/>
      <c r="M208" s="276">
        <f>BK208</f>
        <v>0</v>
      </c>
      <c r="N208" s="258"/>
      <c r="O208" s="258"/>
      <c r="P208" s="258"/>
      <c r="Q208" s="258"/>
      <c r="R208" s="145"/>
      <c r="T208" s="146"/>
      <c r="U208" s="143"/>
      <c r="V208" s="143"/>
      <c r="W208" s="147">
        <f>W209+W214+W219</f>
        <v>0</v>
      </c>
      <c r="X208" s="147">
        <f>X209+X214+X219</f>
        <v>0</v>
      </c>
      <c r="Y208" s="143"/>
      <c r="Z208" s="148">
        <f>Z209+Z214+Z219</f>
        <v>0</v>
      </c>
      <c r="AA208" s="143"/>
      <c r="AB208" s="148">
        <f>AB209+AB214+AB219</f>
        <v>0</v>
      </c>
      <c r="AC208" s="143"/>
      <c r="AD208" s="149">
        <f>AD209+AD214+AD219</f>
        <v>0</v>
      </c>
      <c r="AR208" s="150" t="s">
        <v>224</v>
      </c>
      <c r="AT208" s="151" t="s">
        <v>83</v>
      </c>
      <c r="AU208" s="151" t="s">
        <v>84</v>
      </c>
      <c r="AY208" s="150" t="s">
        <v>204</v>
      </c>
      <c r="BK208" s="152">
        <f>BK209+BK214+BK219</f>
        <v>0</v>
      </c>
    </row>
    <row r="209" spans="2:65" s="10" customFormat="1" ht="19.899999999999999" customHeight="1">
      <c r="B209" s="142"/>
      <c r="C209" s="143"/>
      <c r="D209" s="153" t="s">
        <v>875</v>
      </c>
      <c r="E209" s="153"/>
      <c r="F209" s="153"/>
      <c r="G209" s="153"/>
      <c r="H209" s="153"/>
      <c r="I209" s="153"/>
      <c r="J209" s="153"/>
      <c r="K209" s="153"/>
      <c r="L209" s="153"/>
      <c r="M209" s="277">
        <f>BK209</f>
        <v>0</v>
      </c>
      <c r="N209" s="278"/>
      <c r="O209" s="278"/>
      <c r="P209" s="278"/>
      <c r="Q209" s="278"/>
      <c r="R209" s="145"/>
      <c r="T209" s="146"/>
      <c r="U209" s="143"/>
      <c r="V209" s="143"/>
      <c r="W209" s="147">
        <f>SUM(W210:W213)</f>
        <v>0</v>
      </c>
      <c r="X209" s="147">
        <f>SUM(X210:X213)</f>
        <v>0</v>
      </c>
      <c r="Y209" s="143"/>
      <c r="Z209" s="148">
        <f>SUM(Z210:Z213)</f>
        <v>0</v>
      </c>
      <c r="AA209" s="143"/>
      <c r="AB209" s="148">
        <f>SUM(AB210:AB213)</f>
        <v>0</v>
      </c>
      <c r="AC209" s="143"/>
      <c r="AD209" s="149">
        <f>SUM(AD210:AD213)</f>
        <v>0</v>
      </c>
      <c r="AR209" s="150" t="s">
        <v>224</v>
      </c>
      <c r="AT209" s="151" t="s">
        <v>83</v>
      </c>
      <c r="AU209" s="151" t="s">
        <v>91</v>
      </c>
      <c r="AY209" s="150" t="s">
        <v>204</v>
      </c>
      <c r="BK209" s="152">
        <f>SUM(BK210:BK213)</f>
        <v>0</v>
      </c>
    </row>
    <row r="210" spans="2:65" s="1" customFormat="1" ht="16.5" customHeight="1">
      <c r="B210" s="154"/>
      <c r="C210" s="155" t="s">
        <v>1152</v>
      </c>
      <c r="D210" s="155" t="s">
        <v>205</v>
      </c>
      <c r="E210" s="156" t="s">
        <v>1656</v>
      </c>
      <c r="F210" s="263" t="s">
        <v>1657</v>
      </c>
      <c r="G210" s="263"/>
      <c r="H210" s="263"/>
      <c r="I210" s="263"/>
      <c r="J210" s="157" t="s">
        <v>1329</v>
      </c>
      <c r="K210" s="158">
        <v>1</v>
      </c>
      <c r="L210" s="159"/>
      <c r="M210" s="264"/>
      <c r="N210" s="264"/>
      <c r="O210" s="264"/>
      <c r="P210" s="264">
        <f>ROUND(V210*K210,2)</f>
        <v>0</v>
      </c>
      <c r="Q210" s="264"/>
      <c r="R210" s="160"/>
      <c r="T210" s="161" t="s">
        <v>5</v>
      </c>
      <c r="U210" s="44" t="s">
        <v>47</v>
      </c>
      <c r="V210" s="120">
        <f>L210+M210</f>
        <v>0</v>
      </c>
      <c r="W210" s="120">
        <f>ROUND(L210*K210,2)</f>
        <v>0</v>
      </c>
      <c r="X210" s="120">
        <f>ROUND(M210*K210,2)</f>
        <v>0</v>
      </c>
      <c r="Y210" s="162">
        <v>0</v>
      </c>
      <c r="Z210" s="162">
        <f>Y210*K210</f>
        <v>0</v>
      </c>
      <c r="AA210" s="162">
        <v>0</v>
      </c>
      <c r="AB210" s="162">
        <f>AA210*K210</f>
        <v>0</v>
      </c>
      <c r="AC210" s="162">
        <v>0</v>
      </c>
      <c r="AD210" s="163">
        <f>AC210*K210</f>
        <v>0</v>
      </c>
      <c r="AR210" s="22" t="s">
        <v>1418</v>
      </c>
      <c r="AT210" s="22" t="s">
        <v>205</v>
      </c>
      <c r="AU210" s="22" t="s">
        <v>96</v>
      </c>
      <c r="AY210" s="22" t="s">
        <v>204</v>
      </c>
      <c r="BE210" s="164">
        <f>IF(U210="základní",P210,0)</f>
        <v>0</v>
      </c>
      <c r="BF210" s="164">
        <f>IF(U210="snížená",P210,0)</f>
        <v>0</v>
      </c>
      <c r="BG210" s="164">
        <f>IF(U210="zákl. přenesená",P210,0)</f>
        <v>0</v>
      </c>
      <c r="BH210" s="164">
        <f>IF(U210="sníž. přenesená",P210,0)</f>
        <v>0</v>
      </c>
      <c r="BI210" s="164">
        <f>IF(U210="nulová",P210,0)</f>
        <v>0</v>
      </c>
      <c r="BJ210" s="22" t="s">
        <v>91</v>
      </c>
      <c r="BK210" s="164">
        <f>ROUND(V210*K210,2)</f>
        <v>0</v>
      </c>
      <c r="BL210" s="22" t="s">
        <v>1418</v>
      </c>
      <c r="BM210" s="22" t="s">
        <v>1658</v>
      </c>
    </row>
    <row r="211" spans="2:65" s="1" customFormat="1" ht="25.5" customHeight="1">
      <c r="B211" s="154"/>
      <c r="C211" s="155" t="s">
        <v>1156</v>
      </c>
      <c r="D211" s="155" t="s">
        <v>205</v>
      </c>
      <c r="E211" s="156" t="s">
        <v>1659</v>
      </c>
      <c r="F211" s="263" t="s">
        <v>1660</v>
      </c>
      <c r="G211" s="263"/>
      <c r="H211" s="263"/>
      <c r="I211" s="263"/>
      <c r="J211" s="157" t="s">
        <v>1329</v>
      </c>
      <c r="K211" s="158">
        <v>1</v>
      </c>
      <c r="L211" s="159"/>
      <c r="M211" s="264"/>
      <c r="N211" s="264"/>
      <c r="O211" s="264"/>
      <c r="P211" s="264">
        <f>ROUND(V211*K211,2)</f>
        <v>0</v>
      </c>
      <c r="Q211" s="264"/>
      <c r="R211" s="160"/>
      <c r="T211" s="161" t="s">
        <v>5</v>
      </c>
      <c r="U211" s="44" t="s">
        <v>47</v>
      </c>
      <c r="V211" s="120">
        <f>L211+M211</f>
        <v>0</v>
      </c>
      <c r="W211" s="120">
        <f>ROUND(L211*K211,2)</f>
        <v>0</v>
      </c>
      <c r="X211" s="120">
        <f>ROUND(M211*K211,2)</f>
        <v>0</v>
      </c>
      <c r="Y211" s="162">
        <v>0</v>
      </c>
      <c r="Z211" s="162">
        <f>Y211*K211</f>
        <v>0</v>
      </c>
      <c r="AA211" s="162">
        <v>0</v>
      </c>
      <c r="AB211" s="162">
        <f>AA211*K211</f>
        <v>0</v>
      </c>
      <c r="AC211" s="162">
        <v>0</v>
      </c>
      <c r="AD211" s="163">
        <f>AC211*K211</f>
        <v>0</v>
      </c>
      <c r="AR211" s="22" t="s">
        <v>1418</v>
      </c>
      <c r="AT211" s="22" t="s">
        <v>205</v>
      </c>
      <c r="AU211" s="22" t="s">
        <v>96</v>
      </c>
      <c r="AY211" s="22" t="s">
        <v>204</v>
      </c>
      <c r="BE211" s="164">
        <f>IF(U211="základní",P211,0)</f>
        <v>0</v>
      </c>
      <c r="BF211" s="164">
        <f>IF(U211="snížená",P211,0)</f>
        <v>0</v>
      </c>
      <c r="BG211" s="164">
        <f>IF(U211="zákl. přenesená",P211,0)</f>
        <v>0</v>
      </c>
      <c r="BH211" s="164">
        <f>IF(U211="sníž. přenesená",P211,0)</f>
        <v>0</v>
      </c>
      <c r="BI211" s="164">
        <f>IF(U211="nulová",P211,0)</f>
        <v>0</v>
      </c>
      <c r="BJ211" s="22" t="s">
        <v>91</v>
      </c>
      <c r="BK211" s="164">
        <f>ROUND(V211*K211,2)</f>
        <v>0</v>
      </c>
      <c r="BL211" s="22" t="s">
        <v>1418</v>
      </c>
      <c r="BM211" s="22" t="s">
        <v>1661</v>
      </c>
    </row>
    <row r="212" spans="2:65" s="1" customFormat="1" ht="25.5" customHeight="1">
      <c r="B212" s="154"/>
      <c r="C212" s="155" t="s">
        <v>1160</v>
      </c>
      <c r="D212" s="155" t="s">
        <v>205</v>
      </c>
      <c r="E212" s="156" t="s">
        <v>1662</v>
      </c>
      <c r="F212" s="263" t="s">
        <v>1663</v>
      </c>
      <c r="G212" s="263"/>
      <c r="H212" s="263"/>
      <c r="I212" s="263"/>
      <c r="J212" s="157" t="s">
        <v>1329</v>
      </c>
      <c r="K212" s="158">
        <v>1</v>
      </c>
      <c r="L212" s="159"/>
      <c r="M212" s="264"/>
      <c r="N212" s="264"/>
      <c r="O212" s="264"/>
      <c r="P212" s="264">
        <f>ROUND(V212*K212,2)</f>
        <v>0</v>
      </c>
      <c r="Q212" s="264"/>
      <c r="R212" s="160"/>
      <c r="T212" s="161" t="s">
        <v>5</v>
      </c>
      <c r="U212" s="44" t="s">
        <v>47</v>
      </c>
      <c r="V212" s="120">
        <f>L212+M212</f>
        <v>0</v>
      </c>
      <c r="W212" s="120">
        <f>ROUND(L212*K212,2)</f>
        <v>0</v>
      </c>
      <c r="X212" s="120">
        <f>ROUND(M212*K212,2)</f>
        <v>0</v>
      </c>
      <c r="Y212" s="162">
        <v>0</v>
      </c>
      <c r="Z212" s="162">
        <f>Y212*K212</f>
        <v>0</v>
      </c>
      <c r="AA212" s="162">
        <v>0</v>
      </c>
      <c r="AB212" s="162">
        <f>AA212*K212</f>
        <v>0</v>
      </c>
      <c r="AC212" s="162">
        <v>0</v>
      </c>
      <c r="AD212" s="163">
        <f>AC212*K212</f>
        <v>0</v>
      </c>
      <c r="AR212" s="22" t="s">
        <v>1418</v>
      </c>
      <c r="AT212" s="22" t="s">
        <v>205</v>
      </c>
      <c r="AU212" s="22" t="s">
        <v>96</v>
      </c>
      <c r="AY212" s="22" t="s">
        <v>204</v>
      </c>
      <c r="BE212" s="164">
        <f>IF(U212="základní",P212,0)</f>
        <v>0</v>
      </c>
      <c r="BF212" s="164">
        <f>IF(U212="snížená",P212,0)</f>
        <v>0</v>
      </c>
      <c r="BG212" s="164">
        <f>IF(U212="zákl. přenesená",P212,0)</f>
        <v>0</v>
      </c>
      <c r="BH212" s="164">
        <f>IF(U212="sníž. přenesená",P212,0)</f>
        <v>0</v>
      </c>
      <c r="BI212" s="164">
        <f>IF(U212="nulová",P212,0)</f>
        <v>0</v>
      </c>
      <c r="BJ212" s="22" t="s">
        <v>91</v>
      </c>
      <c r="BK212" s="164">
        <f>ROUND(V212*K212,2)</f>
        <v>0</v>
      </c>
      <c r="BL212" s="22" t="s">
        <v>1418</v>
      </c>
      <c r="BM212" s="22" t="s">
        <v>1664</v>
      </c>
    </row>
    <row r="213" spans="2:65" s="1" customFormat="1" ht="25.5" customHeight="1">
      <c r="B213" s="154"/>
      <c r="C213" s="155" t="s">
        <v>1164</v>
      </c>
      <c r="D213" s="155" t="s">
        <v>205</v>
      </c>
      <c r="E213" s="156" t="s">
        <v>1665</v>
      </c>
      <c r="F213" s="263" t="s">
        <v>1666</v>
      </c>
      <c r="G213" s="263"/>
      <c r="H213" s="263"/>
      <c r="I213" s="263"/>
      <c r="J213" s="157" t="s">
        <v>1329</v>
      </c>
      <c r="K213" s="158">
        <v>1</v>
      </c>
      <c r="L213" s="159"/>
      <c r="M213" s="264"/>
      <c r="N213" s="264"/>
      <c r="O213" s="264"/>
      <c r="P213" s="264">
        <f>ROUND(V213*K213,2)</f>
        <v>0</v>
      </c>
      <c r="Q213" s="264"/>
      <c r="R213" s="160"/>
      <c r="T213" s="161" t="s">
        <v>5</v>
      </c>
      <c r="U213" s="44" t="s">
        <v>47</v>
      </c>
      <c r="V213" s="120">
        <f>L213+M213</f>
        <v>0</v>
      </c>
      <c r="W213" s="120">
        <f>ROUND(L213*K213,2)</f>
        <v>0</v>
      </c>
      <c r="X213" s="120">
        <f>ROUND(M213*K213,2)</f>
        <v>0</v>
      </c>
      <c r="Y213" s="162">
        <v>0</v>
      </c>
      <c r="Z213" s="162">
        <f>Y213*K213</f>
        <v>0</v>
      </c>
      <c r="AA213" s="162">
        <v>0</v>
      </c>
      <c r="AB213" s="162">
        <f>AA213*K213</f>
        <v>0</v>
      </c>
      <c r="AC213" s="162">
        <v>0</v>
      </c>
      <c r="AD213" s="163">
        <f>AC213*K213</f>
        <v>0</v>
      </c>
      <c r="AR213" s="22" t="s">
        <v>1418</v>
      </c>
      <c r="AT213" s="22" t="s">
        <v>205</v>
      </c>
      <c r="AU213" s="22" t="s">
        <v>96</v>
      </c>
      <c r="AY213" s="22" t="s">
        <v>204</v>
      </c>
      <c r="BE213" s="164">
        <f>IF(U213="základní",P213,0)</f>
        <v>0</v>
      </c>
      <c r="BF213" s="164">
        <f>IF(U213="snížená",P213,0)</f>
        <v>0</v>
      </c>
      <c r="BG213" s="164">
        <f>IF(U213="zákl. přenesená",P213,0)</f>
        <v>0</v>
      </c>
      <c r="BH213" s="164">
        <f>IF(U213="sníž. přenesená",P213,0)</f>
        <v>0</v>
      </c>
      <c r="BI213" s="164">
        <f>IF(U213="nulová",P213,0)</f>
        <v>0</v>
      </c>
      <c r="BJ213" s="22" t="s">
        <v>91</v>
      </c>
      <c r="BK213" s="164">
        <f>ROUND(V213*K213,2)</f>
        <v>0</v>
      </c>
      <c r="BL213" s="22" t="s">
        <v>1418</v>
      </c>
      <c r="BM213" s="22" t="s">
        <v>1667</v>
      </c>
    </row>
    <row r="214" spans="2:65" s="10" customFormat="1" ht="29.85" customHeight="1">
      <c r="B214" s="142"/>
      <c r="C214" s="143"/>
      <c r="D214" s="153" t="s">
        <v>877</v>
      </c>
      <c r="E214" s="153"/>
      <c r="F214" s="153"/>
      <c r="G214" s="153"/>
      <c r="H214" s="153"/>
      <c r="I214" s="153"/>
      <c r="J214" s="153"/>
      <c r="K214" s="153"/>
      <c r="L214" s="153"/>
      <c r="M214" s="279">
        <f>BK214</f>
        <v>0</v>
      </c>
      <c r="N214" s="280"/>
      <c r="O214" s="280"/>
      <c r="P214" s="280"/>
      <c r="Q214" s="280"/>
      <c r="R214" s="145"/>
      <c r="T214" s="146"/>
      <c r="U214" s="143"/>
      <c r="V214" s="143"/>
      <c r="W214" s="147">
        <f>SUM(W215:W218)</f>
        <v>0</v>
      </c>
      <c r="X214" s="147">
        <f>SUM(X215:X218)</f>
        <v>0</v>
      </c>
      <c r="Y214" s="143"/>
      <c r="Z214" s="148">
        <f>SUM(Z215:Z218)</f>
        <v>0</v>
      </c>
      <c r="AA214" s="143"/>
      <c r="AB214" s="148">
        <f>SUM(AB215:AB218)</f>
        <v>0</v>
      </c>
      <c r="AC214" s="143"/>
      <c r="AD214" s="149">
        <f>SUM(AD215:AD218)</f>
        <v>0</v>
      </c>
      <c r="AR214" s="150" t="s">
        <v>224</v>
      </c>
      <c r="AT214" s="151" t="s">
        <v>83</v>
      </c>
      <c r="AU214" s="151" t="s">
        <v>91</v>
      </c>
      <c r="AY214" s="150" t="s">
        <v>204</v>
      </c>
      <c r="BK214" s="152">
        <f>SUM(BK215:BK218)</f>
        <v>0</v>
      </c>
    </row>
    <row r="215" spans="2:65" s="1" customFormat="1" ht="16.5" customHeight="1">
      <c r="B215" s="154"/>
      <c r="C215" s="155" t="s">
        <v>1168</v>
      </c>
      <c r="D215" s="155" t="s">
        <v>205</v>
      </c>
      <c r="E215" s="156" t="s">
        <v>1668</v>
      </c>
      <c r="F215" s="263" t="s">
        <v>1669</v>
      </c>
      <c r="G215" s="263"/>
      <c r="H215" s="263"/>
      <c r="I215" s="263"/>
      <c r="J215" s="157" t="s">
        <v>1670</v>
      </c>
      <c r="K215" s="158">
        <v>1</v>
      </c>
      <c r="L215" s="159"/>
      <c r="M215" s="264"/>
      <c r="N215" s="264"/>
      <c r="O215" s="264"/>
      <c r="P215" s="264">
        <f>ROUND(V215*K215,2)</f>
        <v>0</v>
      </c>
      <c r="Q215" s="264"/>
      <c r="R215" s="160"/>
      <c r="T215" s="161" t="s">
        <v>5</v>
      </c>
      <c r="U215" s="44" t="s">
        <v>47</v>
      </c>
      <c r="V215" s="120">
        <f>L215+M215</f>
        <v>0</v>
      </c>
      <c r="W215" s="120">
        <f>ROUND(L215*K215,2)</f>
        <v>0</v>
      </c>
      <c r="X215" s="120">
        <f>ROUND(M215*K215,2)</f>
        <v>0</v>
      </c>
      <c r="Y215" s="162">
        <v>0</v>
      </c>
      <c r="Z215" s="162">
        <f>Y215*K215</f>
        <v>0</v>
      </c>
      <c r="AA215" s="162">
        <v>0</v>
      </c>
      <c r="AB215" s="162">
        <f>AA215*K215</f>
        <v>0</v>
      </c>
      <c r="AC215" s="162">
        <v>0</v>
      </c>
      <c r="AD215" s="163">
        <f>AC215*K215</f>
        <v>0</v>
      </c>
      <c r="AR215" s="22" t="s">
        <v>1418</v>
      </c>
      <c r="AT215" s="22" t="s">
        <v>205</v>
      </c>
      <c r="AU215" s="22" t="s">
        <v>96</v>
      </c>
      <c r="AY215" s="22" t="s">
        <v>204</v>
      </c>
      <c r="BE215" s="164">
        <f>IF(U215="základní",P215,0)</f>
        <v>0</v>
      </c>
      <c r="BF215" s="164">
        <f>IF(U215="snížená",P215,0)</f>
        <v>0</v>
      </c>
      <c r="BG215" s="164">
        <f>IF(U215="zákl. přenesená",P215,0)</f>
        <v>0</v>
      </c>
      <c r="BH215" s="164">
        <f>IF(U215="sníž. přenesená",P215,0)</f>
        <v>0</v>
      </c>
      <c r="BI215" s="164">
        <f>IF(U215="nulová",P215,0)</f>
        <v>0</v>
      </c>
      <c r="BJ215" s="22" t="s">
        <v>91</v>
      </c>
      <c r="BK215" s="164">
        <f>ROUND(V215*K215,2)</f>
        <v>0</v>
      </c>
      <c r="BL215" s="22" t="s">
        <v>1418</v>
      </c>
      <c r="BM215" s="22" t="s">
        <v>1671</v>
      </c>
    </row>
    <row r="216" spans="2:65" s="1" customFormat="1" ht="16.5" customHeight="1">
      <c r="B216" s="154"/>
      <c r="C216" s="155" t="s">
        <v>1172</v>
      </c>
      <c r="D216" s="155" t="s">
        <v>205</v>
      </c>
      <c r="E216" s="156" t="s">
        <v>1672</v>
      </c>
      <c r="F216" s="263" t="s">
        <v>1673</v>
      </c>
      <c r="G216" s="263"/>
      <c r="H216" s="263"/>
      <c r="I216" s="263"/>
      <c r="J216" s="157" t="s">
        <v>1329</v>
      </c>
      <c r="K216" s="158">
        <v>1</v>
      </c>
      <c r="L216" s="159"/>
      <c r="M216" s="264"/>
      <c r="N216" s="264"/>
      <c r="O216" s="264"/>
      <c r="P216" s="264">
        <f>ROUND(V216*K216,2)</f>
        <v>0</v>
      </c>
      <c r="Q216" s="264"/>
      <c r="R216" s="160"/>
      <c r="T216" s="161" t="s">
        <v>5</v>
      </c>
      <c r="U216" s="44" t="s">
        <v>47</v>
      </c>
      <c r="V216" s="120">
        <f>L216+M216</f>
        <v>0</v>
      </c>
      <c r="W216" s="120">
        <f>ROUND(L216*K216,2)</f>
        <v>0</v>
      </c>
      <c r="X216" s="120">
        <f>ROUND(M216*K216,2)</f>
        <v>0</v>
      </c>
      <c r="Y216" s="162">
        <v>0</v>
      </c>
      <c r="Z216" s="162">
        <f>Y216*K216</f>
        <v>0</v>
      </c>
      <c r="AA216" s="162">
        <v>0</v>
      </c>
      <c r="AB216" s="162">
        <f>AA216*K216</f>
        <v>0</v>
      </c>
      <c r="AC216" s="162">
        <v>0</v>
      </c>
      <c r="AD216" s="163">
        <f>AC216*K216</f>
        <v>0</v>
      </c>
      <c r="AR216" s="22" t="s">
        <v>1418</v>
      </c>
      <c r="AT216" s="22" t="s">
        <v>205</v>
      </c>
      <c r="AU216" s="22" t="s">
        <v>96</v>
      </c>
      <c r="AY216" s="22" t="s">
        <v>204</v>
      </c>
      <c r="BE216" s="164">
        <f>IF(U216="základní",P216,0)</f>
        <v>0</v>
      </c>
      <c r="BF216" s="164">
        <f>IF(U216="snížená",P216,0)</f>
        <v>0</v>
      </c>
      <c r="BG216" s="164">
        <f>IF(U216="zákl. přenesená",P216,0)</f>
        <v>0</v>
      </c>
      <c r="BH216" s="164">
        <f>IF(U216="sníž. přenesená",P216,0)</f>
        <v>0</v>
      </c>
      <c r="BI216" s="164">
        <f>IF(U216="nulová",P216,0)</f>
        <v>0</v>
      </c>
      <c r="BJ216" s="22" t="s">
        <v>91</v>
      </c>
      <c r="BK216" s="164">
        <f>ROUND(V216*K216,2)</f>
        <v>0</v>
      </c>
      <c r="BL216" s="22" t="s">
        <v>1418</v>
      </c>
      <c r="BM216" s="22" t="s">
        <v>1674</v>
      </c>
    </row>
    <row r="217" spans="2:65" s="1" customFormat="1" ht="25.5" customHeight="1">
      <c r="B217" s="154"/>
      <c r="C217" s="155" t="s">
        <v>1176</v>
      </c>
      <c r="D217" s="155" t="s">
        <v>205</v>
      </c>
      <c r="E217" s="156" t="s">
        <v>1675</v>
      </c>
      <c r="F217" s="263" t="s">
        <v>1676</v>
      </c>
      <c r="G217" s="263"/>
      <c r="H217" s="263"/>
      <c r="I217" s="263"/>
      <c r="J217" s="157" t="s">
        <v>362</v>
      </c>
      <c r="K217" s="158">
        <v>16</v>
      </c>
      <c r="L217" s="159"/>
      <c r="M217" s="264"/>
      <c r="N217" s="264"/>
      <c r="O217" s="264"/>
      <c r="P217" s="264">
        <f>ROUND(V217*K217,2)</f>
        <v>0</v>
      </c>
      <c r="Q217" s="264"/>
      <c r="R217" s="160"/>
      <c r="T217" s="161" t="s">
        <v>5</v>
      </c>
      <c r="U217" s="44" t="s">
        <v>47</v>
      </c>
      <c r="V217" s="120">
        <f>L217+M217</f>
        <v>0</v>
      </c>
      <c r="W217" s="120">
        <f>ROUND(L217*K217,2)</f>
        <v>0</v>
      </c>
      <c r="X217" s="120">
        <f>ROUND(M217*K217,2)</f>
        <v>0</v>
      </c>
      <c r="Y217" s="162">
        <v>0</v>
      </c>
      <c r="Z217" s="162">
        <f>Y217*K217</f>
        <v>0</v>
      </c>
      <c r="AA217" s="162">
        <v>0</v>
      </c>
      <c r="AB217" s="162">
        <f>AA217*K217</f>
        <v>0</v>
      </c>
      <c r="AC217" s="162">
        <v>0</v>
      </c>
      <c r="AD217" s="163">
        <f>AC217*K217</f>
        <v>0</v>
      </c>
      <c r="AR217" s="22" t="s">
        <v>1418</v>
      </c>
      <c r="AT217" s="22" t="s">
        <v>205</v>
      </c>
      <c r="AU217" s="22" t="s">
        <v>96</v>
      </c>
      <c r="AY217" s="22" t="s">
        <v>204</v>
      </c>
      <c r="BE217" s="164">
        <f>IF(U217="základní",P217,0)</f>
        <v>0</v>
      </c>
      <c r="BF217" s="164">
        <f>IF(U217="snížená",P217,0)</f>
        <v>0</v>
      </c>
      <c r="BG217" s="164">
        <f>IF(U217="zákl. přenesená",P217,0)</f>
        <v>0</v>
      </c>
      <c r="BH217" s="164">
        <f>IF(U217="sníž. přenesená",P217,0)</f>
        <v>0</v>
      </c>
      <c r="BI217" s="164">
        <f>IF(U217="nulová",P217,0)</f>
        <v>0</v>
      </c>
      <c r="BJ217" s="22" t="s">
        <v>91</v>
      </c>
      <c r="BK217" s="164">
        <f>ROUND(V217*K217,2)</f>
        <v>0</v>
      </c>
      <c r="BL217" s="22" t="s">
        <v>1418</v>
      </c>
      <c r="BM217" s="22" t="s">
        <v>1677</v>
      </c>
    </row>
    <row r="218" spans="2:65" s="1" customFormat="1" ht="25.5" customHeight="1">
      <c r="B218" s="154"/>
      <c r="C218" s="155" t="s">
        <v>1180</v>
      </c>
      <c r="D218" s="155" t="s">
        <v>205</v>
      </c>
      <c r="E218" s="156" t="s">
        <v>1678</v>
      </c>
      <c r="F218" s="263" t="s">
        <v>1679</v>
      </c>
      <c r="G218" s="263"/>
      <c r="H218" s="263"/>
      <c r="I218" s="263"/>
      <c r="J218" s="157" t="s">
        <v>362</v>
      </c>
      <c r="K218" s="158">
        <v>20</v>
      </c>
      <c r="L218" s="159"/>
      <c r="M218" s="264"/>
      <c r="N218" s="264"/>
      <c r="O218" s="264"/>
      <c r="P218" s="264">
        <f>ROUND(V218*K218,2)</f>
        <v>0</v>
      </c>
      <c r="Q218" s="264"/>
      <c r="R218" s="160"/>
      <c r="T218" s="161" t="s">
        <v>5</v>
      </c>
      <c r="U218" s="44" t="s">
        <v>47</v>
      </c>
      <c r="V218" s="120">
        <f>L218+M218</f>
        <v>0</v>
      </c>
      <c r="W218" s="120">
        <f>ROUND(L218*K218,2)</f>
        <v>0</v>
      </c>
      <c r="X218" s="120">
        <f>ROUND(M218*K218,2)</f>
        <v>0</v>
      </c>
      <c r="Y218" s="162">
        <v>0</v>
      </c>
      <c r="Z218" s="162">
        <f>Y218*K218</f>
        <v>0</v>
      </c>
      <c r="AA218" s="162">
        <v>0</v>
      </c>
      <c r="AB218" s="162">
        <f>AA218*K218</f>
        <v>0</v>
      </c>
      <c r="AC218" s="162">
        <v>0</v>
      </c>
      <c r="AD218" s="163">
        <f>AC218*K218</f>
        <v>0</v>
      </c>
      <c r="AR218" s="22" t="s">
        <v>1418</v>
      </c>
      <c r="AT218" s="22" t="s">
        <v>205</v>
      </c>
      <c r="AU218" s="22" t="s">
        <v>96</v>
      </c>
      <c r="AY218" s="22" t="s">
        <v>204</v>
      </c>
      <c r="BE218" s="164">
        <f>IF(U218="základní",P218,0)</f>
        <v>0</v>
      </c>
      <c r="BF218" s="164">
        <f>IF(U218="snížená",P218,0)</f>
        <v>0</v>
      </c>
      <c r="BG218" s="164">
        <f>IF(U218="zákl. přenesená",P218,0)</f>
        <v>0</v>
      </c>
      <c r="BH218" s="164">
        <f>IF(U218="sníž. přenesená",P218,0)</f>
        <v>0</v>
      </c>
      <c r="BI218" s="164">
        <f>IF(U218="nulová",P218,0)</f>
        <v>0</v>
      </c>
      <c r="BJ218" s="22" t="s">
        <v>91</v>
      </c>
      <c r="BK218" s="164">
        <f>ROUND(V218*K218,2)</f>
        <v>0</v>
      </c>
      <c r="BL218" s="22" t="s">
        <v>1418</v>
      </c>
      <c r="BM218" s="22" t="s">
        <v>1680</v>
      </c>
    </row>
    <row r="219" spans="2:65" s="10" customFormat="1" ht="29.85" customHeight="1">
      <c r="B219" s="142"/>
      <c r="C219" s="143"/>
      <c r="D219" s="153" t="s">
        <v>1442</v>
      </c>
      <c r="E219" s="153"/>
      <c r="F219" s="153"/>
      <c r="G219" s="153"/>
      <c r="H219" s="153"/>
      <c r="I219" s="153"/>
      <c r="J219" s="153"/>
      <c r="K219" s="153"/>
      <c r="L219" s="153"/>
      <c r="M219" s="279">
        <f>BK219</f>
        <v>0</v>
      </c>
      <c r="N219" s="280"/>
      <c r="O219" s="280"/>
      <c r="P219" s="280"/>
      <c r="Q219" s="280"/>
      <c r="R219" s="145"/>
      <c r="T219" s="146"/>
      <c r="U219" s="143"/>
      <c r="V219" s="143"/>
      <c r="W219" s="147">
        <f>W220</f>
        <v>0</v>
      </c>
      <c r="X219" s="147">
        <f>X220</f>
        <v>0</v>
      </c>
      <c r="Y219" s="143"/>
      <c r="Z219" s="148">
        <f>Z220</f>
        <v>0</v>
      </c>
      <c r="AA219" s="143"/>
      <c r="AB219" s="148">
        <f>AB220</f>
        <v>0</v>
      </c>
      <c r="AC219" s="143"/>
      <c r="AD219" s="149">
        <f>AD220</f>
        <v>0</v>
      </c>
      <c r="AR219" s="150" t="s">
        <v>224</v>
      </c>
      <c r="AT219" s="151" t="s">
        <v>83</v>
      </c>
      <c r="AU219" s="151" t="s">
        <v>91</v>
      </c>
      <c r="AY219" s="150" t="s">
        <v>204</v>
      </c>
      <c r="BK219" s="152">
        <f>BK220</f>
        <v>0</v>
      </c>
    </row>
    <row r="220" spans="2:65" s="1" customFormat="1" ht="16.5" customHeight="1">
      <c r="B220" s="154"/>
      <c r="C220" s="155" t="s">
        <v>1184</v>
      </c>
      <c r="D220" s="155" t="s">
        <v>205</v>
      </c>
      <c r="E220" s="156" t="s">
        <v>1681</v>
      </c>
      <c r="F220" s="263" t="s">
        <v>1682</v>
      </c>
      <c r="G220" s="263"/>
      <c r="H220" s="263"/>
      <c r="I220" s="263"/>
      <c r="J220" s="157" t="s">
        <v>1329</v>
      </c>
      <c r="K220" s="158">
        <v>1</v>
      </c>
      <c r="L220" s="159"/>
      <c r="M220" s="264"/>
      <c r="N220" s="264"/>
      <c r="O220" s="264"/>
      <c r="P220" s="264">
        <f>ROUND(V220*K220,2)</f>
        <v>0</v>
      </c>
      <c r="Q220" s="264"/>
      <c r="R220" s="160"/>
      <c r="T220" s="161" t="s">
        <v>5</v>
      </c>
      <c r="U220" s="200" t="s">
        <v>47</v>
      </c>
      <c r="V220" s="201">
        <f>L220+M220</f>
        <v>0</v>
      </c>
      <c r="W220" s="201">
        <f>ROUND(L220*K220,2)</f>
        <v>0</v>
      </c>
      <c r="X220" s="201">
        <f>ROUND(M220*K220,2)</f>
        <v>0</v>
      </c>
      <c r="Y220" s="202">
        <v>0</v>
      </c>
      <c r="Z220" s="202">
        <f>Y220*K220</f>
        <v>0</v>
      </c>
      <c r="AA220" s="202">
        <v>0</v>
      </c>
      <c r="AB220" s="202">
        <f>AA220*K220</f>
        <v>0</v>
      </c>
      <c r="AC220" s="202">
        <v>0</v>
      </c>
      <c r="AD220" s="203">
        <f>AC220*K220</f>
        <v>0</v>
      </c>
      <c r="AR220" s="22" t="s">
        <v>1418</v>
      </c>
      <c r="AT220" s="22" t="s">
        <v>205</v>
      </c>
      <c r="AU220" s="22" t="s">
        <v>96</v>
      </c>
      <c r="AY220" s="22" t="s">
        <v>204</v>
      </c>
      <c r="BE220" s="164">
        <f>IF(U220="základní",P220,0)</f>
        <v>0</v>
      </c>
      <c r="BF220" s="164">
        <f>IF(U220="snížená",P220,0)</f>
        <v>0</v>
      </c>
      <c r="BG220" s="164">
        <f>IF(U220="zákl. přenesená",P220,0)</f>
        <v>0</v>
      </c>
      <c r="BH220" s="164">
        <f>IF(U220="sníž. přenesená",P220,0)</f>
        <v>0</v>
      </c>
      <c r="BI220" s="164">
        <f>IF(U220="nulová",P220,0)</f>
        <v>0</v>
      </c>
      <c r="BJ220" s="22" t="s">
        <v>91</v>
      </c>
      <c r="BK220" s="164">
        <f>ROUND(V220*K220,2)</f>
        <v>0</v>
      </c>
      <c r="BL220" s="22" t="s">
        <v>1418</v>
      </c>
      <c r="BM220" s="22" t="s">
        <v>1683</v>
      </c>
    </row>
    <row r="221" spans="2:65" s="1" customFormat="1" ht="6.95" customHeight="1"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1"/>
    </row>
  </sheetData>
  <mergeCells count="358">
    <mergeCell ref="H1:K1"/>
    <mergeCell ref="S2:AF2"/>
    <mergeCell ref="F220:I220"/>
    <mergeCell ref="P220:Q220"/>
    <mergeCell ref="M220:O220"/>
    <mergeCell ref="M124:Q124"/>
    <mergeCell ref="M125:Q125"/>
    <mergeCell ref="M126:Q126"/>
    <mergeCell ref="M171:Q171"/>
    <mergeCell ref="M173:Q173"/>
    <mergeCell ref="M175:Q175"/>
    <mergeCell ref="M179:Q179"/>
    <mergeCell ref="M180:Q180"/>
    <mergeCell ref="M190:Q190"/>
    <mergeCell ref="M198:Q198"/>
    <mergeCell ref="M201:Q201"/>
    <mergeCell ref="M205:Q205"/>
    <mergeCell ref="M208:Q208"/>
    <mergeCell ref="M209:Q209"/>
    <mergeCell ref="M214:Q214"/>
    <mergeCell ref="M219:Q219"/>
    <mergeCell ref="F216:I216"/>
    <mergeCell ref="P216:Q216"/>
    <mergeCell ref="M216:O216"/>
    <mergeCell ref="F217:I217"/>
    <mergeCell ref="P217:Q217"/>
    <mergeCell ref="M217:O217"/>
    <mergeCell ref="F218:I218"/>
    <mergeCell ref="P218:Q218"/>
    <mergeCell ref="M218:O218"/>
    <mergeCell ref="F212:I212"/>
    <mergeCell ref="P212:Q212"/>
    <mergeCell ref="M212:O212"/>
    <mergeCell ref="F213:I213"/>
    <mergeCell ref="P213:Q213"/>
    <mergeCell ref="M213:O213"/>
    <mergeCell ref="F215:I215"/>
    <mergeCell ref="P215:Q215"/>
    <mergeCell ref="M215:O215"/>
    <mergeCell ref="F206:I206"/>
    <mergeCell ref="P206:Q206"/>
    <mergeCell ref="M206:O206"/>
    <mergeCell ref="F207:I207"/>
    <mergeCell ref="F210:I210"/>
    <mergeCell ref="P210:Q210"/>
    <mergeCell ref="M210:O210"/>
    <mergeCell ref="F211:I211"/>
    <mergeCell ref="P211:Q211"/>
    <mergeCell ref="M211:O211"/>
    <mergeCell ref="F202:I202"/>
    <mergeCell ref="P202:Q202"/>
    <mergeCell ref="M202:O202"/>
    <mergeCell ref="F203:I203"/>
    <mergeCell ref="P203:Q203"/>
    <mergeCell ref="M203:O203"/>
    <mergeCell ref="F204:I204"/>
    <mergeCell ref="P204:Q204"/>
    <mergeCell ref="M204:O204"/>
    <mergeCell ref="F197:I197"/>
    <mergeCell ref="P197:Q197"/>
    <mergeCell ref="M197:O197"/>
    <mergeCell ref="F199:I199"/>
    <mergeCell ref="P199:Q199"/>
    <mergeCell ref="M199:O199"/>
    <mergeCell ref="F200:I200"/>
    <mergeCell ref="P200:Q200"/>
    <mergeCell ref="M200:O200"/>
    <mergeCell ref="F194:I194"/>
    <mergeCell ref="P194:Q194"/>
    <mergeCell ref="M194:O194"/>
    <mergeCell ref="F195:I195"/>
    <mergeCell ref="P195:Q195"/>
    <mergeCell ref="M195:O195"/>
    <mergeCell ref="F196:I196"/>
    <mergeCell ref="P196:Q196"/>
    <mergeCell ref="M196:O196"/>
    <mergeCell ref="F191:I191"/>
    <mergeCell ref="P191:Q191"/>
    <mergeCell ref="M191:O191"/>
    <mergeCell ref="F192:I192"/>
    <mergeCell ref="P192:Q192"/>
    <mergeCell ref="M192:O192"/>
    <mergeCell ref="F193:I193"/>
    <mergeCell ref="P193:Q193"/>
    <mergeCell ref="M193:O193"/>
    <mergeCell ref="F187:I187"/>
    <mergeCell ref="P187:Q187"/>
    <mergeCell ref="M187:O187"/>
    <mergeCell ref="F188:I188"/>
    <mergeCell ref="P188:Q188"/>
    <mergeCell ref="M188:O188"/>
    <mergeCell ref="F189:I189"/>
    <mergeCell ref="P189:Q189"/>
    <mergeCell ref="M189:O189"/>
    <mergeCell ref="F184:I184"/>
    <mergeCell ref="P184:Q184"/>
    <mergeCell ref="M184:O184"/>
    <mergeCell ref="F185:I185"/>
    <mergeCell ref="P185:Q185"/>
    <mergeCell ref="M185:O185"/>
    <mergeCell ref="F186:I186"/>
    <mergeCell ref="P186:Q186"/>
    <mergeCell ref="M186:O186"/>
    <mergeCell ref="F181:I181"/>
    <mergeCell ref="P181:Q181"/>
    <mergeCell ref="M181:O181"/>
    <mergeCell ref="F182:I182"/>
    <mergeCell ref="P182:Q182"/>
    <mergeCell ref="M182:O182"/>
    <mergeCell ref="F183:I183"/>
    <mergeCell ref="P183:Q183"/>
    <mergeCell ref="M183:O183"/>
    <mergeCell ref="F176:I176"/>
    <mergeCell ref="P176:Q176"/>
    <mergeCell ref="M176:O176"/>
    <mergeCell ref="F177:I177"/>
    <mergeCell ref="P177:Q177"/>
    <mergeCell ref="M177:O177"/>
    <mergeCell ref="F178:I178"/>
    <mergeCell ref="P178:Q178"/>
    <mergeCell ref="M178:O178"/>
    <mergeCell ref="F170:I170"/>
    <mergeCell ref="P170:Q170"/>
    <mergeCell ref="M170:O170"/>
    <mergeCell ref="F172:I172"/>
    <mergeCell ref="P172:Q172"/>
    <mergeCell ref="M172:O172"/>
    <mergeCell ref="F174:I174"/>
    <mergeCell ref="P174:Q174"/>
    <mergeCell ref="M174:O174"/>
    <mergeCell ref="F167:I167"/>
    <mergeCell ref="P167:Q167"/>
    <mergeCell ref="M167:O167"/>
    <mergeCell ref="F168:I168"/>
    <mergeCell ref="P168:Q168"/>
    <mergeCell ref="M168:O168"/>
    <mergeCell ref="F169:I169"/>
    <mergeCell ref="P169:Q169"/>
    <mergeCell ref="M169:O169"/>
    <mergeCell ref="F164:I164"/>
    <mergeCell ref="P164:Q164"/>
    <mergeCell ref="M164:O164"/>
    <mergeCell ref="F165:I165"/>
    <mergeCell ref="P165:Q165"/>
    <mergeCell ref="M165:O165"/>
    <mergeCell ref="F166:I166"/>
    <mergeCell ref="P166:Q166"/>
    <mergeCell ref="M166:O166"/>
    <mergeCell ref="F161:I161"/>
    <mergeCell ref="P161:Q161"/>
    <mergeCell ref="M161:O161"/>
    <mergeCell ref="F162:I162"/>
    <mergeCell ref="P162:Q162"/>
    <mergeCell ref="M162:O162"/>
    <mergeCell ref="F163:I163"/>
    <mergeCell ref="P163:Q163"/>
    <mergeCell ref="M163:O163"/>
    <mergeCell ref="F158:I158"/>
    <mergeCell ref="P158:Q158"/>
    <mergeCell ref="M158:O158"/>
    <mergeCell ref="F159:I159"/>
    <mergeCell ref="P159:Q159"/>
    <mergeCell ref="M159:O159"/>
    <mergeCell ref="F160:I160"/>
    <mergeCell ref="P160:Q160"/>
    <mergeCell ref="M160:O160"/>
    <mergeCell ref="F155:I155"/>
    <mergeCell ref="P155:Q155"/>
    <mergeCell ref="M155:O155"/>
    <mergeCell ref="F156:I156"/>
    <mergeCell ref="P156:Q156"/>
    <mergeCell ref="M156:O156"/>
    <mergeCell ref="F157:I157"/>
    <mergeCell ref="P157:Q157"/>
    <mergeCell ref="M157:O157"/>
    <mergeCell ref="F152:I152"/>
    <mergeCell ref="P152:Q152"/>
    <mergeCell ref="M152:O152"/>
    <mergeCell ref="F153:I153"/>
    <mergeCell ref="P153:Q153"/>
    <mergeCell ref="M153:O153"/>
    <mergeCell ref="F154:I154"/>
    <mergeCell ref="P154:Q154"/>
    <mergeCell ref="M154:O154"/>
    <mergeCell ref="F149:I149"/>
    <mergeCell ref="P149:Q149"/>
    <mergeCell ref="M149:O149"/>
    <mergeCell ref="F150:I150"/>
    <mergeCell ref="P150:Q150"/>
    <mergeCell ref="M150:O150"/>
    <mergeCell ref="F151:I151"/>
    <mergeCell ref="P151:Q151"/>
    <mergeCell ref="M151:O151"/>
    <mergeCell ref="F146:I146"/>
    <mergeCell ref="P146:Q146"/>
    <mergeCell ref="M146:O146"/>
    <mergeCell ref="F147:I147"/>
    <mergeCell ref="P147:Q147"/>
    <mergeCell ref="M147:O147"/>
    <mergeCell ref="F148:I148"/>
    <mergeCell ref="P148:Q148"/>
    <mergeCell ref="M148:O148"/>
    <mergeCell ref="F143:I143"/>
    <mergeCell ref="P143:Q143"/>
    <mergeCell ref="M143:O143"/>
    <mergeCell ref="F144:I144"/>
    <mergeCell ref="P144:Q144"/>
    <mergeCell ref="M144:O144"/>
    <mergeCell ref="F145:I145"/>
    <mergeCell ref="P145:Q145"/>
    <mergeCell ref="M145:O145"/>
    <mergeCell ref="F140:I140"/>
    <mergeCell ref="P140:Q140"/>
    <mergeCell ref="M140:O140"/>
    <mergeCell ref="F141:I141"/>
    <mergeCell ref="P141:Q141"/>
    <mergeCell ref="M141:O141"/>
    <mergeCell ref="F142:I142"/>
    <mergeCell ref="P142:Q142"/>
    <mergeCell ref="M142:O142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28:I128"/>
    <mergeCell ref="P128:Q128"/>
    <mergeCell ref="M128:O128"/>
    <mergeCell ref="F129:I129"/>
    <mergeCell ref="P129:Q129"/>
    <mergeCell ref="M129:O129"/>
    <mergeCell ref="F130:I130"/>
    <mergeCell ref="P130:Q130"/>
    <mergeCell ref="M130:O130"/>
    <mergeCell ref="F115:P115"/>
    <mergeCell ref="F116:P116"/>
    <mergeCell ref="M118:P118"/>
    <mergeCell ref="M120:Q120"/>
    <mergeCell ref="M121:Q121"/>
    <mergeCell ref="F123:I123"/>
    <mergeCell ref="P123:Q123"/>
    <mergeCell ref="M123:O123"/>
    <mergeCell ref="F127:I127"/>
    <mergeCell ref="P127:Q127"/>
    <mergeCell ref="M127:O127"/>
    <mergeCell ref="H102:J102"/>
    <mergeCell ref="K102:L102"/>
    <mergeCell ref="M102:Q102"/>
    <mergeCell ref="H103:J103"/>
    <mergeCell ref="K103:L103"/>
    <mergeCell ref="M103:Q103"/>
    <mergeCell ref="M105:Q105"/>
    <mergeCell ref="L107:Q107"/>
    <mergeCell ref="C113:Q113"/>
    <mergeCell ref="H99:J99"/>
    <mergeCell ref="K99:L99"/>
    <mergeCell ref="M99:Q99"/>
    <mergeCell ref="H100:J100"/>
    <mergeCell ref="K100:L100"/>
    <mergeCell ref="M100:Q100"/>
    <mergeCell ref="H101:J101"/>
    <mergeCell ref="K101:L101"/>
    <mergeCell ref="M101:Q101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0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130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1684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1685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1686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M101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ROUND((SUM(BE101:BE102)+SUM(BE121:BE189)), 2)</f>
        <v>0</v>
      </c>
      <c r="I35" s="248"/>
      <c r="J35" s="248"/>
      <c r="K35" s="36"/>
      <c r="L35" s="36"/>
      <c r="M35" s="251">
        <f>ROUND(ROUND((SUM(BE101:BE102)+SUM(BE121:BE189)),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ROUND((SUM(BF101:BF102)+SUM(BF121:BF189)), 2)</f>
        <v>0</v>
      </c>
      <c r="I36" s="248"/>
      <c r="J36" s="248"/>
      <c r="K36" s="36"/>
      <c r="L36" s="36"/>
      <c r="M36" s="251">
        <f>ROUND(ROUND((SUM(BF101:BF102)+SUM(BF121:BF189)),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ROUND((SUM(BG101:BG102)+SUM(BG121:BG189)),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ROUND((SUM(BH101:BH102)+SUM(BH121:BH189)),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ROUND((SUM(BI101:BI102)+SUM(BI121:BI189)),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1684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SO04.1 - Měření a regulace objektu A – Administrativní budova a vrátnice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Pavel Voříšek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W121</f>
        <v>0</v>
      </c>
      <c r="I89" s="248"/>
      <c r="J89" s="248"/>
      <c r="K89" s="242">
        <f>X121</f>
        <v>0</v>
      </c>
      <c r="L89" s="248"/>
      <c r="M89" s="242">
        <f>M121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W122</f>
        <v>0</v>
      </c>
      <c r="I90" s="259"/>
      <c r="J90" s="259"/>
      <c r="K90" s="258">
        <f>X122</f>
        <v>0</v>
      </c>
      <c r="L90" s="259"/>
      <c r="M90" s="258">
        <f>M122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1437</v>
      </c>
      <c r="E91" s="101"/>
      <c r="F91" s="101"/>
      <c r="G91" s="101"/>
      <c r="H91" s="238">
        <f>W123</f>
        <v>0</v>
      </c>
      <c r="I91" s="239"/>
      <c r="J91" s="239"/>
      <c r="K91" s="238">
        <f>X123</f>
        <v>0</v>
      </c>
      <c r="L91" s="239"/>
      <c r="M91" s="238">
        <f>M123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1438</v>
      </c>
      <c r="E92" s="101"/>
      <c r="F92" s="101"/>
      <c r="G92" s="101"/>
      <c r="H92" s="238">
        <f>W140</f>
        <v>0</v>
      </c>
      <c r="I92" s="239"/>
      <c r="J92" s="239"/>
      <c r="K92" s="238">
        <f>X140</f>
        <v>0</v>
      </c>
      <c r="L92" s="239"/>
      <c r="M92" s="238">
        <f>M140</f>
        <v>0</v>
      </c>
      <c r="N92" s="239"/>
      <c r="O92" s="239"/>
      <c r="P92" s="239"/>
      <c r="Q92" s="239"/>
      <c r="R92" s="131"/>
    </row>
    <row r="93" spans="2:47" s="7" customFormat="1" ht="24.95" customHeight="1">
      <c r="B93" s="125"/>
      <c r="C93" s="126"/>
      <c r="D93" s="127" t="s">
        <v>868</v>
      </c>
      <c r="E93" s="126"/>
      <c r="F93" s="126"/>
      <c r="G93" s="126"/>
      <c r="H93" s="258">
        <f>W147</f>
        <v>0</v>
      </c>
      <c r="I93" s="259"/>
      <c r="J93" s="259"/>
      <c r="K93" s="258">
        <f>X147</f>
        <v>0</v>
      </c>
      <c r="L93" s="259"/>
      <c r="M93" s="258">
        <f>M147</f>
        <v>0</v>
      </c>
      <c r="N93" s="259"/>
      <c r="O93" s="259"/>
      <c r="P93" s="259"/>
      <c r="Q93" s="259"/>
      <c r="R93" s="128"/>
    </row>
    <row r="94" spans="2:47" s="8" customFormat="1" ht="19.899999999999999" customHeight="1">
      <c r="B94" s="129"/>
      <c r="C94" s="101"/>
      <c r="D94" s="130" t="s">
        <v>1440</v>
      </c>
      <c r="E94" s="101"/>
      <c r="F94" s="101"/>
      <c r="G94" s="101"/>
      <c r="H94" s="238">
        <f>W148</f>
        <v>0</v>
      </c>
      <c r="I94" s="239"/>
      <c r="J94" s="239"/>
      <c r="K94" s="238">
        <f>X148</f>
        <v>0</v>
      </c>
      <c r="L94" s="239"/>
      <c r="M94" s="238">
        <f>M148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1441</v>
      </c>
      <c r="E95" s="101"/>
      <c r="F95" s="101"/>
      <c r="G95" s="101"/>
      <c r="H95" s="238">
        <f>W159</f>
        <v>0</v>
      </c>
      <c r="I95" s="239"/>
      <c r="J95" s="239"/>
      <c r="K95" s="238">
        <f>X159</f>
        <v>0</v>
      </c>
      <c r="L95" s="239"/>
      <c r="M95" s="238">
        <f>M159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871</v>
      </c>
      <c r="E96" s="101"/>
      <c r="F96" s="101"/>
      <c r="G96" s="101"/>
      <c r="H96" s="238">
        <f>W182</f>
        <v>0</v>
      </c>
      <c r="I96" s="239"/>
      <c r="J96" s="239"/>
      <c r="K96" s="238">
        <f>X182</f>
        <v>0</v>
      </c>
      <c r="L96" s="239"/>
      <c r="M96" s="238">
        <f>M182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874</v>
      </c>
      <c r="E97" s="126"/>
      <c r="F97" s="126"/>
      <c r="G97" s="126"/>
      <c r="H97" s="258">
        <f>W184</f>
        <v>0</v>
      </c>
      <c r="I97" s="259"/>
      <c r="J97" s="259"/>
      <c r="K97" s="258">
        <f>X184</f>
        <v>0</v>
      </c>
      <c r="L97" s="259"/>
      <c r="M97" s="258">
        <f>M184</f>
        <v>0</v>
      </c>
      <c r="N97" s="259"/>
      <c r="O97" s="259"/>
      <c r="P97" s="259"/>
      <c r="Q97" s="259"/>
      <c r="R97" s="128"/>
    </row>
    <row r="98" spans="2:21" s="8" customFormat="1" ht="19.899999999999999" customHeight="1">
      <c r="B98" s="129"/>
      <c r="C98" s="101"/>
      <c r="D98" s="130" t="s">
        <v>877</v>
      </c>
      <c r="E98" s="101"/>
      <c r="F98" s="101"/>
      <c r="G98" s="101"/>
      <c r="H98" s="238">
        <f>W185</f>
        <v>0</v>
      </c>
      <c r="I98" s="239"/>
      <c r="J98" s="239"/>
      <c r="K98" s="238">
        <f>X185</f>
        <v>0</v>
      </c>
      <c r="L98" s="239"/>
      <c r="M98" s="238">
        <f>M185</f>
        <v>0</v>
      </c>
      <c r="N98" s="239"/>
      <c r="O98" s="239"/>
      <c r="P98" s="239"/>
      <c r="Q98" s="239"/>
      <c r="R98" s="131"/>
    </row>
    <row r="99" spans="2:21" s="8" customFormat="1" ht="19.899999999999999" customHeight="1">
      <c r="B99" s="129"/>
      <c r="C99" s="101"/>
      <c r="D99" s="130" t="s">
        <v>1442</v>
      </c>
      <c r="E99" s="101"/>
      <c r="F99" s="101"/>
      <c r="G99" s="101"/>
      <c r="H99" s="238">
        <f>W188</f>
        <v>0</v>
      </c>
      <c r="I99" s="239"/>
      <c r="J99" s="239"/>
      <c r="K99" s="238">
        <f>X188</f>
        <v>0</v>
      </c>
      <c r="L99" s="239"/>
      <c r="M99" s="238">
        <f>M188</f>
        <v>0</v>
      </c>
      <c r="N99" s="239"/>
      <c r="O99" s="239"/>
      <c r="P99" s="239"/>
      <c r="Q99" s="239"/>
      <c r="R99" s="131"/>
    </row>
    <row r="100" spans="2:21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24" t="s">
        <v>185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257">
        <v>0</v>
      </c>
      <c r="N101" s="260"/>
      <c r="O101" s="260"/>
      <c r="P101" s="260"/>
      <c r="Q101" s="260"/>
      <c r="R101" s="37"/>
      <c r="T101" s="132"/>
      <c r="U101" s="133" t="s">
        <v>46</v>
      </c>
    </row>
    <row r="102" spans="2:21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14" t="s">
        <v>155</v>
      </c>
      <c r="D103" s="115"/>
      <c r="E103" s="115"/>
      <c r="F103" s="115"/>
      <c r="G103" s="115"/>
      <c r="H103" s="115"/>
      <c r="I103" s="115"/>
      <c r="J103" s="115"/>
      <c r="K103" s="115"/>
      <c r="L103" s="243">
        <f>ROUND(SUM(M89+M101),2)</f>
        <v>0</v>
      </c>
      <c r="M103" s="243"/>
      <c r="N103" s="243"/>
      <c r="O103" s="243"/>
      <c r="P103" s="243"/>
      <c r="Q103" s="243"/>
      <c r="R103" s="37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21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21" s="1" customFormat="1" ht="36.950000000000003" customHeight="1">
      <c r="B109" s="35"/>
      <c r="C109" s="206" t="s">
        <v>186</v>
      </c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30" customHeight="1">
      <c r="B111" s="35"/>
      <c r="C111" s="32" t="s">
        <v>18</v>
      </c>
      <c r="D111" s="36"/>
      <c r="E111" s="36"/>
      <c r="F111" s="246" t="str">
        <f>F6</f>
        <v>St. č. 2368 Decentralizace vytápění CA PZP Lobodice</v>
      </c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36"/>
      <c r="R111" s="37"/>
    </row>
    <row r="112" spans="2:21" ht="30" customHeight="1">
      <c r="B112" s="26"/>
      <c r="C112" s="32" t="s">
        <v>162</v>
      </c>
      <c r="D112" s="28"/>
      <c r="E112" s="28"/>
      <c r="F112" s="246" t="s">
        <v>1684</v>
      </c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8"/>
      <c r="R112" s="27"/>
    </row>
    <row r="113" spans="2:65" s="1" customFormat="1" ht="36.950000000000003" customHeight="1">
      <c r="B113" s="35"/>
      <c r="C113" s="69" t="s">
        <v>164</v>
      </c>
      <c r="D113" s="36"/>
      <c r="E113" s="36"/>
      <c r="F113" s="223" t="str">
        <f>F8</f>
        <v>SO04.1 - Měření a regulace objektu A – Administrativní budova a vrátnice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2" t="s">
        <v>22</v>
      </c>
      <c r="D115" s="36"/>
      <c r="E115" s="36"/>
      <c r="F115" s="30" t="str">
        <f>F10</f>
        <v>PZP Lobodice</v>
      </c>
      <c r="G115" s="36"/>
      <c r="H115" s="36"/>
      <c r="I115" s="36"/>
      <c r="J115" s="36"/>
      <c r="K115" s="32" t="s">
        <v>24</v>
      </c>
      <c r="L115" s="36"/>
      <c r="M115" s="249" t="str">
        <f>IF(O10="","",O10)</f>
        <v>06.04.2018</v>
      </c>
      <c r="N115" s="249"/>
      <c r="O115" s="249"/>
      <c r="P115" s="249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2" t="s">
        <v>26</v>
      </c>
      <c r="D117" s="36"/>
      <c r="E117" s="36"/>
      <c r="F117" s="30" t="str">
        <f>E13</f>
        <v xml:space="preserve">innogy Gas Storage, s.r.o. </v>
      </c>
      <c r="G117" s="36"/>
      <c r="H117" s="36"/>
      <c r="I117" s="36"/>
      <c r="J117" s="36"/>
      <c r="K117" s="32" t="s">
        <v>34</v>
      </c>
      <c r="L117" s="36"/>
      <c r="M117" s="208" t="str">
        <f>E19</f>
        <v>FORGAS a. s.</v>
      </c>
      <c r="N117" s="208"/>
      <c r="O117" s="208"/>
      <c r="P117" s="208"/>
      <c r="Q117" s="208"/>
      <c r="R117" s="37"/>
    </row>
    <row r="118" spans="2:65" s="1" customFormat="1" ht="14.45" customHeight="1">
      <c r="B118" s="35"/>
      <c r="C118" s="32" t="s">
        <v>32</v>
      </c>
      <c r="D118" s="36"/>
      <c r="E118" s="36"/>
      <c r="F118" s="30" t="str">
        <f>IF(E16="","",E16)</f>
        <v xml:space="preserve"> </v>
      </c>
      <c r="G118" s="36"/>
      <c r="H118" s="36"/>
      <c r="I118" s="36"/>
      <c r="J118" s="36"/>
      <c r="K118" s="32" t="s">
        <v>38</v>
      </c>
      <c r="L118" s="36"/>
      <c r="M118" s="208" t="str">
        <f>E22</f>
        <v>Ing. Pavel Voříšek</v>
      </c>
      <c r="N118" s="208"/>
      <c r="O118" s="208"/>
      <c r="P118" s="208"/>
      <c r="Q118" s="208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34"/>
      <c r="C120" s="135" t="s">
        <v>187</v>
      </c>
      <c r="D120" s="136" t="s">
        <v>188</v>
      </c>
      <c r="E120" s="136" t="s">
        <v>64</v>
      </c>
      <c r="F120" s="261" t="s">
        <v>189</v>
      </c>
      <c r="G120" s="261"/>
      <c r="H120" s="261"/>
      <c r="I120" s="261"/>
      <c r="J120" s="136" t="s">
        <v>190</v>
      </c>
      <c r="K120" s="136" t="s">
        <v>191</v>
      </c>
      <c r="L120" s="136" t="s">
        <v>192</v>
      </c>
      <c r="M120" s="261" t="s">
        <v>193</v>
      </c>
      <c r="N120" s="261"/>
      <c r="O120" s="261"/>
      <c r="P120" s="261" t="s">
        <v>173</v>
      </c>
      <c r="Q120" s="262"/>
      <c r="R120" s="137"/>
      <c r="T120" s="76" t="s">
        <v>194</v>
      </c>
      <c r="U120" s="77" t="s">
        <v>46</v>
      </c>
      <c r="V120" s="77" t="s">
        <v>195</v>
      </c>
      <c r="W120" s="77" t="s">
        <v>196</v>
      </c>
      <c r="X120" s="77" t="s">
        <v>197</v>
      </c>
      <c r="Y120" s="77" t="s">
        <v>198</v>
      </c>
      <c r="Z120" s="77" t="s">
        <v>199</v>
      </c>
      <c r="AA120" s="77" t="s">
        <v>200</v>
      </c>
      <c r="AB120" s="77" t="s">
        <v>201</v>
      </c>
      <c r="AC120" s="77" t="s">
        <v>202</v>
      </c>
      <c r="AD120" s="78" t="s">
        <v>203</v>
      </c>
    </row>
    <row r="121" spans="2:65" s="1" customFormat="1" ht="29.25" customHeight="1">
      <c r="B121" s="35"/>
      <c r="C121" s="80" t="s">
        <v>167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274">
        <f>BK121</f>
        <v>0</v>
      </c>
      <c r="N121" s="275"/>
      <c r="O121" s="275"/>
      <c r="P121" s="275"/>
      <c r="Q121" s="275"/>
      <c r="R121" s="37"/>
      <c r="T121" s="79"/>
      <c r="U121" s="51"/>
      <c r="V121" s="51"/>
      <c r="W121" s="138">
        <f>W122+W147+W184</f>
        <v>0</v>
      </c>
      <c r="X121" s="138">
        <f>X122+X147+X184</f>
        <v>0</v>
      </c>
      <c r="Y121" s="51"/>
      <c r="Z121" s="139">
        <f>Z122+Z147+Z184</f>
        <v>52.620999999999995</v>
      </c>
      <c r="AA121" s="51"/>
      <c r="AB121" s="139">
        <f>AB122+AB147+AB184</f>
        <v>11.059889999999999</v>
      </c>
      <c r="AC121" s="51"/>
      <c r="AD121" s="140">
        <f>AD122+AD147+AD184</f>
        <v>0</v>
      </c>
      <c r="AT121" s="22" t="s">
        <v>83</v>
      </c>
      <c r="AU121" s="22" t="s">
        <v>175</v>
      </c>
      <c r="BK121" s="141">
        <f>BK122+BK147+BK184</f>
        <v>0</v>
      </c>
    </row>
    <row r="122" spans="2:65" s="10" customFormat="1" ht="37.35" customHeight="1">
      <c r="B122" s="142"/>
      <c r="C122" s="143"/>
      <c r="D122" s="144" t="s">
        <v>176</v>
      </c>
      <c r="E122" s="144"/>
      <c r="F122" s="144"/>
      <c r="G122" s="144"/>
      <c r="H122" s="144"/>
      <c r="I122" s="144"/>
      <c r="J122" s="144"/>
      <c r="K122" s="144"/>
      <c r="L122" s="144"/>
      <c r="M122" s="276">
        <f>BK122</f>
        <v>0</v>
      </c>
      <c r="N122" s="258"/>
      <c r="O122" s="258"/>
      <c r="P122" s="258"/>
      <c r="Q122" s="258"/>
      <c r="R122" s="145"/>
      <c r="T122" s="146"/>
      <c r="U122" s="143"/>
      <c r="V122" s="143"/>
      <c r="W122" s="147">
        <f>W123+W140</f>
        <v>0</v>
      </c>
      <c r="X122" s="147">
        <f>X123+X140</f>
        <v>0</v>
      </c>
      <c r="Y122" s="143"/>
      <c r="Z122" s="148">
        <f>Z123+Z140</f>
        <v>21.442</v>
      </c>
      <c r="AA122" s="143"/>
      <c r="AB122" s="148">
        <f>AB123+AB140</f>
        <v>11.051299999999999</v>
      </c>
      <c r="AC122" s="143"/>
      <c r="AD122" s="149">
        <f>AD123+AD140</f>
        <v>0</v>
      </c>
      <c r="AR122" s="150" t="s">
        <v>96</v>
      </c>
      <c r="AT122" s="151" t="s">
        <v>83</v>
      </c>
      <c r="AU122" s="151" t="s">
        <v>84</v>
      </c>
      <c r="AY122" s="150" t="s">
        <v>204</v>
      </c>
      <c r="BK122" s="152">
        <f>BK123+BK140</f>
        <v>0</v>
      </c>
    </row>
    <row r="123" spans="2:65" s="10" customFormat="1" ht="19.899999999999999" customHeight="1">
      <c r="B123" s="142"/>
      <c r="C123" s="143"/>
      <c r="D123" s="153" t="s">
        <v>1437</v>
      </c>
      <c r="E123" s="153"/>
      <c r="F123" s="153"/>
      <c r="G123" s="153"/>
      <c r="H123" s="153"/>
      <c r="I123" s="153"/>
      <c r="J123" s="153"/>
      <c r="K123" s="153"/>
      <c r="L123" s="153"/>
      <c r="M123" s="277">
        <f>BK123</f>
        <v>0</v>
      </c>
      <c r="N123" s="278"/>
      <c r="O123" s="278"/>
      <c r="P123" s="278"/>
      <c r="Q123" s="278"/>
      <c r="R123" s="145"/>
      <c r="T123" s="146"/>
      <c r="U123" s="143"/>
      <c r="V123" s="143"/>
      <c r="W123" s="147">
        <f>SUM(W124:W139)</f>
        <v>0</v>
      </c>
      <c r="X123" s="147">
        <f>SUM(X124:X139)</f>
        <v>0</v>
      </c>
      <c r="Y123" s="143"/>
      <c r="Z123" s="148">
        <f>SUM(Z124:Z139)</f>
        <v>17.042000000000002</v>
      </c>
      <c r="AA123" s="143"/>
      <c r="AB123" s="148">
        <f>SUM(AB124:AB139)</f>
        <v>11.04894</v>
      </c>
      <c r="AC123" s="143"/>
      <c r="AD123" s="149">
        <f>SUM(AD124:AD139)</f>
        <v>0</v>
      </c>
      <c r="AR123" s="150" t="s">
        <v>96</v>
      </c>
      <c r="AT123" s="151" t="s">
        <v>83</v>
      </c>
      <c r="AU123" s="151" t="s">
        <v>91</v>
      </c>
      <c r="AY123" s="150" t="s">
        <v>204</v>
      </c>
      <c r="BK123" s="152">
        <f>SUM(BK124:BK139)</f>
        <v>0</v>
      </c>
    </row>
    <row r="124" spans="2:65" s="1" customFormat="1" ht="38.25" customHeight="1">
      <c r="B124" s="154"/>
      <c r="C124" s="155" t="s">
        <v>91</v>
      </c>
      <c r="D124" s="155" t="s">
        <v>205</v>
      </c>
      <c r="E124" s="156" t="s">
        <v>1461</v>
      </c>
      <c r="F124" s="263" t="s">
        <v>1462</v>
      </c>
      <c r="G124" s="263"/>
      <c r="H124" s="263"/>
      <c r="I124" s="263"/>
      <c r="J124" s="157" t="s">
        <v>208</v>
      </c>
      <c r="K124" s="158">
        <v>19</v>
      </c>
      <c r="L124" s="159"/>
      <c r="M124" s="264"/>
      <c r="N124" s="264"/>
      <c r="O124" s="264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0.03</v>
      </c>
      <c r="Z124" s="162">
        <f>Y124*K124</f>
        <v>0.56999999999999995</v>
      </c>
      <c r="AA124" s="162">
        <v>0</v>
      </c>
      <c r="AB124" s="162">
        <f>AA124*K124</f>
        <v>0</v>
      </c>
      <c r="AC124" s="162">
        <v>0</v>
      </c>
      <c r="AD124" s="163">
        <f>AC124*K124</f>
        <v>0</v>
      </c>
      <c r="AR124" s="22" t="s">
        <v>209</v>
      </c>
      <c r="AT124" s="22" t="s">
        <v>205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1687</v>
      </c>
    </row>
    <row r="125" spans="2:65" s="1" customFormat="1" ht="16.5" customHeight="1">
      <c r="B125" s="154"/>
      <c r="C125" s="165" t="s">
        <v>96</v>
      </c>
      <c r="D125" s="165" t="s">
        <v>211</v>
      </c>
      <c r="E125" s="166" t="s">
        <v>1688</v>
      </c>
      <c r="F125" s="265" t="s">
        <v>1689</v>
      </c>
      <c r="G125" s="265"/>
      <c r="H125" s="265"/>
      <c r="I125" s="265"/>
      <c r="J125" s="167" t="s">
        <v>208</v>
      </c>
      <c r="K125" s="168">
        <v>19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0</v>
      </c>
      <c r="AB125" s="162">
        <f>AA125*K125</f>
        <v>0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1690</v>
      </c>
    </row>
    <row r="126" spans="2:65" s="1" customFormat="1" ht="25.5" customHeight="1">
      <c r="B126" s="154"/>
      <c r="C126" s="155" t="s">
        <v>216</v>
      </c>
      <c r="D126" s="155" t="s">
        <v>205</v>
      </c>
      <c r="E126" s="156" t="s">
        <v>1470</v>
      </c>
      <c r="F126" s="263" t="s">
        <v>1471</v>
      </c>
      <c r="G126" s="263"/>
      <c r="H126" s="263"/>
      <c r="I126" s="263"/>
      <c r="J126" s="157" t="s">
        <v>208</v>
      </c>
      <c r="K126" s="158">
        <v>20</v>
      </c>
      <c r="L126" s="159"/>
      <c r="M126" s="264"/>
      <c r="N126" s="264"/>
      <c r="O126" s="264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4.5999999999999999E-2</v>
      </c>
      <c r="Z126" s="162">
        <f>Y126*K126</f>
        <v>0.91999999999999993</v>
      </c>
      <c r="AA126" s="162">
        <v>0</v>
      </c>
      <c r="AB126" s="162">
        <f>AA126*K126</f>
        <v>0</v>
      </c>
      <c r="AC126" s="162">
        <v>0</v>
      </c>
      <c r="AD126" s="163">
        <f>AC126*K126</f>
        <v>0</v>
      </c>
      <c r="AR126" s="22" t="s">
        <v>209</v>
      </c>
      <c r="AT126" s="22" t="s">
        <v>205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1691</v>
      </c>
    </row>
    <row r="127" spans="2:65" s="1" customFormat="1" ht="16.5" customHeight="1">
      <c r="B127" s="154"/>
      <c r="C127" s="165" t="s">
        <v>220</v>
      </c>
      <c r="D127" s="165" t="s">
        <v>211</v>
      </c>
      <c r="E127" s="166" t="s">
        <v>1692</v>
      </c>
      <c r="F127" s="265" t="s">
        <v>1693</v>
      </c>
      <c r="G127" s="265"/>
      <c r="H127" s="265"/>
      <c r="I127" s="265"/>
      <c r="J127" s="167" t="s">
        <v>208</v>
      </c>
      <c r="K127" s="168">
        <v>20</v>
      </c>
      <c r="L127" s="169"/>
      <c r="M127" s="266"/>
      <c r="N127" s="266"/>
      <c r="O127" s="267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</v>
      </c>
      <c r="Z127" s="162">
        <f>Y127*K127</f>
        <v>0</v>
      </c>
      <c r="AA127" s="162">
        <v>0.10091</v>
      </c>
      <c r="AB127" s="162">
        <f>AA127*K127</f>
        <v>2.0182000000000002</v>
      </c>
      <c r="AC127" s="162">
        <v>0</v>
      </c>
      <c r="AD127" s="163">
        <f>AC127*K127</f>
        <v>0</v>
      </c>
      <c r="AR127" s="22" t="s">
        <v>214</v>
      </c>
      <c r="AT127" s="22" t="s">
        <v>211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1694</v>
      </c>
    </row>
    <row r="128" spans="2:65" s="1" customFormat="1" ht="25.5" customHeight="1">
      <c r="B128" s="154"/>
      <c r="C128" s="155" t="s">
        <v>224</v>
      </c>
      <c r="D128" s="155" t="s">
        <v>205</v>
      </c>
      <c r="E128" s="156" t="s">
        <v>1695</v>
      </c>
      <c r="F128" s="263" t="s">
        <v>1696</v>
      </c>
      <c r="G128" s="263"/>
      <c r="H128" s="263"/>
      <c r="I128" s="263"/>
      <c r="J128" s="157" t="s">
        <v>208</v>
      </c>
      <c r="K128" s="158">
        <v>147</v>
      </c>
      <c r="L128" s="159"/>
      <c r="M128" s="264"/>
      <c r="N128" s="264"/>
      <c r="O128" s="264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4.5999999999999999E-2</v>
      </c>
      <c r="Z128" s="162">
        <f>Y128*K128</f>
        <v>6.7619999999999996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1697</v>
      </c>
    </row>
    <row r="129" spans="2:65" s="11" customFormat="1" ht="16.5" customHeight="1">
      <c r="B129" s="170"/>
      <c r="C129" s="171"/>
      <c r="D129" s="171"/>
      <c r="E129" s="172" t="s">
        <v>5</v>
      </c>
      <c r="F129" s="268" t="s">
        <v>1698</v>
      </c>
      <c r="G129" s="269"/>
      <c r="H129" s="269"/>
      <c r="I129" s="269"/>
      <c r="J129" s="171"/>
      <c r="K129" s="173">
        <v>103</v>
      </c>
      <c r="L129" s="171"/>
      <c r="M129" s="171"/>
      <c r="N129" s="171"/>
      <c r="O129" s="171"/>
      <c r="P129" s="171"/>
      <c r="Q129" s="171"/>
      <c r="R129" s="174"/>
      <c r="T129" s="175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6"/>
      <c r="AT129" s="177" t="s">
        <v>366</v>
      </c>
      <c r="AU129" s="177" t="s">
        <v>96</v>
      </c>
      <c r="AV129" s="11" t="s">
        <v>96</v>
      </c>
      <c r="AW129" s="11" t="s">
        <v>7</v>
      </c>
      <c r="AX129" s="11" t="s">
        <v>84</v>
      </c>
      <c r="AY129" s="177" t="s">
        <v>204</v>
      </c>
    </row>
    <row r="130" spans="2:65" s="11" customFormat="1" ht="16.5" customHeight="1">
      <c r="B130" s="170"/>
      <c r="C130" s="171"/>
      <c r="D130" s="171"/>
      <c r="E130" s="172" t="s">
        <v>5</v>
      </c>
      <c r="F130" s="270" t="s">
        <v>1699</v>
      </c>
      <c r="G130" s="271"/>
      <c r="H130" s="271"/>
      <c r="I130" s="271"/>
      <c r="J130" s="171"/>
      <c r="K130" s="173">
        <v>20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6"/>
      <c r="AT130" s="177" t="s">
        <v>366</v>
      </c>
      <c r="AU130" s="177" t="s">
        <v>96</v>
      </c>
      <c r="AV130" s="11" t="s">
        <v>96</v>
      </c>
      <c r="AW130" s="11" t="s">
        <v>7</v>
      </c>
      <c r="AX130" s="11" t="s">
        <v>84</v>
      </c>
      <c r="AY130" s="177" t="s">
        <v>204</v>
      </c>
    </row>
    <row r="131" spans="2:65" s="11" customFormat="1" ht="16.5" customHeight="1">
      <c r="B131" s="170"/>
      <c r="C131" s="171"/>
      <c r="D131" s="171"/>
      <c r="E131" s="172" t="s">
        <v>5</v>
      </c>
      <c r="F131" s="270" t="s">
        <v>1700</v>
      </c>
      <c r="G131" s="271"/>
      <c r="H131" s="271"/>
      <c r="I131" s="271"/>
      <c r="J131" s="171"/>
      <c r="K131" s="173">
        <v>24</v>
      </c>
      <c r="L131" s="171"/>
      <c r="M131" s="171"/>
      <c r="N131" s="171"/>
      <c r="O131" s="171"/>
      <c r="P131" s="171"/>
      <c r="Q131" s="171"/>
      <c r="R131" s="174"/>
      <c r="T131" s="175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6"/>
      <c r="AT131" s="177" t="s">
        <v>366</v>
      </c>
      <c r="AU131" s="177" t="s">
        <v>96</v>
      </c>
      <c r="AV131" s="11" t="s">
        <v>96</v>
      </c>
      <c r="AW131" s="11" t="s">
        <v>7</v>
      </c>
      <c r="AX131" s="11" t="s">
        <v>84</v>
      </c>
      <c r="AY131" s="177" t="s">
        <v>204</v>
      </c>
    </row>
    <row r="132" spans="2:65" s="12" customFormat="1" ht="16.5" customHeight="1">
      <c r="B132" s="178"/>
      <c r="C132" s="179"/>
      <c r="D132" s="179"/>
      <c r="E132" s="180" t="s">
        <v>5</v>
      </c>
      <c r="F132" s="272" t="s">
        <v>379</v>
      </c>
      <c r="G132" s="273"/>
      <c r="H132" s="273"/>
      <c r="I132" s="273"/>
      <c r="J132" s="179"/>
      <c r="K132" s="181">
        <v>147</v>
      </c>
      <c r="L132" s="179"/>
      <c r="M132" s="179"/>
      <c r="N132" s="179"/>
      <c r="O132" s="179"/>
      <c r="P132" s="179"/>
      <c r="Q132" s="179"/>
      <c r="R132" s="182"/>
      <c r="T132" s="187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88"/>
      <c r="AT132" s="186" t="s">
        <v>366</v>
      </c>
      <c r="AU132" s="186" t="s">
        <v>96</v>
      </c>
      <c r="AV132" s="12" t="s">
        <v>220</v>
      </c>
      <c r="AW132" s="12" t="s">
        <v>7</v>
      </c>
      <c r="AX132" s="12" t="s">
        <v>91</v>
      </c>
      <c r="AY132" s="186" t="s">
        <v>204</v>
      </c>
    </row>
    <row r="133" spans="2:65" s="1" customFormat="1" ht="16.5" customHeight="1">
      <c r="B133" s="154"/>
      <c r="C133" s="165" t="s">
        <v>229</v>
      </c>
      <c r="D133" s="165" t="s">
        <v>211</v>
      </c>
      <c r="E133" s="166" t="s">
        <v>1701</v>
      </c>
      <c r="F133" s="265" t="s">
        <v>1702</v>
      </c>
      <c r="G133" s="265"/>
      <c r="H133" s="265"/>
      <c r="I133" s="265"/>
      <c r="J133" s="167" t="s">
        <v>208</v>
      </c>
      <c r="K133" s="168">
        <v>103</v>
      </c>
      <c r="L133" s="169"/>
      <c r="M133" s="266"/>
      <c r="N133" s="266"/>
      <c r="O133" s="267"/>
      <c r="P133" s="264">
        <f t="shared" ref="P133:P139" si="0">ROUND(V133*K133,2)</f>
        <v>0</v>
      </c>
      <c r="Q133" s="264"/>
      <c r="R133" s="160"/>
      <c r="T133" s="161" t="s">
        <v>5</v>
      </c>
      <c r="U133" s="44" t="s">
        <v>47</v>
      </c>
      <c r="V133" s="120">
        <f t="shared" ref="V133:V139" si="1">L133+M133</f>
        <v>0</v>
      </c>
      <c r="W133" s="120">
        <f t="shared" ref="W133:W139" si="2">ROUND(L133*K133,2)</f>
        <v>0</v>
      </c>
      <c r="X133" s="120">
        <f t="shared" ref="X133:X139" si="3">ROUND(M133*K133,2)</f>
        <v>0</v>
      </c>
      <c r="Y133" s="162">
        <v>0</v>
      </c>
      <c r="Z133" s="162">
        <f t="shared" ref="Z133:Z139" si="4">Y133*K133</f>
        <v>0</v>
      </c>
      <c r="AA133" s="162">
        <v>4.6580000000000003E-2</v>
      </c>
      <c r="AB133" s="162">
        <f t="shared" ref="AB133:AB139" si="5">AA133*K133</f>
        <v>4.7977400000000001</v>
      </c>
      <c r="AC133" s="162">
        <v>0</v>
      </c>
      <c r="AD133" s="163">
        <f t="shared" ref="AD133:AD139" si="6">AC133*K133</f>
        <v>0</v>
      </c>
      <c r="AR133" s="22" t="s">
        <v>214</v>
      </c>
      <c r="AT133" s="22" t="s">
        <v>211</v>
      </c>
      <c r="AU133" s="22" t="s">
        <v>96</v>
      </c>
      <c r="AY133" s="22" t="s">
        <v>204</v>
      </c>
      <c r="BE133" s="164">
        <f t="shared" ref="BE133:BE139" si="7">IF(U133="základní",P133,0)</f>
        <v>0</v>
      </c>
      <c r="BF133" s="164">
        <f t="shared" ref="BF133:BF139" si="8">IF(U133="snížená",P133,0)</f>
        <v>0</v>
      </c>
      <c r="BG133" s="164">
        <f t="shared" ref="BG133:BG139" si="9">IF(U133="zákl. přenesená",P133,0)</f>
        <v>0</v>
      </c>
      <c r="BH133" s="164">
        <f t="shared" ref="BH133:BH139" si="10">IF(U133="sníž. přenesená",P133,0)</f>
        <v>0</v>
      </c>
      <c r="BI133" s="164">
        <f t="shared" ref="BI133:BI139" si="11">IF(U133="nulová",P133,0)</f>
        <v>0</v>
      </c>
      <c r="BJ133" s="22" t="s">
        <v>91</v>
      </c>
      <c r="BK133" s="164">
        <f t="shared" ref="BK133:BK139" si="12">ROUND(V133*K133,2)</f>
        <v>0</v>
      </c>
      <c r="BL133" s="22" t="s">
        <v>209</v>
      </c>
      <c r="BM133" s="22" t="s">
        <v>1703</v>
      </c>
    </row>
    <row r="134" spans="2:65" s="1" customFormat="1" ht="16.5" customHeight="1">
      <c r="B134" s="154"/>
      <c r="C134" s="165" t="s">
        <v>234</v>
      </c>
      <c r="D134" s="165" t="s">
        <v>211</v>
      </c>
      <c r="E134" s="166" t="s">
        <v>1704</v>
      </c>
      <c r="F134" s="265" t="s">
        <v>1705</v>
      </c>
      <c r="G134" s="265"/>
      <c r="H134" s="265"/>
      <c r="I134" s="265"/>
      <c r="J134" s="167" t="s">
        <v>208</v>
      </c>
      <c r="K134" s="168">
        <v>20</v>
      </c>
      <c r="L134" s="169"/>
      <c r="M134" s="266"/>
      <c r="N134" s="266"/>
      <c r="O134" s="267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0</v>
      </c>
      <c r="Z134" s="162">
        <f t="shared" si="4"/>
        <v>0</v>
      </c>
      <c r="AA134" s="162">
        <v>7.5209999999999999E-2</v>
      </c>
      <c r="AB134" s="162">
        <f t="shared" si="5"/>
        <v>1.5042</v>
      </c>
      <c r="AC134" s="162">
        <v>0</v>
      </c>
      <c r="AD134" s="163">
        <f t="shared" si="6"/>
        <v>0</v>
      </c>
      <c r="AR134" s="22" t="s">
        <v>214</v>
      </c>
      <c r="AT134" s="22" t="s">
        <v>211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1706</v>
      </c>
    </row>
    <row r="135" spans="2:65" s="1" customFormat="1" ht="16.5" customHeight="1">
      <c r="B135" s="154"/>
      <c r="C135" s="165" t="s">
        <v>239</v>
      </c>
      <c r="D135" s="165" t="s">
        <v>211</v>
      </c>
      <c r="E135" s="166" t="s">
        <v>1707</v>
      </c>
      <c r="F135" s="265" t="s">
        <v>1708</v>
      </c>
      <c r="G135" s="265"/>
      <c r="H135" s="265"/>
      <c r="I135" s="265"/>
      <c r="J135" s="167" t="s">
        <v>208</v>
      </c>
      <c r="K135" s="168">
        <v>24</v>
      </c>
      <c r="L135" s="169"/>
      <c r="M135" s="266"/>
      <c r="N135" s="266"/>
      <c r="O135" s="267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0</v>
      </c>
      <c r="Z135" s="162">
        <f t="shared" si="4"/>
        <v>0</v>
      </c>
      <c r="AA135" s="162">
        <v>0.1137</v>
      </c>
      <c r="AB135" s="162">
        <f t="shared" si="5"/>
        <v>2.7287999999999997</v>
      </c>
      <c r="AC135" s="162">
        <v>0</v>
      </c>
      <c r="AD135" s="163">
        <f t="shared" si="6"/>
        <v>0</v>
      </c>
      <c r="AR135" s="22" t="s">
        <v>214</v>
      </c>
      <c r="AT135" s="22" t="s">
        <v>211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1709</v>
      </c>
    </row>
    <row r="136" spans="2:65" s="1" customFormat="1" ht="38.25" customHeight="1">
      <c r="B136" s="154"/>
      <c r="C136" s="155" t="s">
        <v>243</v>
      </c>
      <c r="D136" s="155" t="s">
        <v>205</v>
      </c>
      <c r="E136" s="156" t="s">
        <v>1710</v>
      </c>
      <c r="F136" s="263" t="s">
        <v>1711</v>
      </c>
      <c r="G136" s="263"/>
      <c r="H136" s="263"/>
      <c r="I136" s="263"/>
      <c r="J136" s="157" t="s">
        <v>237</v>
      </c>
      <c r="K136" s="158">
        <v>18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0.123</v>
      </c>
      <c r="Z136" s="162">
        <f t="shared" si="4"/>
        <v>2.214</v>
      </c>
      <c r="AA136" s="162">
        <v>0</v>
      </c>
      <c r="AB136" s="162">
        <f t="shared" si="5"/>
        <v>0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1712</v>
      </c>
    </row>
    <row r="137" spans="2:65" s="1" customFormat="1" ht="38.25" customHeight="1">
      <c r="B137" s="154"/>
      <c r="C137" s="155" t="s">
        <v>247</v>
      </c>
      <c r="D137" s="155" t="s">
        <v>205</v>
      </c>
      <c r="E137" s="156" t="s">
        <v>1713</v>
      </c>
      <c r="F137" s="263" t="s">
        <v>1714</v>
      </c>
      <c r="G137" s="263"/>
      <c r="H137" s="263"/>
      <c r="I137" s="263"/>
      <c r="J137" s="157" t="s">
        <v>237</v>
      </c>
      <c r="K137" s="158">
        <v>2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1.02</v>
      </c>
      <c r="Z137" s="162">
        <f t="shared" si="4"/>
        <v>2.04</v>
      </c>
      <c r="AA137" s="162">
        <v>0</v>
      </c>
      <c r="AB137" s="162">
        <f t="shared" si="5"/>
        <v>0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1715</v>
      </c>
    </row>
    <row r="138" spans="2:65" s="1" customFormat="1" ht="25.5" customHeight="1">
      <c r="B138" s="154"/>
      <c r="C138" s="155" t="s">
        <v>251</v>
      </c>
      <c r="D138" s="155" t="s">
        <v>205</v>
      </c>
      <c r="E138" s="156" t="s">
        <v>1716</v>
      </c>
      <c r="F138" s="263" t="s">
        <v>1717</v>
      </c>
      <c r="G138" s="263"/>
      <c r="H138" s="263"/>
      <c r="I138" s="263"/>
      <c r="J138" s="157" t="s">
        <v>237</v>
      </c>
      <c r="K138" s="158">
        <v>1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4.5359999999999996</v>
      </c>
      <c r="Z138" s="162">
        <f t="shared" si="4"/>
        <v>4.5359999999999996</v>
      </c>
      <c r="AA138" s="162">
        <v>0</v>
      </c>
      <c r="AB138" s="162">
        <f t="shared" si="5"/>
        <v>0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1718</v>
      </c>
    </row>
    <row r="139" spans="2:65" s="1" customFormat="1" ht="25.5" customHeight="1">
      <c r="B139" s="154"/>
      <c r="C139" s="165" t="s">
        <v>255</v>
      </c>
      <c r="D139" s="165" t="s">
        <v>211</v>
      </c>
      <c r="E139" s="166" t="s">
        <v>1719</v>
      </c>
      <c r="F139" s="265" t="s">
        <v>1720</v>
      </c>
      <c r="G139" s="265"/>
      <c r="H139" s="265"/>
      <c r="I139" s="265"/>
      <c r="J139" s="167" t="s">
        <v>237</v>
      </c>
      <c r="K139" s="168">
        <v>1</v>
      </c>
      <c r="L139" s="169"/>
      <c r="M139" s="266"/>
      <c r="N139" s="266"/>
      <c r="O139" s="267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</v>
      </c>
      <c r="Z139" s="162">
        <f t="shared" si="4"/>
        <v>0</v>
      </c>
      <c r="AA139" s="162">
        <v>0</v>
      </c>
      <c r="AB139" s="162">
        <f t="shared" si="5"/>
        <v>0</v>
      </c>
      <c r="AC139" s="162">
        <v>0</v>
      </c>
      <c r="AD139" s="163">
        <f t="shared" si="6"/>
        <v>0</v>
      </c>
      <c r="AR139" s="22" t="s">
        <v>214</v>
      </c>
      <c r="AT139" s="22" t="s">
        <v>211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1721</v>
      </c>
    </row>
    <row r="140" spans="2:65" s="10" customFormat="1" ht="29.85" customHeight="1">
      <c r="B140" s="142"/>
      <c r="C140" s="143"/>
      <c r="D140" s="153" t="s">
        <v>1438</v>
      </c>
      <c r="E140" s="153"/>
      <c r="F140" s="153"/>
      <c r="G140" s="153"/>
      <c r="H140" s="153"/>
      <c r="I140" s="153"/>
      <c r="J140" s="153"/>
      <c r="K140" s="153"/>
      <c r="L140" s="153"/>
      <c r="M140" s="279">
        <f>BK140</f>
        <v>0</v>
      </c>
      <c r="N140" s="280"/>
      <c r="O140" s="280"/>
      <c r="P140" s="280"/>
      <c r="Q140" s="280"/>
      <c r="R140" s="145"/>
      <c r="T140" s="146"/>
      <c r="U140" s="143"/>
      <c r="V140" s="143"/>
      <c r="W140" s="147">
        <f>SUM(W141:W146)</f>
        <v>0</v>
      </c>
      <c r="X140" s="147">
        <f>SUM(X141:X146)</f>
        <v>0</v>
      </c>
      <c r="Y140" s="143"/>
      <c r="Z140" s="148">
        <f>SUM(Z141:Z146)</f>
        <v>4.4000000000000004</v>
      </c>
      <c r="AA140" s="143"/>
      <c r="AB140" s="148">
        <f>SUM(AB141:AB146)</f>
        <v>2.3600000000000001E-3</v>
      </c>
      <c r="AC140" s="143"/>
      <c r="AD140" s="149">
        <f>SUM(AD141:AD146)</f>
        <v>0</v>
      </c>
      <c r="AR140" s="150" t="s">
        <v>96</v>
      </c>
      <c r="AT140" s="151" t="s">
        <v>83</v>
      </c>
      <c r="AU140" s="151" t="s">
        <v>91</v>
      </c>
      <c r="AY140" s="150" t="s">
        <v>204</v>
      </c>
      <c r="BK140" s="152">
        <f>SUM(BK141:BK146)</f>
        <v>0</v>
      </c>
    </row>
    <row r="141" spans="2:65" s="1" customFormat="1" ht="38.25" customHeight="1">
      <c r="B141" s="154"/>
      <c r="C141" s="155" t="s">
        <v>259</v>
      </c>
      <c r="D141" s="155" t="s">
        <v>205</v>
      </c>
      <c r="E141" s="156" t="s">
        <v>1722</v>
      </c>
      <c r="F141" s="263" t="s">
        <v>1723</v>
      </c>
      <c r="G141" s="263"/>
      <c r="H141" s="263"/>
      <c r="I141" s="263"/>
      <c r="J141" s="157" t="s">
        <v>208</v>
      </c>
      <c r="K141" s="158">
        <v>4</v>
      </c>
      <c r="L141" s="159"/>
      <c r="M141" s="264"/>
      <c r="N141" s="264"/>
      <c r="O141" s="264"/>
      <c r="P141" s="264">
        <f t="shared" ref="P141:P146" si="13">ROUND(V141*K141,2)</f>
        <v>0</v>
      </c>
      <c r="Q141" s="264"/>
      <c r="R141" s="160"/>
      <c r="T141" s="161" t="s">
        <v>5</v>
      </c>
      <c r="U141" s="44" t="s">
        <v>47</v>
      </c>
      <c r="V141" s="120">
        <f t="shared" ref="V141:V146" si="14">L141+M141</f>
        <v>0</v>
      </c>
      <c r="W141" s="120">
        <f t="shared" ref="W141:W146" si="15">ROUND(L141*K141,2)</f>
        <v>0</v>
      </c>
      <c r="X141" s="120">
        <f t="shared" ref="X141:X146" si="16">ROUND(M141*K141,2)</f>
        <v>0</v>
      </c>
      <c r="Y141" s="162">
        <v>0.34</v>
      </c>
      <c r="Z141" s="162">
        <f t="shared" ref="Z141:Z146" si="17">Y141*K141</f>
        <v>1.36</v>
      </c>
      <c r="AA141" s="162">
        <v>0</v>
      </c>
      <c r="AB141" s="162">
        <f t="shared" ref="AB141:AB146" si="18">AA141*K141</f>
        <v>0</v>
      </c>
      <c r="AC141" s="162">
        <v>0</v>
      </c>
      <c r="AD141" s="163">
        <f t="shared" ref="AD141:AD146" si="19">AC141*K141</f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 t="shared" ref="BE141:BE146" si="20">IF(U141="základní",P141,0)</f>
        <v>0</v>
      </c>
      <c r="BF141" s="164">
        <f t="shared" ref="BF141:BF146" si="21">IF(U141="snížená",P141,0)</f>
        <v>0</v>
      </c>
      <c r="BG141" s="164">
        <f t="shared" ref="BG141:BG146" si="22">IF(U141="zákl. přenesená",P141,0)</f>
        <v>0</v>
      </c>
      <c r="BH141" s="164">
        <f t="shared" ref="BH141:BH146" si="23">IF(U141="sníž. přenesená",P141,0)</f>
        <v>0</v>
      </c>
      <c r="BI141" s="164">
        <f t="shared" ref="BI141:BI146" si="24">IF(U141="nulová",P141,0)</f>
        <v>0</v>
      </c>
      <c r="BJ141" s="22" t="s">
        <v>91</v>
      </c>
      <c r="BK141" s="164">
        <f t="shared" ref="BK141:BK146" si="25">ROUND(V141*K141,2)</f>
        <v>0</v>
      </c>
      <c r="BL141" s="22" t="s">
        <v>209</v>
      </c>
      <c r="BM141" s="22" t="s">
        <v>1724</v>
      </c>
    </row>
    <row r="142" spans="2:65" s="1" customFormat="1" ht="25.5" customHeight="1">
      <c r="B142" s="154"/>
      <c r="C142" s="165" t="s">
        <v>263</v>
      </c>
      <c r="D142" s="165" t="s">
        <v>211</v>
      </c>
      <c r="E142" s="166" t="s">
        <v>1725</v>
      </c>
      <c r="F142" s="265" t="s">
        <v>1726</v>
      </c>
      <c r="G142" s="265"/>
      <c r="H142" s="265"/>
      <c r="I142" s="265"/>
      <c r="J142" s="167" t="s">
        <v>208</v>
      </c>
      <c r="K142" s="168">
        <v>4</v>
      </c>
      <c r="L142" s="169"/>
      <c r="M142" s="266"/>
      <c r="N142" s="266"/>
      <c r="O142" s="267"/>
      <c r="P142" s="264">
        <f t="shared" si="13"/>
        <v>0</v>
      </c>
      <c r="Q142" s="264"/>
      <c r="R142" s="160"/>
      <c r="T142" s="161" t="s">
        <v>5</v>
      </c>
      <c r="U142" s="44" t="s">
        <v>47</v>
      </c>
      <c r="V142" s="120">
        <f t="shared" si="14"/>
        <v>0</v>
      </c>
      <c r="W142" s="120">
        <f t="shared" si="15"/>
        <v>0</v>
      </c>
      <c r="X142" s="120">
        <f t="shared" si="16"/>
        <v>0</v>
      </c>
      <c r="Y142" s="162">
        <v>0</v>
      </c>
      <c r="Z142" s="162">
        <f t="shared" si="17"/>
        <v>0</v>
      </c>
      <c r="AA142" s="162">
        <v>0</v>
      </c>
      <c r="AB142" s="162">
        <f t="shared" si="18"/>
        <v>0</v>
      </c>
      <c r="AC142" s="162">
        <v>0</v>
      </c>
      <c r="AD142" s="163">
        <f t="shared" si="19"/>
        <v>0</v>
      </c>
      <c r="AR142" s="22" t="s">
        <v>214</v>
      </c>
      <c r="AT142" s="22" t="s">
        <v>211</v>
      </c>
      <c r="AU142" s="22" t="s">
        <v>96</v>
      </c>
      <c r="AY142" s="22" t="s">
        <v>204</v>
      </c>
      <c r="BE142" s="164">
        <f t="shared" si="20"/>
        <v>0</v>
      </c>
      <c r="BF142" s="164">
        <f t="shared" si="21"/>
        <v>0</v>
      </c>
      <c r="BG142" s="164">
        <f t="shared" si="22"/>
        <v>0</v>
      </c>
      <c r="BH142" s="164">
        <f t="shared" si="23"/>
        <v>0</v>
      </c>
      <c r="BI142" s="164">
        <f t="shared" si="24"/>
        <v>0</v>
      </c>
      <c r="BJ142" s="22" t="s">
        <v>91</v>
      </c>
      <c r="BK142" s="164">
        <f t="shared" si="25"/>
        <v>0</v>
      </c>
      <c r="BL142" s="22" t="s">
        <v>209</v>
      </c>
      <c r="BM142" s="22" t="s">
        <v>1727</v>
      </c>
    </row>
    <row r="143" spans="2:65" s="1" customFormat="1" ht="38.25" customHeight="1">
      <c r="B143" s="154"/>
      <c r="C143" s="155" t="s">
        <v>12</v>
      </c>
      <c r="D143" s="155" t="s">
        <v>205</v>
      </c>
      <c r="E143" s="156" t="s">
        <v>1728</v>
      </c>
      <c r="F143" s="263" t="s">
        <v>1729</v>
      </c>
      <c r="G143" s="263"/>
      <c r="H143" s="263"/>
      <c r="I143" s="263"/>
      <c r="J143" s="157" t="s">
        <v>208</v>
      </c>
      <c r="K143" s="158">
        <v>2</v>
      </c>
      <c r="L143" s="159"/>
      <c r="M143" s="264"/>
      <c r="N143" s="264"/>
      <c r="O143" s="264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0.34</v>
      </c>
      <c r="Z143" s="162">
        <f t="shared" si="17"/>
        <v>0.68</v>
      </c>
      <c r="AA143" s="162">
        <v>0</v>
      </c>
      <c r="AB143" s="162">
        <f t="shared" si="18"/>
        <v>0</v>
      </c>
      <c r="AC143" s="162">
        <v>0</v>
      </c>
      <c r="AD143" s="163">
        <f t="shared" si="19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1730</v>
      </c>
    </row>
    <row r="144" spans="2:65" s="1" customFormat="1" ht="25.5" customHeight="1">
      <c r="B144" s="154"/>
      <c r="C144" s="165" t="s">
        <v>209</v>
      </c>
      <c r="D144" s="165" t="s">
        <v>211</v>
      </c>
      <c r="E144" s="166" t="s">
        <v>1731</v>
      </c>
      <c r="F144" s="265" t="s">
        <v>1732</v>
      </c>
      <c r="G144" s="265"/>
      <c r="H144" s="265"/>
      <c r="I144" s="265"/>
      <c r="J144" s="167" t="s">
        <v>208</v>
      </c>
      <c r="K144" s="168">
        <v>2</v>
      </c>
      <c r="L144" s="169"/>
      <c r="M144" s="266"/>
      <c r="N144" s="266"/>
      <c r="O144" s="267"/>
      <c r="P144" s="264">
        <f t="shared" si="13"/>
        <v>0</v>
      </c>
      <c r="Q144" s="264"/>
      <c r="R144" s="160"/>
      <c r="T144" s="161" t="s">
        <v>5</v>
      </c>
      <c r="U144" s="44" t="s">
        <v>47</v>
      </c>
      <c r="V144" s="120">
        <f t="shared" si="14"/>
        <v>0</v>
      </c>
      <c r="W144" s="120">
        <f t="shared" si="15"/>
        <v>0</v>
      </c>
      <c r="X144" s="120">
        <f t="shared" si="16"/>
        <v>0</v>
      </c>
      <c r="Y144" s="162">
        <v>0</v>
      </c>
      <c r="Z144" s="162">
        <f t="shared" si="17"/>
        <v>0</v>
      </c>
      <c r="AA144" s="162">
        <v>0</v>
      </c>
      <c r="AB144" s="162">
        <f t="shared" si="18"/>
        <v>0</v>
      </c>
      <c r="AC144" s="162">
        <v>0</v>
      </c>
      <c r="AD144" s="163">
        <f t="shared" si="19"/>
        <v>0</v>
      </c>
      <c r="AR144" s="22" t="s">
        <v>214</v>
      </c>
      <c r="AT144" s="22" t="s">
        <v>211</v>
      </c>
      <c r="AU144" s="22" t="s">
        <v>96</v>
      </c>
      <c r="AY144" s="22" t="s">
        <v>204</v>
      </c>
      <c r="BE144" s="164">
        <f t="shared" si="20"/>
        <v>0</v>
      </c>
      <c r="BF144" s="164">
        <f t="shared" si="21"/>
        <v>0</v>
      </c>
      <c r="BG144" s="164">
        <f t="shared" si="22"/>
        <v>0</v>
      </c>
      <c r="BH144" s="164">
        <f t="shared" si="23"/>
        <v>0</v>
      </c>
      <c r="BI144" s="164">
        <f t="shared" si="24"/>
        <v>0</v>
      </c>
      <c r="BJ144" s="22" t="s">
        <v>91</v>
      </c>
      <c r="BK144" s="164">
        <f t="shared" si="25"/>
        <v>0</v>
      </c>
      <c r="BL144" s="22" t="s">
        <v>209</v>
      </c>
      <c r="BM144" s="22" t="s">
        <v>1733</v>
      </c>
    </row>
    <row r="145" spans="2:65" s="1" customFormat="1" ht="25.5" customHeight="1">
      <c r="B145" s="154"/>
      <c r="C145" s="155" t="s">
        <v>274</v>
      </c>
      <c r="D145" s="155" t="s">
        <v>205</v>
      </c>
      <c r="E145" s="156" t="s">
        <v>1734</v>
      </c>
      <c r="F145" s="263" t="s">
        <v>1735</v>
      </c>
      <c r="G145" s="263"/>
      <c r="H145" s="263"/>
      <c r="I145" s="263"/>
      <c r="J145" s="157" t="s">
        <v>208</v>
      </c>
      <c r="K145" s="158">
        <v>59</v>
      </c>
      <c r="L145" s="159"/>
      <c r="M145" s="264"/>
      <c r="N145" s="264"/>
      <c r="O145" s="264"/>
      <c r="P145" s="264">
        <f t="shared" si="13"/>
        <v>0</v>
      </c>
      <c r="Q145" s="264"/>
      <c r="R145" s="160"/>
      <c r="T145" s="161" t="s">
        <v>5</v>
      </c>
      <c r="U145" s="44" t="s">
        <v>47</v>
      </c>
      <c r="V145" s="120">
        <f t="shared" si="14"/>
        <v>0</v>
      </c>
      <c r="W145" s="120">
        <f t="shared" si="15"/>
        <v>0</v>
      </c>
      <c r="X145" s="120">
        <f t="shared" si="16"/>
        <v>0</v>
      </c>
      <c r="Y145" s="162">
        <v>0.04</v>
      </c>
      <c r="Z145" s="162">
        <f t="shared" si="17"/>
        <v>2.36</v>
      </c>
      <c r="AA145" s="162">
        <v>0</v>
      </c>
      <c r="AB145" s="162">
        <f t="shared" si="18"/>
        <v>0</v>
      </c>
      <c r="AC145" s="162">
        <v>0</v>
      </c>
      <c r="AD145" s="163">
        <f t="shared" si="19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20"/>
        <v>0</v>
      </c>
      <c r="BF145" s="164">
        <f t="shared" si="21"/>
        <v>0</v>
      </c>
      <c r="BG145" s="164">
        <f t="shared" si="22"/>
        <v>0</v>
      </c>
      <c r="BH145" s="164">
        <f t="shared" si="23"/>
        <v>0</v>
      </c>
      <c r="BI145" s="164">
        <f t="shared" si="24"/>
        <v>0</v>
      </c>
      <c r="BJ145" s="22" t="s">
        <v>91</v>
      </c>
      <c r="BK145" s="164">
        <f t="shared" si="25"/>
        <v>0</v>
      </c>
      <c r="BL145" s="22" t="s">
        <v>209</v>
      </c>
      <c r="BM145" s="22" t="s">
        <v>1736</v>
      </c>
    </row>
    <row r="146" spans="2:65" s="1" customFormat="1" ht="16.5" customHeight="1">
      <c r="B146" s="154"/>
      <c r="C146" s="165" t="s">
        <v>280</v>
      </c>
      <c r="D146" s="165" t="s">
        <v>211</v>
      </c>
      <c r="E146" s="166" t="s">
        <v>1737</v>
      </c>
      <c r="F146" s="265" t="s">
        <v>1738</v>
      </c>
      <c r="G146" s="265"/>
      <c r="H146" s="265"/>
      <c r="I146" s="265"/>
      <c r="J146" s="167" t="s">
        <v>208</v>
      </c>
      <c r="K146" s="168">
        <v>59</v>
      </c>
      <c r="L146" s="169"/>
      <c r="M146" s="266"/>
      <c r="N146" s="266"/>
      <c r="O146" s="267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0</v>
      </c>
      <c r="Z146" s="162">
        <f t="shared" si="17"/>
        <v>0</v>
      </c>
      <c r="AA146" s="162">
        <v>4.0000000000000003E-5</v>
      </c>
      <c r="AB146" s="162">
        <f t="shared" si="18"/>
        <v>2.3600000000000001E-3</v>
      </c>
      <c r="AC146" s="162">
        <v>0</v>
      </c>
      <c r="AD146" s="163">
        <f t="shared" si="19"/>
        <v>0</v>
      </c>
      <c r="AR146" s="22" t="s">
        <v>214</v>
      </c>
      <c r="AT146" s="22" t="s">
        <v>211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209</v>
      </c>
      <c r="BM146" s="22" t="s">
        <v>1739</v>
      </c>
    </row>
    <row r="147" spans="2:65" s="10" customFormat="1" ht="37.35" customHeight="1">
      <c r="B147" s="142"/>
      <c r="C147" s="143"/>
      <c r="D147" s="144" t="s">
        <v>868</v>
      </c>
      <c r="E147" s="144"/>
      <c r="F147" s="144"/>
      <c r="G147" s="144"/>
      <c r="H147" s="144"/>
      <c r="I147" s="144"/>
      <c r="J147" s="144"/>
      <c r="K147" s="144"/>
      <c r="L147" s="144"/>
      <c r="M147" s="290">
        <f>BK147</f>
        <v>0</v>
      </c>
      <c r="N147" s="291"/>
      <c r="O147" s="291"/>
      <c r="P147" s="291"/>
      <c r="Q147" s="291"/>
      <c r="R147" s="145"/>
      <c r="T147" s="146"/>
      <c r="U147" s="143"/>
      <c r="V147" s="143"/>
      <c r="W147" s="147">
        <f>W148+W159+W182</f>
        <v>0</v>
      </c>
      <c r="X147" s="147">
        <f>X148+X159+X182</f>
        <v>0</v>
      </c>
      <c r="Y147" s="143"/>
      <c r="Z147" s="148">
        <f>Z148+Z159+Z182</f>
        <v>31.178999999999995</v>
      </c>
      <c r="AA147" s="143"/>
      <c r="AB147" s="148">
        <f>AB148+AB159+AB182</f>
        <v>8.5900000000000004E-3</v>
      </c>
      <c r="AC147" s="143"/>
      <c r="AD147" s="149">
        <f>AD148+AD159+AD182</f>
        <v>0</v>
      </c>
      <c r="AR147" s="150" t="s">
        <v>216</v>
      </c>
      <c r="AT147" s="151" t="s">
        <v>83</v>
      </c>
      <c r="AU147" s="151" t="s">
        <v>84</v>
      </c>
      <c r="AY147" s="150" t="s">
        <v>204</v>
      </c>
      <c r="BK147" s="152">
        <f>BK148+BK159+BK182</f>
        <v>0</v>
      </c>
    </row>
    <row r="148" spans="2:65" s="10" customFormat="1" ht="19.899999999999999" customHeight="1">
      <c r="B148" s="142"/>
      <c r="C148" s="143"/>
      <c r="D148" s="153" t="s">
        <v>1440</v>
      </c>
      <c r="E148" s="153"/>
      <c r="F148" s="153"/>
      <c r="G148" s="153"/>
      <c r="H148" s="153"/>
      <c r="I148" s="153"/>
      <c r="J148" s="153"/>
      <c r="K148" s="153"/>
      <c r="L148" s="153"/>
      <c r="M148" s="277">
        <f>BK148</f>
        <v>0</v>
      </c>
      <c r="N148" s="278"/>
      <c r="O148" s="278"/>
      <c r="P148" s="278"/>
      <c r="Q148" s="278"/>
      <c r="R148" s="145"/>
      <c r="T148" s="146"/>
      <c r="U148" s="143"/>
      <c r="V148" s="143"/>
      <c r="W148" s="147">
        <f>SUM(W149:W158)</f>
        <v>0</v>
      </c>
      <c r="X148" s="147">
        <f>SUM(X149:X158)</f>
        <v>0</v>
      </c>
      <c r="Y148" s="143"/>
      <c r="Z148" s="148">
        <f>SUM(Z149:Z158)</f>
        <v>20.83</v>
      </c>
      <c r="AA148" s="143"/>
      <c r="AB148" s="148">
        <f>SUM(AB149:AB158)</f>
        <v>8.5900000000000004E-3</v>
      </c>
      <c r="AC148" s="143"/>
      <c r="AD148" s="149">
        <f>SUM(AD149:AD158)</f>
        <v>0</v>
      </c>
      <c r="AR148" s="150" t="s">
        <v>216</v>
      </c>
      <c r="AT148" s="151" t="s">
        <v>83</v>
      </c>
      <c r="AU148" s="151" t="s">
        <v>91</v>
      </c>
      <c r="AY148" s="150" t="s">
        <v>204</v>
      </c>
      <c r="BK148" s="152">
        <f>SUM(BK149:BK158)</f>
        <v>0</v>
      </c>
    </row>
    <row r="149" spans="2:65" s="1" customFormat="1" ht="16.5" customHeight="1">
      <c r="B149" s="154"/>
      <c r="C149" s="155" t="s">
        <v>284</v>
      </c>
      <c r="D149" s="155" t="s">
        <v>205</v>
      </c>
      <c r="E149" s="156" t="s">
        <v>1740</v>
      </c>
      <c r="F149" s="263" t="s">
        <v>1741</v>
      </c>
      <c r="G149" s="263"/>
      <c r="H149" s="263"/>
      <c r="I149" s="263"/>
      <c r="J149" s="157" t="s">
        <v>237</v>
      </c>
      <c r="K149" s="158">
        <v>42</v>
      </c>
      <c r="L149" s="159"/>
      <c r="M149" s="264"/>
      <c r="N149" s="264"/>
      <c r="O149" s="264"/>
      <c r="P149" s="264">
        <f t="shared" ref="P149:P158" si="26">ROUND(V149*K149,2)</f>
        <v>0</v>
      </c>
      <c r="Q149" s="264"/>
      <c r="R149" s="160"/>
      <c r="T149" s="161" t="s">
        <v>5</v>
      </c>
      <c r="U149" s="44" t="s">
        <v>47</v>
      </c>
      <c r="V149" s="120">
        <f t="shared" ref="V149:V158" si="27">L149+M149</f>
        <v>0</v>
      </c>
      <c r="W149" s="120">
        <f t="shared" ref="W149:W158" si="28">ROUND(L149*K149,2)</f>
        <v>0</v>
      </c>
      <c r="X149" s="120">
        <f t="shared" ref="X149:X158" si="29">ROUND(M149*K149,2)</f>
        <v>0</v>
      </c>
      <c r="Y149" s="162">
        <v>0.11</v>
      </c>
      <c r="Z149" s="162">
        <f t="shared" ref="Z149:Z158" si="30">Y149*K149</f>
        <v>4.62</v>
      </c>
      <c r="AA149" s="162">
        <v>0</v>
      </c>
      <c r="AB149" s="162">
        <f t="shared" ref="AB149:AB158" si="31">AA149*K149</f>
        <v>0</v>
      </c>
      <c r="AC149" s="162">
        <v>0</v>
      </c>
      <c r="AD149" s="163">
        <f t="shared" ref="AD149:AD158" si="32">AC149*K149</f>
        <v>0</v>
      </c>
      <c r="AR149" s="22" t="s">
        <v>278</v>
      </c>
      <c r="AT149" s="22" t="s">
        <v>205</v>
      </c>
      <c r="AU149" s="22" t="s">
        <v>96</v>
      </c>
      <c r="AY149" s="22" t="s">
        <v>204</v>
      </c>
      <c r="BE149" s="164">
        <f t="shared" ref="BE149:BE158" si="33">IF(U149="základní",P149,0)</f>
        <v>0</v>
      </c>
      <c r="BF149" s="164">
        <f t="shared" ref="BF149:BF158" si="34">IF(U149="snížená",P149,0)</f>
        <v>0</v>
      </c>
      <c r="BG149" s="164">
        <f t="shared" ref="BG149:BG158" si="35">IF(U149="zákl. přenesená",P149,0)</f>
        <v>0</v>
      </c>
      <c r="BH149" s="164">
        <f t="shared" ref="BH149:BH158" si="36">IF(U149="sníž. přenesená",P149,0)</f>
        <v>0</v>
      </c>
      <c r="BI149" s="164">
        <f t="shared" ref="BI149:BI158" si="37">IF(U149="nulová",P149,0)</f>
        <v>0</v>
      </c>
      <c r="BJ149" s="22" t="s">
        <v>91</v>
      </c>
      <c r="BK149" s="164">
        <f t="shared" ref="BK149:BK158" si="38">ROUND(V149*K149,2)</f>
        <v>0</v>
      </c>
      <c r="BL149" s="22" t="s">
        <v>278</v>
      </c>
      <c r="BM149" s="22" t="s">
        <v>1742</v>
      </c>
    </row>
    <row r="150" spans="2:65" s="1" customFormat="1" ht="16.5" customHeight="1">
      <c r="B150" s="154"/>
      <c r="C150" s="165" t="s">
        <v>288</v>
      </c>
      <c r="D150" s="165" t="s">
        <v>211</v>
      </c>
      <c r="E150" s="166" t="s">
        <v>1743</v>
      </c>
      <c r="F150" s="265" t="s">
        <v>1744</v>
      </c>
      <c r="G150" s="265"/>
      <c r="H150" s="265"/>
      <c r="I150" s="265"/>
      <c r="J150" s="167" t="s">
        <v>237</v>
      </c>
      <c r="K150" s="168">
        <v>42</v>
      </c>
      <c r="L150" s="169"/>
      <c r="M150" s="266"/>
      <c r="N150" s="266"/>
      <c r="O150" s="267"/>
      <c r="P150" s="264">
        <f t="shared" si="26"/>
        <v>0</v>
      </c>
      <c r="Q150" s="264"/>
      <c r="R150" s="160"/>
      <c r="T150" s="161" t="s">
        <v>5</v>
      </c>
      <c r="U150" s="44" t="s">
        <v>47</v>
      </c>
      <c r="V150" s="120">
        <f t="shared" si="27"/>
        <v>0</v>
      </c>
      <c r="W150" s="120">
        <f t="shared" si="28"/>
        <v>0</v>
      </c>
      <c r="X150" s="120">
        <f t="shared" si="29"/>
        <v>0</v>
      </c>
      <c r="Y150" s="162">
        <v>0</v>
      </c>
      <c r="Z150" s="162">
        <f t="shared" si="30"/>
        <v>0</v>
      </c>
      <c r="AA150" s="162">
        <v>0</v>
      </c>
      <c r="AB150" s="162">
        <f t="shared" si="31"/>
        <v>0</v>
      </c>
      <c r="AC150" s="162">
        <v>0</v>
      </c>
      <c r="AD150" s="163">
        <f t="shared" si="32"/>
        <v>0</v>
      </c>
      <c r="AR150" s="22" t="s">
        <v>277</v>
      </c>
      <c r="AT150" s="22" t="s">
        <v>211</v>
      </c>
      <c r="AU150" s="22" t="s">
        <v>96</v>
      </c>
      <c r="AY150" s="22" t="s">
        <v>204</v>
      </c>
      <c r="BE150" s="164">
        <f t="shared" si="33"/>
        <v>0</v>
      </c>
      <c r="BF150" s="164">
        <f t="shared" si="34"/>
        <v>0</v>
      </c>
      <c r="BG150" s="164">
        <f t="shared" si="35"/>
        <v>0</v>
      </c>
      <c r="BH150" s="164">
        <f t="shared" si="36"/>
        <v>0</v>
      </c>
      <c r="BI150" s="164">
        <f t="shared" si="37"/>
        <v>0</v>
      </c>
      <c r="BJ150" s="22" t="s">
        <v>91</v>
      </c>
      <c r="BK150" s="164">
        <f t="shared" si="38"/>
        <v>0</v>
      </c>
      <c r="BL150" s="22" t="s">
        <v>278</v>
      </c>
      <c r="BM150" s="22" t="s">
        <v>1745</v>
      </c>
    </row>
    <row r="151" spans="2:65" s="1" customFormat="1" ht="16.5" customHeight="1">
      <c r="B151" s="154"/>
      <c r="C151" s="155" t="s">
        <v>11</v>
      </c>
      <c r="D151" s="155" t="s">
        <v>205</v>
      </c>
      <c r="E151" s="156" t="s">
        <v>1746</v>
      </c>
      <c r="F151" s="263" t="s">
        <v>1747</v>
      </c>
      <c r="G151" s="263"/>
      <c r="H151" s="263"/>
      <c r="I151" s="263"/>
      <c r="J151" s="157" t="s">
        <v>208</v>
      </c>
      <c r="K151" s="158">
        <v>2</v>
      </c>
      <c r="L151" s="159"/>
      <c r="M151" s="264"/>
      <c r="N151" s="264"/>
      <c r="O151" s="264"/>
      <c r="P151" s="264">
        <f t="shared" si="26"/>
        <v>0</v>
      </c>
      <c r="Q151" s="264"/>
      <c r="R151" s="160"/>
      <c r="T151" s="161" t="s">
        <v>5</v>
      </c>
      <c r="U151" s="44" t="s">
        <v>47</v>
      </c>
      <c r="V151" s="120">
        <f t="shared" si="27"/>
        <v>0</v>
      </c>
      <c r="W151" s="120">
        <f t="shared" si="28"/>
        <v>0</v>
      </c>
      <c r="X151" s="120">
        <f t="shared" si="29"/>
        <v>0</v>
      </c>
      <c r="Y151" s="162">
        <v>0.21</v>
      </c>
      <c r="Z151" s="162">
        <f t="shared" si="30"/>
        <v>0.42</v>
      </c>
      <c r="AA151" s="162">
        <v>0</v>
      </c>
      <c r="AB151" s="162">
        <f t="shared" si="31"/>
        <v>0</v>
      </c>
      <c r="AC151" s="162">
        <v>0</v>
      </c>
      <c r="AD151" s="163">
        <f t="shared" si="32"/>
        <v>0</v>
      </c>
      <c r="AR151" s="22" t="s">
        <v>278</v>
      </c>
      <c r="AT151" s="22" t="s">
        <v>205</v>
      </c>
      <c r="AU151" s="22" t="s">
        <v>96</v>
      </c>
      <c r="AY151" s="22" t="s">
        <v>204</v>
      </c>
      <c r="BE151" s="164">
        <f t="shared" si="33"/>
        <v>0</v>
      </c>
      <c r="BF151" s="164">
        <f t="shared" si="34"/>
        <v>0</v>
      </c>
      <c r="BG151" s="164">
        <f t="shared" si="35"/>
        <v>0</v>
      </c>
      <c r="BH151" s="164">
        <f t="shared" si="36"/>
        <v>0</v>
      </c>
      <c r="BI151" s="164">
        <f t="shared" si="37"/>
        <v>0</v>
      </c>
      <c r="BJ151" s="22" t="s">
        <v>91</v>
      </c>
      <c r="BK151" s="164">
        <f t="shared" si="38"/>
        <v>0</v>
      </c>
      <c r="BL151" s="22" t="s">
        <v>278</v>
      </c>
      <c r="BM151" s="22" t="s">
        <v>1748</v>
      </c>
    </row>
    <row r="152" spans="2:65" s="1" customFormat="1" ht="25.5" customHeight="1">
      <c r="B152" s="154"/>
      <c r="C152" s="165" t="s">
        <v>295</v>
      </c>
      <c r="D152" s="165" t="s">
        <v>211</v>
      </c>
      <c r="E152" s="166" t="s">
        <v>1749</v>
      </c>
      <c r="F152" s="265" t="s">
        <v>1750</v>
      </c>
      <c r="G152" s="265"/>
      <c r="H152" s="265"/>
      <c r="I152" s="265"/>
      <c r="J152" s="167" t="s">
        <v>208</v>
      </c>
      <c r="K152" s="168">
        <v>2</v>
      </c>
      <c r="L152" s="169"/>
      <c r="M152" s="266"/>
      <c r="N152" s="266"/>
      <c r="O152" s="267"/>
      <c r="P152" s="264">
        <f t="shared" si="26"/>
        <v>0</v>
      </c>
      <c r="Q152" s="264"/>
      <c r="R152" s="160"/>
      <c r="T152" s="161" t="s">
        <v>5</v>
      </c>
      <c r="U152" s="44" t="s">
        <v>47</v>
      </c>
      <c r="V152" s="120">
        <f t="shared" si="27"/>
        <v>0</v>
      </c>
      <c r="W152" s="120">
        <f t="shared" si="28"/>
        <v>0</v>
      </c>
      <c r="X152" s="120">
        <f t="shared" si="29"/>
        <v>0</v>
      </c>
      <c r="Y152" s="162">
        <v>0</v>
      </c>
      <c r="Z152" s="162">
        <f t="shared" si="30"/>
        <v>0</v>
      </c>
      <c r="AA152" s="162">
        <v>1.9000000000000001E-4</v>
      </c>
      <c r="AB152" s="162">
        <f t="shared" si="31"/>
        <v>3.8000000000000002E-4</v>
      </c>
      <c r="AC152" s="162">
        <v>0</v>
      </c>
      <c r="AD152" s="163">
        <f t="shared" si="32"/>
        <v>0</v>
      </c>
      <c r="AR152" s="22" t="s">
        <v>1373</v>
      </c>
      <c r="AT152" s="22" t="s">
        <v>211</v>
      </c>
      <c r="AU152" s="22" t="s">
        <v>96</v>
      </c>
      <c r="AY152" s="22" t="s">
        <v>204</v>
      </c>
      <c r="BE152" s="164">
        <f t="shared" si="33"/>
        <v>0</v>
      </c>
      <c r="BF152" s="164">
        <f t="shared" si="34"/>
        <v>0</v>
      </c>
      <c r="BG152" s="164">
        <f t="shared" si="35"/>
        <v>0</v>
      </c>
      <c r="BH152" s="164">
        <f t="shared" si="36"/>
        <v>0</v>
      </c>
      <c r="BI152" s="164">
        <f t="shared" si="37"/>
        <v>0</v>
      </c>
      <c r="BJ152" s="22" t="s">
        <v>91</v>
      </c>
      <c r="BK152" s="164">
        <f t="shared" si="38"/>
        <v>0</v>
      </c>
      <c r="BL152" s="22" t="s">
        <v>1373</v>
      </c>
      <c r="BM152" s="22" t="s">
        <v>1751</v>
      </c>
    </row>
    <row r="153" spans="2:65" s="1" customFormat="1" ht="16.5" customHeight="1">
      <c r="B153" s="154"/>
      <c r="C153" s="155" t="s">
        <v>299</v>
      </c>
      <c r="D153" s="155" t="s">
        <v>205</v>
      </c>
      <c r="E153" s="156" t="s">
        <v>1752</v>
      </c>
      <c r="F153" s="263" t="s">
        <v>1753</v>
      </c>
      <c r="G153" s="263"/>
      <c r="H153" s="263"/>
      <c r="I153" s="263"/>
      <c r="J153" s="157" t="s">
        <v>208</v>
      </c>
      <c r="K153" s="158">
        <v>5</v>
      </c>
      <c r="L153" s="159"/>
      <c r="M153" s="264"/>
      <c r="N153" s="264"/>
      <c r="O153" s="264"/>
      <c r="P153" s="264">
        <f t="shared" si="26"/>
        <v>0</v>
      </c>
      <c r="Q153" s="264"/>
      <c r="R153" s="160"/>
      <c r="T153" s="161" t="s">
        <v>5</v>
      </c>
      <c r="U153" s="44" t="s">
        <v>47</v>
      </c>
      <c r="V153" s="120">
        <f t="shared" si="27"/>
        <v>0</v>
      </c>
      <c r="W153" s="120">
        <f t="shared" si="28"/>
        <v>0</v>
      </c>
      <c r="X153" s="120">
        <f t="shared" si="29"/>
        <v>0</v>
      </c>
      <c r="Y153" s="162">
        <v>0.21</v>
      </c>
      <c r="Z153" s="162">
        <f t="shared" si="30"/>
        <v>1.05</v>
      </c>
      <c r="AA153" s="162">
        <v>0</v>
      </c>
      <c r="AB153" s="162">
        <f t="shared" si="31"/>
        <v>0</v>
      </c>
      <c r="AC153" s="162">
        <v>0</v>
      </c>
      <c r="AD153" s="163">
        <f t="shared" si="32"/>
        <v>0</v>
      </c>
      <c r="AR153" s="22" t="s">
        <v>278</v>
      </c>
      <c r="AT153" s="22" t="s">
        <v>205</v>
      </c>
      <c r="AU153" s="22" t="s">
        <v>96</v>
      </c>
      <c r="AY153" s="22" t="s">
        <v>204</v>
      </c>
      <c r="BE153" s="164">
        <f t="shared" si="33"/>
        <v>0</v>
      </c>
      <c r="BF153" s="164">
        <f t="shared" si="34"/>
        <v>0</v>
      </c>
      <c r="BG153" s="164">
        <f t="shared" si="35"/>
        <v>0</v>
      </c>
      <c r="BH153" s="164">
        <f t="shared" si="36"/>
        <v>0</v>
      </c>
      <c r="BI153" s="164">
        <f t="shared" si="37"/>
        <v>0</v>
      </c>
      <c r="BJ153" s="22" t="s">
        <v>91</v>
      </c>
      <c r="BK153" s="164">
        <f t="shared" si="38"/>
        <v>0</v>
      </c>
      <c r="BL153" s="22" t="s">
        <v>278</v>
      </c>
      <c r="BM153" s="22" t="s">
        <v>1754</v>
      </c>
    </row>
    <row r="154" spans="2:65" s="1" customFormat="1" ht="25.5" customHeight="1">
      <c r="B154" s="154"/>
      <c r="C154" s="165" t="s">
        <v>303</v>
      </c>
      <c r="D154" s="165" t="s">
        <v>211</v>
      </c>
      <c r="E154" s="166" t="s">
        <v>1755</v>
      </c>
      <c r="F154" s="265" t="s">
        <v>1756</v>
      </c>
      <c r="G154" s="265"/>
      <c r="H154" s="265"/>
      <c r="I154" s="265"/>
      <c r="J154" s="167" t="s">
        <v>208</v>
      </c>
      <c r="K154" s="168">
        <v>5</v>
      </c>
      <c r="L154" s="169"/>
      <c r="M154" s="266"/>
      <c r="N154" s="266"/>
      <c r="O154" s="267"/>
      <c r="P154" s="264">
        <f t="shared" si="26"/>
        <v>0</v>
      </c>
      <c r="Q154" s="264"/>
      <c r="R154" s="160"/>
      <c r="T154" s="161" t="s">
        <v>5</v>
      </c>
      <c r="U154" s="44" t="s">
        <v>47</v>
      </c>
      <c r="V154" s="120">
        <f t="shared" si="27"/>
        <v>0</v>
      </c>
      <c r="W154" s="120">
        <f t="shared" si="28"/>
        <v>0</v>
      </c>
      <c r="X154" s="120">
        <f t="shared" si="29"/>
        <v>0</v>
      </c>
      <c r="Y154" s="162">
        <v>0</v>
      </c>
      <c r="Z154" s="162">
        <f t="shared" si="30"/>
        <v>0</v>
      </c>
      <c r="AA154" s="162">
        <v>1.9000000000000001E-4</v>
      </c>
      <c r="AB154" s="162">
        <f t="shared" si="31"/>
        <v>9.5000000000000011E-4</v>
      </c>
      <c r="AC154" s="162">
        <v>0</v>
      </c>
      <c r="AD154" s="163">
        <f t="shared" si="32"/>
        <v>0</v>
      </c>
      <c r="AR154" s="22" t="s">
        <v>1373</v>
      </c>
      <c r="AT154" s="22" t="s">
        <v>211</v>
      </c>
      <c r="AU154" s="22" t="s">
        <v>96</v>
      </c>
      <c r="AY154" s="22" t="s">
        <v>204</v>
      </c>
      <c r="BE154" s="164">
        <f t="shared" si="33"/>
        <v>0</v>
      </c>
      <c r="BF154" s="164">
        <f t="shared" si="34"/>
        <v>0</v>
      </c>
      <c r="BG154" s="164">
        <f t="shared" si="35"/>
        <v>0</v>
      </c>
      <c r="BH154" s="164">
        <f t="shared" si="36"/>
        <v>0</v>
      </c>
      <c r="BI154" s="164">
        <f t="shared" si="37"/>
        <v>0</v>
      </c>
      <c r="BJ154" s="22" t="s">
        <v>91</v>
      </c>
      <c r="BK154" s="164">
        <f t="shared" si="38"/>
        <v>0</v>
      </c>
      <c r="BL154" s="22" t="s">
        <v>1373</v>
      </c>
      <c r="BM154" s="22" t="s">
        <v>1757</v>
      </c>
    </row>
    <row r="155" spans="2:65" s="1" customFormat="1" ht="25.5" customHeight="1">
      <c r="B155" s="154"/>
      <c r="C155" s="155" t="s">
        <v>307</v>
      </c>
      <c r="D155" s="155" t="s">
        <v>205</v>
      </c>
      <c r="E155" s="156" t="s">
        <v>1758</v>
      </c>
      <c r="F155" s="263" t="s">
        <v>1759</v>
      </c>
      <c r="G155" s="263"/>
      <c r="H155" s="263"/>
      <c r="I155" s="263"/>
      <c r="J155" s="157" t="s">
        <v>208</v>
      </c>
      <c r="K155" s="158">
        <v>67</v>
      </c>
      <c r="L155" s="159"/>
      <c r="M155" s="264"/>
      <c r="N155" s="264"/>
      <c r="O155" s="264"/>
      <c r="P155" s="264">
        <f t="shared" si="26"/>
        <v>0</v>
      </c>
      <c r="Q155" s="264"/>
      <c r="R155" s="160"/>
      <c r="T155" s="161" t="s">
        <v>5</v>
      </c>
      <c r="U155" s="44" t="s">
        <v>47</v>
      </c>
      <c r="V155" s="120">
        <f t="shared" si="27"/>
        <v>0</v>
      </c>
      <c r="W155" s="120">
        <f t="shared" si="28"/>
        <v>0</v>
      </c>
      <c r="X155" s="120">
        <f t="shared" si="29"/>
        <v>0</v>
      </c>
      <c r="Y155" s="162">
        <v>0.22</v>
      </c>
      <c r="Z155" s="162">
        <f t="shared" si="30"/>
        <v>14.74</v>
      </c>
      <c r="AA155" s="162">
        <v>0</v>
      </c>
      <c r="AB155" s="162">
        <f t="shared" si="31"/>
        <v>0</v>
      </c>
      <c r="AC155" s="162">
        <v>0</v>
      </c>
      <c r="AD155" s="163">
        <f t="shared" si="32"/>
        <v>0</v>
      </c>
      <c r="AR155" s="22" t="s">
        <v>278</v>
      </c>
      <c r="AT155" s="22" t="s">
        <v>205</v>
      </c>
      <c r="AU155" s="22" t="s">
        <v>96</v>
      </c>
      <c r="AY155" s="22" t="s">
        <v>204</v>
      </c>
      <c r="BE155" s="164">
        <f t="shared" si="33"/>
        <v>0</v>
      </c>
      <c r="BF155" s="164">
        <f t="shared" si="34"/>
        <v>0</v>
      </c>
      <c r="BG155" s="164">
        <f t="shared" si="35"/>
        <v>0</v>
      </c>
      <c r="BH155" s="164">
        <f t="shared" si="36"/>
        <v>0</v>
      </c>
      <c r="BI155" s="164">
        <f t="shared" si="37"/>
        <v>0</v>
      </c>
      <c r="BJ155" s="22" t="s">
        <v>91</v>
      </c>
      <c r="BK155" s="164">
        <f t="shared" si="38"/>
        <v>0</v>
      </c>
      <c r="BL155" s="22" t="s">
        <v>278</v>
      </c>
      <c r="BM155" s="22" t="s">
        <v>1760</v>
      </c>
    </row>
    <row r="156" spans="2:65" s="1" customFormat="1" ht="16.5" customHeight="1">
      <c r="B156" s="154"/>
      <c r="C156" s="165" t="s">
        <v>311</v>
      </c>
      <c r="D156" s="165" t="s">
        <v>211</v>
      </c>
      <c r="E156" s="166" t="s">
        <v>1761</v>
      </c>
      <c r="F156" s="265" t="s">
        <v>1762</v>
      </c>
      <c r="G156" s="265"/>
      <c r="H156" s="265"/>
      <c r="I156" s="265"/>
      <c r="J156" s="167" t="s">
        <v>208</v>
      </c>
      <c r="K156" s="168">
        <v>2</v>
      </c>
      <c r="L156" s="169"/>
      <c r="M156" s="266"/>
      <c r="N156" s="266"/>
      <c r="O156" s="267"/>
      <c r="P156" s="264">
        <f t="shared" si="26"/>
        <v>0</v>
      </c>
      <c r="Q156" s="264"/>
      <c r="R156" s="160"/>
      <c r="T156" s="161" t="s">
        <v>5</v>
      </c>
      <c r="U156" s="44" t="s">
        <v>47</v>
      </c>
      <c r="V156" s="120">
        <f t="shared" si="27"/>
        <v>0</v>
      </c>
      <c r="W156" s="120">
        <f t="shared" si="28"/>
        <v>0</v>
      </c>
      <c r="X156" s="120">
        <f t="shared" si="29"/>
        <v>0</v>
      </c>
      <c r="Y156" s="162">
        <v>0</v>
      </c>
      <c r="Z156" s="162">
        <f t="shared" si="30"/>
        <v>0</v>
      </c>
      <c r="AA156" s="162">
        <v>2.3000000000000001E-4</v>
      </c>
      <c r="AB156" s="162">
        <f t="shared" si="31"/>
        <v>4.6000000000000001E-4</v>
      </c>
      <c r="AC156" s="162">
        <v>0</v>
      </c>
      <c r="AD156" s="163">
        <f t="shared" si="32"/>
        <v>0</v>
      </c>
      <c r="AR156" s="22" t="s">
        <v>1373</v>
      </c>
      <c r="AT156" s="22" t="s">
        <v>211</v>
      </c>
      <c r="AU156" s="22" t="s">
        <v>96</v>
      </c>
      <c r="AY156" s="22" t="s">
        <v>204</v>
      </c>
      <c r="BE156" s="164">
        <f t="shared" si="33"/>
        <v>0</v>
      </c>
      <c r="BF156" s="164">
        <f t="shared" si="34"/>
        <v>0</v>
      </c>
      <c r="BG156" s="164">
        <f t="shared" si="35"/>
        <v>0</v>
      </c>
      <c r="BH156" s="164">
        <f t="shared" si="36"/>
        <v>0</v>
      </c>
      <c r="BI156" s="164">
        <f t="shared" si="37"/>
        <v>0</v>
      </c>
      <c r="BJ156" s="22" t="s">
        <v>91</v>
      </c>
      <c r="BK156" s="164">
        <f t="shared" si="38"/>
        <v>0</v>
      </c>
      <c r="BL156" s="22" t="s">
        <v>1373</v>
      </c>
      <c r="BM156" s="22" t="s">
        <v>1763</v>
      </c>
    </row>
    <row r="157" spans="2:65" s="1" customFormat="1" ht="16.5" customHeight="1">
      <c r="B157" s="154"/>
      <c r="C157" s="165" t="s">
        <v>315</v>
      </c>
      <c r="D157" s="165" t="s">
        <v>211</v>
      </c>
      <c r="E157" s="166" t="s">
        <v>1764</v>
      </c>
      <c r="F157" s="265" t="s">
        <v>1765</v>
      </c>
      <c r="G157" s="265"/>
      <c r="H157" s="265"/>
      <c r="I157" s="265"/>
      <c r="J157" s="167" t="s">
        <v>208</v>
      </c>
      <c r="K157" s="168">
        <v>6</v>
      </c>
      <c r="L157" s="169"/>
      <c r="M157" s="266"/>
      <c r="N157" s="266"/>
      <c r="O157" s="267"/>
      <c r="P157" s="264">
        <f t="shared" si="26"/>
        <v>0</v>
      </c>
      <c r="Q157" s="264"/>
      <c r="R157" s="160"/>
      <c r="T157" s="161" t="s">
        <v>5</v>
      </c>
      <c r="U157" s="44" t="s">
        <v>47</v>
      </c>
      <c r="V157" s="120">
        <f t="shared" si="27"/>
        <v>0</v>
      </c>
      <c r="W157" s="120">
        <f t="shared" si="28"/>
        <v>0</v>
      </c>
      <c r="X157" s="120">
        <f t="shared" si="29"/>
        <v>0</v>
      </c>
      <c r="Y157" s="162">
        <v>0</v>
      </c>
      <c r="Z157" s="162">
        <f t="shared" si="30"/>
        <v>0</v>
      </c>
      <c r="AA157" s="162">
        <v>1.4999999999999999E-4</v>
      </c>
      <c r="AB157" s="162">
        <f t="shared" si="31"/>
        <v>8.9999999999999998E-4</v>
      </c>
      <c r="AC157" s="162">
        <v>0</v>
      </c>
      <c r="AD157" s="163">
        <f t="shared" si="32"/>
        <v>0</v>
      </c>
      <c r="AR157" s="22" t="s">
        <v>1373</v>
      </c>
      <c r="AT157" s="22" t="s">
        <v>211</v>
      </c>
      <c r="AU157" s="22" t="s">
        <v>96</v>
      </c>
      <c r="AY157" s="22" t="s">
        <v>204</v>
      </c>
      <c r="BE157" s="164">
        <f t="shared" si="33"/>
        <v>0</v>
      </c>
      <c r="BF157" s="164">
        <f t="shared" si="34"/>
        <v>0</v>
      </c>
      <c r="BG157" s="164">
        <f t="shared" si="35"/>
        <v>0</v>
      </c>
      <c r="BH157" s="164">
        <f t="shared" si="36"/>
        <v>0</v>
      </c>
      <c r="BI157" s="164">
        <f t="shared" si="37"/>
        <v>0</v>
      </c>
      <c r="BJ157" s="22" t="s">
        <v>91</v>
      </c>
      <c r="BK157" s="164">
        <f t="shared" si="38"/>
        <v>0</v>
      </c>
      <c r="BL157" s="22" t="s">
        <v>1373</v>
      </c>
      <c r="BM157" s="22" t="s">
        <v>1766</v>
      </c>
    </row>
    <row r="158" spans="2:65" s="1" customFormat="1" ht="16.5" customHeight="1">
      <c r="B158" s="154"/>
      <c r="C158" s="165" t="s">
        <v>319</v>
      </c>
      <c r="D158" s="165" t="s">
        <v>211</v>
      </c>
      <c r="E158" s="166" t="s">
        <v>1767</v>
      </c>
      <c r="F158" s="265" t="s">
        <v>1768</v>
      </c>
      <c r="G158" s="265"/>
      <c r="H158" s="265"/>
      <c r="I158" s="265"/>
      <c r="J158" s="167" t="s">
        <v>208</v>
      </c>
      <c r="K158" s="168">
        <v>59</v>
      </c>
      <c r="L158" s="169"/>
      <c r="M158" s="266"/>
      <c r="N158" s="266"/>
      <c r="O158" s="267"/>
      <c r="P158" s="264">
        <f t="shared" si="26"/>
        <v>0</v>
      </c>
      <c r="Q158" s="264"/>
      <c r="R158" s="160"/>
      <c r="T158" s="161" t="s">
        <v>5</v>
      </c>
      <c r="U158" s="44" t="s">
        <v>47</v>
      </c>
      <c r="V158" s="120">
        <f t="shared" si="27"/>
        <v>0</v>
      </c>
      <c r="W158" s="120">
        <f t="shared" si="28"/>
        <v>0</v>
      </c>
      <c r="X158" s="120">
        <f t="shared" si="29"/>
        <v>0</v>
      </c>
      <c r="Y158" s="162">
        <v>0</v>
      </c>
      <c r="Z158" s="162">
        <f t="shared" si="30"/>
        <v>0</v>
      </c>
      <c r="AA158" s="162">
        <v>1E-4</v>
      </c>
      <c r="AB158" s="162">
        <f t="shared" si="31"/>
        <v>5.8999999999999999E-3</v>
      </c>
      <c r="AC158" s="162">
        <v>0</v>
      </c>
      <c r="AD158" s="163">
        <f t="shared" si="32"/>
        <v>0</v>
      </c>
      <c r="AR158" s="22" t="s">
        <v>1373</v>
      </c>
      <c r="AT158" s="22" t="s">
        <v>211</v>
      </c>
      <c r="AU158" s="22" t="s">
        <v>96</v>
      </c>
      <c r="AY158" s="22" t="s">
        <v>204</v>
      </c>
      <c r="BE158" s="164">
        <f t="shared" si="33"/>
        <v>0</v>
      </c>
      <c r="BF158" s="164">
        <f t="shared" si="34"/>
        <v>0</v>
      </c>
      <c r="BG158" s="164">
        <f t="shared" si="35"/>
        <v>0</v>
      </c>
      <c r="BH158" s="164">
        <f t="shared" si="36"/>
        <v>0</v>
      </c>
      <c r="BI158" s="164">
        <f t="shared" si="37"/>
        <v>0</v>
      </c>
      <c r="BJ158" s="22" t="s">
        <v>91</v>
      </c>
      <c r="BK158" s="164">
        <f t="shared" si="38"/>
        <v>0</v>
      </c>
      <c r="BL158" s="22" t="s">
        <v>1373</v>
      </c>
      <c r="BM158" s="22" t="s">
        <v>1769</v>
      </c>
    </row>
    <row r="159" spans="2:65" s="10" customFormat="1" ht="29.85" customHeight="1">
      <c r="B159" s="142"/>
      <c r="C159" s="143"/>
      <c r="D159" s="153" t="s">
        <v>1441</v>
      </c>
      <c r="E159" s="153"/>
      <c r="F159" s="153"/>
      <c r="G159" s="153"/>
      <c r="H159" s="153"/>
      <c r="I159" s="153"/>
      <c r="J159" s="153"/>
      <c r="K159" s="153"/>
      <c r="L159" s="153"/>
      <c r="M159" s="279">
        <f>BK159</f>
        <v>0</v>
      </c>
      <c r="N159" s="280"/>
      <c r="O159" s="280"/>
      <c r="P159" s="280"/>
      <c r="Q159" s="280"/>
      <c r="R159" s="145"/>
      <c r="T159" s="146"/>
      <c r="U159" s="143"/>
      <c r="V159" s="143"/>
      <c r="W159" s="147">
        <f>SUM(W160:W181)</f>
        <v>0</v>
      </c>
      <c r="X159" s="147">
        <f>SUM(X160:X181)</f>
        <v>0</v>
      </c>
      <c r="Y159" s="143"/>
      <c r="Z159" s="148">
        <f>SUM(Z160:Z181)</f>
        <v>2.0129999999999999</v>
      </c>
      <c r="AA159" s="143"/>
      <c r="AB159" s="148">
        <f>SUM(AB160:AB181)</f>
        <v>0</v>
      </c>
      <c r="AC159" s="143"/>
      <c r="AD159" s="149">
        <f>SUM(AD160:AD181)</f>
        <v>0</v>
      </c>
      <c r="AR159" s="150" t="s">
        <v>216</v>
      </c>
      <c r="AT159" s="151" t="s">
        <v>83</v>
      </c>
      <c r="AU159" s="151" t="s">
        <v>91</v>
      </c>
      <c r="AY159" s="150" t="s">
        <v>204</v>
      </c>
      <c r="BK159" s="152">
        <f>SUM(BK160:BK181)</f>
        <v>0</v>
      </c>
    </row>
    <row r="160" spans="2:65" s="1" customFormat="1" ht="16.5" customHeight="1">
      <c r="B160" s="154"/>
      <c r="C160" s="155" t="s">
        <v>323</v>
      </c>
      <c r="D160" s="155" t="s">
        <v>205</v>
      </c>
      <c r="E160" s="156" t="s">
        <v>1770</v>
      </c>
      <c r="F160" s="263" t="s">
        <v>1771</v>
      </c>
      <c r="G160" s="263"/>
      <c r="H160" s="263"/>
      <c r="I160" s="263"/>
      <c r="J160" s="157" t="s">
        <v>237</v>
      </c>
      <c r="K160" s="158">
        <v>1</v>
      </c>
      <c r="L160" s="159"/>
      <c r="M160" s="264"/>
      <c r="N160" s="264"/>
      <c r="O160" s="264"/>
      <c r="P160" s="264">
        <f t="shared" ref="P160:P181" si="39">ROUND(V160*K160,2)</f>
        <v>0</v>
      </c>
      <c r="Q160" s="264"/>
      <c r="R160" s="160"/>
      <c r="T160" s="161" t="s">
        <v>5</v>
      </c>
      <c r="U160" s="44" t="s">
        <v>47</v>
      </c>
      <c r="V160" s="120">
        <f t="shared" ref="V160:V181" si="40">L160+M160</f>
        <v>0</v>
      </c>
      <c r="W160" s="120">
        <f t="shared" ref="W160:W181" si="41">ROUND(L160*K160,2)</f>
        <v>0</v>
      </c>
      <c r="X160" s="120">
        <f t="shared" ref="X160:X181" si="42">ROUND(M160*K160,2)</f>
        <v>0</v>
      </c>
      <c r="Y160" s="162">
        <v>0.21199999999999999</v>
      </c>
      <c r="Z160" s="162">
        <f t="shared" ref="Z160:Z181" si="43">Y160*K160</f>
        <v>0.21199999999999999</v>
      </c>
      <c r="AA160" s="162">
        <v>0</v>
      </c>
      <c r="AB160" s="162">
        <f t="shared" ref="AB160:AB181" si="44">AA160*K160</f>
        <v>0</v>
      </c>
      <c r="AC160" s="162">
        <v>0</v>
      </c>
      <c r="AD160" s="163">
        <f t="shared" ref="AD160:AD181" si="45">AC160*K160</f>
        <v>0</v>
      </c>
      <c r="AR160" s="22" t="s">
        <v>278</v>
      </c>
      <c r="AT160" s="22" t="s">
        <v>205</v>
      </c>
      <c r="AU160" s="22" t="s">
        <v>96</v>
      </c>
      <c r="AY160" s="22" t="s">
        <v>204</v>
      </c>
      <c r="BE160" s="164">
        <f t="shared" ref="BE160:BE181" si="46">IF(U160="základní",P160,0)</f>
        <v>0</v>
      </c>
      <c r="BF160" s="164">
        <f t="shared" ref="BF160:BF181" si="47">IF(U160="snížená",P160,0)</f>
        <v>0</v>
      </c>
      <c r="BG160" s="164">
        <f t="shared" ref="BG160:BG181" si="48">IF(U160="zákl. přenesená",P160,0)</f>
        <v>0</v>
      </c>
      <c r="BH160" s="164">
        <f t="shared" ref="BH160:BH181" si="49">IF(U160="sníž. přenesená",P160,0)</f>
        <v>0</v>
      </c>
      <c r="BI160" s="164">
        <f t="shared" ref="BI160:BI181" si="50">IF(U160="nulová",P160,0)</f>
        <v>0</v>
      </c>
      <c r="BJ160" s="22" t="s">
        <v>91</v>
      </c>
      <c r="BK160" s="164">
        <f t="shared" ref="BK160:BK181" si="51">ROUND(V160*K160,2)</f>
        <v>0</v>
      </c>
      <c r="BL160" s="22" t="s">
        <v>278</v>
      </c>
      <c r="BM160" s="22" t="s">
        <v>1772</v>
      </c>
    </row>
    <row r="161" spans="2:65" s="1" customFormat="1" ht="16.5" customHeight="1">
      <c r="B161" s="154"/>
      <c r="C161" s="155" t="s">
        <v>327</v>
      </c>
      <c r="D161" s="155" t="s">
        <v>205</v>
      </c>
      <c r="E161" s="156" t="s">
        <v>1773</v>
      </c>
      <c r="F161" s="263" t="s">
        <v>1774</v>
      </c>
      <c r="G161" s="263"/>
      <c r="H161" s="263"/>
      <c r="I161" s="263"/>
      <c r="J161" s="157" t="s">
        <v>237</v>
      </c>
      <c r="K161" s="158">
        <v>2</v>
      </c>
      <c r="L161" s="159"/>
      <c r="M161" s="264"/>
      <c r="N161" s="264"/>
      <c r="O161" s="264"/>
      <c r="P161" s="264">
        <f t="shared" si="39"/>
        <v>0</v>
      </c>
      <c r="Q161" s="264"/>
      <c r="R161" s="160"/>
      <c r="T161" s="161" t="s">
        <v>5</v>
      </c>
      <c r="U161" s="44" t="s">
        <v>47</v>
      </c>
      <c r="V161" s="120">
        <f t="shared" si="40"/>
        <v>0</v>
      </c>
      <c r="W161" s="120">
        <f t="shared" si="41"/>
        <v>0</v>
      </c>
      <c r="X161" s="120">
        <f t="shared" si="42"/>
        <v>0</v>
      </c>
      <c r="Y161" s="162">
        <v>0.21199999999999999</v>
      </c>
      <c r="Z161" s="162">
        <f t="shared" si="43"/>
        <v>0.42399999999999999</v>
      </c>
      <c r="AA161" s="162">
        <v>0</v>
      </c>
      <c r="AB161" s="162">
        <f t="shared" si="44"/>
        <v>0</v>
      </c>
      <c r="AC161" s="162">
        <v>0</v>
      </c>
      <c r="AD161" s="163">
        <f t="shared" si="45"/>
        <v>0</v>
      </c>
      <c r="AR161" s="22" t="s">
        <v>278</v>
      </c>
      <c r="AT161" s="22" t="s">
        <v>205</v>
      </c>
      <c r="AU161" s="22" t="s">
        <v>96</v>
      </c>
      <c r="AY161" s="22" t="s">
        <v>204</v>
      </c>
      <c r="BE161" s="164">
        <f t="shared" si="46"/>
        <v>0</v>
      </c>
      <c r="BF161" s="164">
        <f t="shared" si="47"/>
        <v>0</v>
      </c>
      <c r="BG161" s="164">
        <f t="shared" si="48"/>
        <v>0</v>
      </c>
      <c r="BH161" s="164">
        <f t="shared" si="49"/>
        <v>0</v>
      </c>
      <c r="BI161" s="164">
        <f t="shared" si="50"/>
        <v>0</v>
      </c>
      <c r="BJ161" s="22" t="s">
        <v>91</v>
      </c>
      <c r="BK161" s="164">
        <f t="shared" si="51"/>
        <v>0</v>
      </c>
      <c r="BL161" s="22" t="s">
        <v>278</v>
      </c>
      <c r="BM161" s="22" t="s">
        <v>1775</v>
      </c>
    </row>
    <row r="162" spans="2:65" s="1" customFormat="1" ht="16.5" customHeight="1">
      <c r="B162" s="154"/>
      <c r="C162" s="165" t="s">
        <v>331</v>
      </c>
      <c r="D162" s="165" t="s">
        <v>211</v>
      </c>
      <c r="E162" s="166" t="s">
        <v>1776</v>
      </c>
      <c r="F162" s="265" t="s">
        <v>1777</v>
      </c>
      <c r="G162" s="265"/>
      <c r="H162" s="265"/>
      <c r="I162" s="265"/>
      <c r="J162" s="167" t="s">
        <v>237</v>
      </c>
      <c r="K162" s="168">
        <v>2</v>
      </c>
      <c r="L162" s="169"/>
      <c r="M162" s="266"/>
      <c r="N162" s="266"/>
      <c r="O162" s="267"/>
      <c r="P162" s="264">
        <f t="shared" si="39"/>
        <v>0</v>
      </c>
      <c r="Q162" s="264"/>
      <c r="R162" s="160"/>
      <c r="T162" s="161" t="s">
        <v>5</v>
      </c>
      <c r="U162" s="44" t="s">
        <v>47</v>
      </c>
      <c r="V162" s="120">
        <f t="shared" si="40"/>
        <v>0</v>
      </c>
      <c r="W162" s="120">
        <f t="shared" si="41"/>
        <v>0</v>
      </c>
      <c r="X162" s="120">
        <f t="shared" si="42"/>
        <v>0</v>
      </c>
      <c r="Y162" s="162">
        <v>0</v>
      </c>
      <c r="Z162" s="162">
        <f t="shared" si="43"/>
        <v>0</v>
      </c>
      <c r="AA162" s="162">
        <v>0</v>
      </c>
      <c r="AB162" s="162">
        <f t="shared" si="44"/>
        <v>0</v>
      </c>
      <c r="AC162" s="162">
        <v>0</v>
      </c>
      <c r="AD162" s="163">
        <f t="shared" si="45"/>
        <v>0</v>
      </c>
      <c r="AR162" s="22" t="s">
        <v>277</v>
      </c>
      <c r="AT162" s="22" t="s">
        <v>211</v>
      </c>
      <c r="AU162" s="22" t="s">
        <v>96</v>
      </c>
      <c r="AY162" s="22" t="s">
        <v>204</v>
      </c>
      <c r="BE162" s="164">
        <f t="shared" si="46"/>
        <v>0</v>
      </c>
      <c r="BF162" s="164">
        <f t="shared" si="47"/>
        <v>0</v>
      </c>
      <c r="BG162" s="164">
        <f t="shared" si="48"/>
        <v>0</v>
      </c>
      <c r="BH162" s="164">
        <f t="shared" si="49"/>
        <v>0</v>
      </c>
      <c r="BI162" s="164">
        <f t="shared" si="50"/>
        <v>0</v>
      </c>
      <c r="BJ162" s="22" t="s">
        <v>91</v>
      </c>
      <c r="BK162" s="164">
        <f t="shared" si="51"/>
        <v>0</v>
      </c>
      <c r="BL162" s="22" t="s">
        <v>278</v>
      </c>
      <c r="BM162" s="22" t="s">
        <v>1778</v>
      </c>
    </row>
    <row r="163" spans="2:65" s="1" customFormat="1" ht="16.5" customHeight="1">
      <c r="B163" s="154"/>
      <c r="C163" s="155" t="s">
        <v>214</v>
      </c>
      <c r="D163" s="155" t="s">
        <v>205</v>
      </c>
      <c r="E163" s="156" t="s">
        <v>1779</v>
      </c>
      <c r="F163" s="263" t="s">
        <v>1780</v>
      </c>
      <c r="G163" s="263"/>
      <c r="H163" s="263"/>
      <c r="I163" s="263"/>
      <c r="J163" s="157" t="s">
        <v>237</v>
      </c>
      <c r="K163" s="158">
        <v>2</v>
      </c>
      <c r="L163" s="159"/>
      <c r="M163" s="264"/>
      <c r="N163" s="264"/>
      <c r="O163" s="264"/>
      <c r="P163" s="264">
        <f t="shared" si="39"/>
        <v>0</v>
      </c>
      <c r="Q163" s="264"/>
      <c r="R163" s="160"/>
      <c r="T163" s="161" t="s">
        <v>5</v>
      </c>
      <c r="U163" s="44" t="s">
        <v>47</v>
      </c>
      <c r="V163" s="120">
        <f t="shared" si="40"/>
        <v>0</v>
      </c>
      <c r="W163" s="120">
        <f t="shared" si="41"/>
        <v>0</v>
      </c>
      <c r="X163" s="120">
        <f t="shared" si="42"/>
        <v>0</v>
      </c>
      <c r="Y163" s="162">
        <v>0.21199999999999999</v>
      </c>
      <c r="Z163" s="162">
        <f t="shared" si="43"/>
        <v>0.42399999999999999</v>
      </c>
      <c r="AA163" s="162">
        <v>0</v>
      </c>
      <c r="AB163" s="162">
        <f t="shared" si="44"/>
        <v>0</v>
      </c>
      <c r="AC163" s="162">
        <v>0</v>
      </c>
      <c r="AD163" s="163">
        <f t="shared" si="45"/>
        <v>0</v>
      </c>
      <c r="AR163" s="22" t="s">
        <v>278</v>
      </c>
      <c r="AT163" s="22" t="s">
        <v>205</v>
      </c>
      <c r="AU163" s="22" t="s">
        <v>96</v>
      </c>
      <c r="AY163" s="22" t="s">
        <v>204</v>
      </c>
      <c r="BE163" s="164">
        <f t="shared" si="46"/>
        <v>0</v>
      </c>
      <c r="BF163" s="164">
        <f t="shared" si="47"/>
        <v>0</v>
      </c>
      <c r="BG163" s="164">
        <f t="shared" si="48"/>
        <v>0</v>
      </c>
      <c r="BH163" s="164">
        <f t="shared" si="49"/>
        <v>0</v>
      </c>
      <c r="BI163" s="164">
        <f t="shared" si="50"/>
        <v>0</v>
      </c>
      <c r="BJ163" s="22" t="s">
        <v>91</v>
      </c>
      <c r="BK163" s="164">
        <f t="shared" si="51"/>
        <v>0</v>
      </c>
      <c r="BL163" s="22" t="s">
        <v>278</v>
      </c>
      <c r="BM163" s="22" t="s">
        <v>1781</v>
      </c>
    </row>
    <row r="164" spans="2:65" s="1" customFormat="1" ht="16.5" customHeight="1">
      <c r="B164" s="154"/>
      <c r="C164" s="165" t="s">
        <v>339</v>
      </c>
      <c r="D164" s="165" t="s">
        <v>211</v>
      </c>
      <c r="E164" s="166" t="s">
        <v>1782</v>
      </c>
      <c r="F164" s="265" t="s">
        <v>1783</v>
      </c>
      <c r="G164" s="265"/>
      <c r="H164" s="265"/>
      <c r="I164" s="265"/>
      <c r="J164" s="167" t="s">
        <v>237</v>
      </c>
      <c r="K164" s="168">
        <v>2</v>
      </c>
      <c r="L164" s="169"/>
      <c r="M164" s="266"/>
      <c r="N164" s="266"/>
      <c r="O164" s="267"/>
      <c r="P164" s="264">
        <f t="shared" si="39"/>
        <v>0</v>
      </c>
      <c r="Q164" s="264"/>
      <c r="R164" s="160"/>
      <c r="T164" s="161" t="s">
        <v>5</v>
      </c>
      <c r="U164" s="44" t="s">
        <v>47</v>
      </c>
      <c r="V164" s="120">
        <f t="shared" si="40"/>
        <v>0</v>
      </c>
      <c r="W164" s="120">
        <f t="shared" si="41"/>
        <v>0</v>
      </c>
      <c r="X164" s="120">
        <f t="shared" si="42"/>
        <v>0</v>
      </c>
      <c r="Y164" s="162">
        <v>0</v>
      </c>
      <c r="Z164" s="162">
        <f t="shared" si="43"/>
        <v>0</v>
      </c>
      <c r="AA164" s="162">
        <v>0</v>
      </c>
      <c r="AB164" s="162">
        <f t="shared" si="44"/>
        <v>0</v>
      </c>
      <c r="AC164" s="162">
        <v>0</v>
      </c>
      <c r="AD164" s="163">
        <f t="shared" si="45"/>
        <v>0</v>
      </c>
      <c r="AR164" s="22" t="s">
        <v>277</v>
      </c>
      <c r="AT164" s="22" t="s">
        <v>211</v>
      </c>
      <c r="AU164" s="22" t="s">
        <v>96</v>
      </c>
      <c r="AY164" s="22" t="s">
        <v>204</v>
      </c>
      <c r="BE164" s="164">
        <f t="shared" si="46"/>
        <v>0</v>
      </c>
      <c r="BF164" s="164">
        <f t="shared" si="47"/>
        <v>0</v>
      </c>
      <c r="BG164" s="164">
        <f t="shared" si="48"/>
        <v>0</v>
      </c>
      <c r="BH164" s="164">
        <f t="shared" si="49"/>
        <v>0</v>
      </c>
      <c r="BI164" s="164">
        <f t="shared" si="50"/>
        <v>0</v>
      </c>
      <c r="BJ164" s="22" t="s">
        <v>91</v>
      </c>
      <c r="BK164" s="164">
        <f t="shared" si="51"/>
        <v>0</v>
      </c>
      <c r="BL164" s="22" t="s">
        <v>278</v>
      </c>
      <c r="BM164" s="22" t="s">
        <v>1784</v>
      </c>
    </row>
    <row r="165" spans="2:65" s="1" customFormat="1" ht="16.5" customHeight="1">
      <c r="B165" s="154"/>
      <c r="C165" s="155" t="s">
        <v>343</v>
      </c>
      <c r="D165" s="155" t="s">
        <v>205</v>
      </c>
      <c r="E165" s="156" t="s">
        <v>1785</v>
      </c>
      <c r="F165" s="263" t="s">
        <v>1786</v>
      </c>
      <c r="G165" s="263"/>
      <c r="H165" s="263"/>
      <c r="I165" s="263"/>
      <c r="J165" s="157" t="s">
        <v>237</v>
      </c>
      <c r="K165" s="158">
        <v>1</v>
      </c>
      <c r="L165" s="159"/>
      <c r="M165" s="264"/>
      <c r="N165" s="264"/>
      <c r="O165" s="264"/>
      <c r="P165" s="264">
        <f t="shared" si="39"/>
        <v>0</v>
      </c>
      <c r="Q165" s="264"/>
      <c r="R165" s="160"/>
      <c r="T165" s="161" t="s">
        <v>5</v>
      </c>
      <c r="U165" s="44" t="s">
        <v>47</v>
      </c>
      <c r="V165" s="120">
        <f t="shared" si="40"/>
        <v>0</v>
      </c>
      <c r="W165" s="120">
        <f t="shared" si="41"/>
        <v>0</v>
      </c>
      <c r="X165" s="120">
        <f t="shared" si="42"/>
        <v>0</v>
      </c>
      <c r="Y165" s="162">
        <v>0.57499999999999996</v>
      </c>
      <c r="Z165" s="162">
        <f t="shared" si="43"/>
        <v>0.57499999999999996</v>
      </c>
      <c r="AA165" s="162">
        <v>0</v>
      </c>
      <c r="AB165" s="162">
        <f t="shared" si="44"/>
        <v>0</v>
      </c>
      <c r="AC165" s="162">
        <v>0</v>
      </c>
      <c r="AD165" s="163">
        <f t="shared" si="45"/>
        <v>0</v>
      </c>
      <c r="AR165" s="22" t="s">
        <v>278</v>
      </c>
      <c r="AT165" s="22" t="s">
        <v>205</v>
      </c>
      <c r="AU165" s="22" t="s">
        <v>96</v>
      </c>
      <c r="AY165" s="22" t="s">
        <v>204</v>
      </c>
      <c r="BE165" s="164">
        <f t="shared" si="46"/>
        <v>0</v>
      </c>
      <c r="BF165" s="164">
        <f t="shared" si="47"/>
        <v>0</v>
      </c>
      <c r="BG165" s="164">
        <f t="shared" si="48"/>
        <v>0</v>
      </c>
      <c r="BH165" s="164">
        <f t="shared" si="49"/>
        <v>0</v>
      </c>
      <c r="BI165" s="164">
        <f t="shared" si="50"/>
        <v>0</v>
      </c>
      <c r="BJ165" s="22" t="s">
        <v>91</v>
      </c>
      <c r="BK165" s="164">
        <f t="shared" si="51"/>
        <v>0</v>
      </c>
      <c r="BL165" s="22" t="s">
        <v>278</v>
      </c>
      <c r="BM165" s="22" t="s">
        <v>1787</v>
      </c>
    </row>
    <row r="166" spans="2:65" s="1" customFormat="1" ht="16.5" customHeight="1">
      <c r="B166" s="154"/>
      <c r="C166" s="165" t="s">
        <v>347</v>
      </c>
      <c r="D166" s="165" t="s">
        <v>211</v>
      </c>
      <c r="E166" s="166" t="s">
        <v>1788</v>
      </c>
      <c r="F166" s="265" t="s">
        <v>1789</v>
      </c>
      <c r="G166" s="265"/>
      <c r="H166" s="265"/>
      <c r="I166" s="265"/>
      <c r="J166" s="167" t="s">
        <v>237</v>
      </c>
      <c r="K166" s="168">
        <v>1</v>
      </c>
      <c r="L166" s="169"/>
      <c r="M166" s="266"/>
      <c r="N166" s="266"/>
      <c r="O166" s="267"/>
      <c r="P166" s="264">
        <f t="shared" si="39"/>
        <v>0</v>
      </c>
      <c r="Q166" s="264"/>
      <c r="R166" s="160"/>
      <c r="T166" s="161" t="s">
        <v>5</v>
      </c>
      <c r="U166" s="44" t="s">
        <v>47</v>
      </c>
      <c r="V166" s="120">
        <f t="shared" si="40"/>
        <v>0</v>
      </c>
      <c r="W166" s="120">
        <f t="shared" si="41"/>
        <v>0</v>
      </c>
      <c r="X166" s="120">
        <f t="shared" si="42"/>
        <v>0</v>
      </c>
      <c r="Y166" s="162">
        <v>0</v>
      </c>
      <c r="Z166" s="162">
        <f t="shared" si="43"/>
        <v>0</v>
      </c>
      <c r="AA166" s="162">
        <v>0</v>
      </c>
      <c r="AB166" s="162">
        <f t="shared" si="44"/>
        <v>0</v>
      </c>
      <c r="AC166" s="162">
        <v>0</v>
      </c>
      <c r="AD166" s="163">
        <f t="shared" si="45"/>
        <v>0</v>
      </c>
      <c r="AR166" s="22" t="s">
        <v>277</v>
      </c>
      <c r="AT166" s="22" t="s">
        <v>211</v>
      </c>
      <c r="AU166" s="22" t="s">
        <v>96</v>
      </c>
      <c r="AY166" s="22" t="s">
        <v>204</v>
      </c>
      <c r="BE166" s="164">
        <f t="shared" si="46"/>
        <v>0</v>
      </c>
      <c r="BF166" s="164">
        <f t="shared" si="47"/>
        <v>0</v>
      </c>
      <c r="BG166" s="164">
        <f t="shared" si="48"/>
        <v>0</v>
      </c>
      <c r="BH166" s="164">
        <f t="shared" si="49"/>
        <v>0</v>
      </c>
      <c r="BI166" s="164">
        <f t="shared" si="50"/>
        <v>0</v>
      </c>
      <c r="BJ166" s="22" t="s">
        <v>91</v>
      </c>
      <c r="BK166" s="164">
        <f t="shared" si="51"/>
        <v>0</v>
      </c>
      <c r="BL166" s="22" t="s">
        <v>278</v>
      </c>
      <c r="BM166" s="22" t="s">
        <v>1790</v>
      </c>
    </row>
    <row r="167" spans="2:65" s="1" customFormat="1" ht="16.5" customHeight="1">
      <c r="B167" s="154"/>
      <c r="C167" s="155" t="s">
        <v>351</v>
      </c>
      <c r="D167" s="155" t="s">
        <v>205</v>
      </c>
      <c r="E167" s="156" t="s">
        <v>1791</v>
      </c>
      <c r="F167" s="263" t="s">
        <v>1792</v>
      </c>
      <c r="G167" s="263"/>
      <c r="H167" s="263"/>
      <c r="I167" s="263"/>
      <c r="J167" s="157" t="s">
        <v>237</v>
      </c>
      <c r="K167" s="158">
        <v>2</v>
      </c>
      <c r="L167" s="159"/>
      <c r="M167" s="264"/>
      <c r="N167" s="264"/>
      <c r="O167" s="264"/>
      <c r="P167" s="264">
        <f t="shared" si="39"/>
        <v>0</v>
      </c>
      <c r="Q167" s="264"/>
      <c r="R167" s="160"/>
      <c r="T167" s="161" t="s">
        <v>5</v>
      </c>
      <c r="U167" s="44" t="s">
        <v>47</v>
      </c>
      <c r="V167" s="120">
        <f t="shared" si="40"/>
        <v>0</v>
      </c>
      <c r="W167" s="120">
        <f t="shared" si="41"/>
        <v>0</v>
      </c>
      <c r="X167" s="120">
        <f t="shared" si="42"/>
        <v>0</v>
      </c>
      <c r="Y167" s="162">
        <v>0.189</v>
      </c>
      <c r="Z167" s="162">
        <f t="shared" si="43"/>
        <v>0.378</v>
      </c>
      <c r="AA167" s="162">
        <v>0</v>
      </c>
      <c r="AB167" s="162">
        <f t="shared" si="44"/>
        <v>0</v>
      </c>
      <c r="AC167" s="162">
        <v>0</v>
      </c>
      <c r="AD167" s="163">
        <f t="shared" si="45"/>
        <v>0</v>
      </c>
      <c r="AR167" s="22" t="s">
        <v>278</v>
      </c>
      <c r="AT167" s="22" t="s">
        <v>205</v>
      </c>
      <c r="AU167" s="22" t="s">
        <v>96</v>
      </c>
      <c r="AY167" s="22" t="s">
        <v>204</v>
      </c>
      <c r="BE167" s="164">
        <f t="shared" si="46"/>
        <v>0</v>
      </c>
      <c r="BF167" s="164">
        <f t="shared" si="47"/>
        <v>0</v>
      </c>
      <c r="BG167" s="164">
        <f t="shared" si="48"/>
        <v>0</v>
      </c>
      <c r="BH167" s="164">
        <f t="shared" si="49"/>
        <v>0</v>
      </c>
      <c r="BI167" s="164">
        <f t="shared" si="50"/>
        <v>0</v>
      </c>
      <c r="BJ167" s="22" t="s">
        <v>91</v>
      </c>
      <c r="BK167" s="164">
        <f t="shared" si="51"/>
        <v>0</v>
      </c>
      <c r="BL167" s="22" t="s">
        <v>278</v>
      </c>
      <c r="BM167" s="22" t="s">
        <v>1793</v>
      </c>
    </row>
    <row r="168" spans="2:65" s="1" customFormat="1" ht="16.5" customHeight="1">
      <c r="B168" s="154"/>
      <c r="C168" s="165" t="s">
        <v>355</v>
      </c>
      <c r="D168" s="165" t="s">
        <v>211</v>
      </c>
      <c r="E168" s="166" t="s">
        <v>1794</v>
      </c>
      <c r="F168" s="265" t="s">
        <v>1795</v>
      </c>
      <c r="G168" s="265"/>
      <c r="H168" s="265"/>
      <c r="I168" s="265"/>
      <c r="J168" s="167" t="s">
        <v>237</v>
      </c>
      <c r="K168" s="168">
        <v>2</v>
      </c>
      <c r="L168" s="169"/>
      <c r="M168" s="266"/>
      <c r="N168" s="266"/>
      <c r="O168" s="267"/>
      <c r="P168" s="264">
        <f t="shared" si="39"/>
        <v>0</v>
      </c>
      <c r="Q168" s="264"/>
      <c r="R168" s="160"/>
      <c r="T168" s="161" t="s">
        <v>5</v>
      </c>
      <c r="U168" s="44" t="s">
        <v>47</v>
      </c>
      <c r="V168" s="120">
        <f t="shared" si="40"/>
        <v>0</v>
      </c>
      <c r="W168" s="120">
        <f t="shared" si="41"/>
        <v>0</v>
      </c>
      <c r="X168" s="120">
        <f t="shared" si="42"/>
        <v>0</v>
      </c>
      <c r="Y168" s="162">
        <v>0</v>
      </c>
      <c r="Z168" s="162">
        <f t="shared" si="43"/>
        <v>0</v>
      </c>
      <c r="AA168" s="162">
        <v>0</v>
      </c>
      <c r="AB168" s="162">
        <f t="shared" si="44"/>
        <v>0</v>
      </c>
      <c r="AC168" s="162">
        <v>0</v>
      </c>
      <c r="AD168" s="163">
        <f t="shared" si="45"/>
        <v>0</v>
      </c>
      <c r="AR168" s="22" t="s">
        <v>277</v>
      </c>
      <c r="AT168" s="22" t="s">
        <v>211</v>
      </c>
      <c r="AU168" s="22" t="s">
        <v>96</v>
      </c>
      <c r="AY168" s="22" t="s">
        <v>204</v>
      </c>
      <c r="BE168" s="164">
        <f t="shared" si="46"/>
        <v>0</v>
      </c>
      <c r="BF168" s="164">
        <f t="shared" si="47"/>
        <v>0</v>
      </c>
      <c r="BG168" s="164">
        <f t="shared" si="48"/>
        <v>0</v>
      </c>
      <c r="BH168" s="164">
        <f t="shared" si="49"/>
        <v>0</v>
      </c>
      <c r="BI168" s="164">
        <f t="shared" si="50"/>
        <v>0</v>
      </c>
      <c r="BJ168" s="22" t="s">
        <v>91</v>
      </c>
      <c r="BK168" s="164">
        <f t="shared" si="51"/>
        <v>0</v>
      </c>
      <c r="BL168" s="22" t="s">
        <v>278</v>
      </c>
      <c r="BM168" s="22" t="s">
        <v>1796</v>
      </c>
    </row>
    <row r="169" spans="2:65" s="1" customFormat="1" ht="16.5" customHeight="1">
      <c r="B169" s="154"/>
      <c r="C169" s="155" t="s">
        <v>359</v>
      </c>
      <c r="D169" s="155" t="s">
        <v>205</v>
      </c>
      <c r="E169" s="156" t="s">
        <v>1797</v>
      </c>
      <c r="F169" s="263" t="s">
        <v>1798</v>
      </c>
      <c r="G169" s="263"/>
      <c r="H169" s="263"/>
      <c r="I169" s="263"/>
      <c r="J169" s="157" t="s">
        <v>237</v>
      </c>
      <c r="K169" s="158">
        <v>1</v>
      </c>
      <c r="L169" s="159"/>
      <c r="M169" s="264"/>
      <c r="N169" s="264"/>
      <c r="O169" s="264"/>
      <c r="P169" s="264">
        <f t="shared" si="39"/>
        <v>0</v>
      </c>
      <c r="Q169" s="264"/>
      <c r="R169" s="160"/>
      <c r="T169" s="161" t="s">
        <v>5</v>
      </c>
      <c r="U169" s="44" t="s">
        <v>47</v>
      </c>
      <c r="V169" s="120">
        <f t="shared" si="40"/>
        <v>0</v>
      </c>
      <c r="W169" s="120">
        <f t="shared" si="41"/>
        <v>0</v>
      </c>
      <c r="X169" s="120">
        <f t="shared" si="42"/>
        <v>0</v>
      </c>
      <c r="Y169" s="162">
        <v>0</v>
      </c>
      <c r="Z169" s="162">
        <f t="shared" si="43"/>
        <v>0</v>
      </c>
      <c r="AA169" s="162">
        <v>0</v>
      </c>
      <c r="AB169" s="162">
        <f t="shared" si="44"/>
        <v>0</v>
      </c>
      <c r="AC169" s="162">
        <v>0</v>
      </c>
      <c r="AD169" s="163">
        <f t="shared" si="45"/>
        <v>0</v>
      </c>
      <c r="AR169" s="22" t="s">
        <v>278</v>
      </c>
      <c r="AT169" s="22" t="s">
        <v>205</v>
      </c>
      <c r="AU169" s="22" t="s">
        <v>96</v>
      </c>
      <c r="AY169" s="22" t="s">
        <v>204</v>
      </c>
      <c r="BE169" s="164">
        <f t="shared" si="46"/>
        <v>0</v>
      </c>
      <c r="BF169" s="164">
        <f t="shared" si="47"/>
        <v>0</v>
      </c>
      <c r="BG169" s="164">
        <f t="shared" si="48"/>
        <v>0</v>
      </c>
      <c r="BH169" s="164">
        <f t="shared" si="49"/>
        <v>0</v>
      </c>
      <c r="BI169" s="164">
        <f t="shared" si="50"/>
        <v>0</v>
      </c>
      <c r="BJ169" s="22" t="s">
        <v>91</v>
      </c>
      <c r="BK169" s="164">
        <f t="shared" si="51"/>
        <v>0</v>
      </c>
      <c r="BL169" s="22" t="s">
        <v>278</v>
      </c>
      <c r="BM169" s="22" t="s">
        <v>1799</v>
      </c>
    </row>
    <row r="170" spans="2:65" s="1" customFormat="1" ht="25.5" customHeight="1">
      <c r="B170" s="154"/>
      <c r="C170" s="155" t="s">
        <v>367</v>
      </c>
      <c r="D170" s="155" t="s">
        <v>205</v>
      </c>
      <c r="E170" s="156" t="s">
        <v>1800</v>
      </c>
      <c r="F170" s="263" t="s">
        <v>1801</v>
      </c>
      <c r="G170" s="263"/>
      <c r="H170" s="263"/>
      <c r="I170" s="263"/>
      <c r="J170" s="157" t="s">
        <v>237</v>
      </c>
      <c r="K170" s="158">
        <v>1</v>
      </c>
      <c r="L170" s="159"/>
      <c r="M170" s="264"/>
      <c r="N170" s="264"/>
      <c r="O170" s="264"/>
      <c r="P170" s="264">
        <f t="shared" si="39"/>
        <v>0</v>
      </c>
      <c r="Q170" s="264"/>
      <c r="R170" s="160"/>
      <c r="T170" s="161" t="s">
        <v>5</v>
      </c>
      <c r="U170" s="44" t="s">
        <v>47</v>
      </c>
      <c r="V170" s="120">
        <f t="shared" si="40"/>
        <v>0</v>
      </c>
      <c r="W170" s="120">
        <f t="shared" si="41"/>
        <v>0</v>
      </c>
      <c r="X170" s="120">
        <f t="shared" si="42"/>
        <v>0</v>
      </c>
      <c r="Y170" s="162">
        <v>0</v>
      </c>
      <c r="Z170" s="162">
        <f t="shared" si="43"/>
        <v>0</v>
      </c>
      <c r="AA170" s="162">
        <v>0</v>
      </c>
      <c r="AB170" s="162">
        <f t="shared" si="44"/>
        <v>0</v>
      </c>
      <c r="AC170" s="162">
        <v>0</v>
      </c>
      <c r="AD170" s="163">
        <f t="shared" si="45"/>
        <v>0</v>
      </c>
      <c r="AR170" s="22" t="s">
        <v>278</v>
      </c>
      <c r="AT170" s="22" t="s">
        <v>205</v>
      </c>
      <c r="AU170" s="22" t="s">
        <v>96</v>
      </c>
      <c r="AY170" s="22" t="s">
        <v>204</v>
      </c>
      <c r="BE170" s="164">
        <f t="shared" si="46"/>
        <v>0</v>
      </c>
      <c r="BF170" s="164">
        <f t="shared" si="47"/>
        <v>0</v>
      </c>
      <c r="BG170" s="164">
        <f t="shared" si="48"/>
        <v>0</v>
      </c>
      <c r="BH170" s="164">
        <f t="shared" si="49"/>
        <v>0</v>
      </c>
      <c r="BI170" s="164">
        <f t="shared" si="50"/>
        <v>0</v>
      </c>
      <c r="BJ170" s="22" t="s">
        <v>91</v>
      </c>
      <c r="BK170" s="164">
        <f t="shared" si="51"/>
        <v>0</v>
      </c>
      <c r="BL170" s="22" t="s">
        <v>278</v>
      </c>
      <c r="BM170" s="22" t="s">
        <v>1802</v>
      </c>
    </row>
    <row r="171" spans="2:65" s="1" customFormat="1" ht="16.5" customHeight="1">
      <c r="B171" s="154"/>
      <c r="C171" s="155" t="s">
        <v>372</v>
      </c>
      <c r="D171" s="155" t="s">
        <v>205</v>
      </c>
      <c r="E171" s="156" t="s">
        <v>1803</v>
      </c>
      <c r="F171" s="263" t="s">
        <v>1804</v>
      </c>
      <c r="G171" s="263"/>
      <c r="H171" s="263"/>
      <c r="I171" s="263"/>
      <c r="J171" s="157" t="s">
        <v>237</v>
      </c>
      <c r="K171" s="158">
        <v>2</v>
      </c>
      <c r="L171" s="159"/>
      <c r="M171" s="264"/>
      <c r="N171" s="264"/>
      <c r="O171" s="264"/>
      <c r="P171" s="264">
        <f t="shared" si="39"/>
        <v>0</v>
      </c>
      <c r="Q171" s="264"/>
      <c r="R171" s="160"/>
      <c r="T171" s="161" t="s">
        <v>5</v>
      </c>
      <c r="U171" s="44" t="s">
        <v>47</v>
      </c>
      <c r="V171" s="120">
        <f t="shared" si="40"/>
        <v>0</v>
      </c>
      <c r="W171" s="120">
        <f t="shared" si="41"/>
        <v>0</v>
      </c>
      <c r="X171" s="120">
        <f t="shared" si="42"/>
        <v>0</v>
      </c>
      <c r="Y171" s="162">
        <v>0</v>
      </c>
      <c r="Z171" s="162">
        <f t="shared" si="43"/>
        <v>0</v>
      </c>
      <c r="AA171" s="162">
        <v>0</v>
      </c>
      <c r="AB171" s="162">
        <f t="shared" si="44"/>
        <v>0</v>
      </c>
      <c r="AC171" s="162">
        <v>0</v>
      </c>
      <c r="AD171" s="163">
        <f t="shared" si="45"/>
        <v>0</v>
      </c>
      <c r="AR171" s="22" t="s">
        <v>278</v>
      </c>
      <c r="AT171" s="22" t="s">
        <v>205</v>
      </c>
      <c r="AU171" s="22" t="s">
        <v>96</v>
      </c>
      <c r="AY171" s="22" t="s">
        <v>204</v>
      </c>
      <c r="BE171" s="164">
        <f t="shared" si="46"/>
        <v>0</v>
      </c>
      <c r="BF171" s="164">
        <f t="shared" si="47"/>
        <v>0</v>
      </c>
      <c r="BG171" s="164">
        <f t="shared" si="48"/>
        <v>0</v>
      </c>
      <c r="BH171" s="164">
        <f t="shared" si="49"/>
        <v>0</v>
      </c>
      <c r="BI171" s="164">
        <f t="shared" si="50"/>
        <v>0</v>
      </c>
      <c r="BJ171" s="22" t="s">
        <v>91</v>
      </c>
      <c r="BK171" s="164">
        <f t="shared" si="51"/>
        <v>0</v>
      </c>
      <c r="BL171" s="22" t="s">
        <v>278</v>
      </c>
      <c r="BM171" s="22" t="s">
        <v>1805</v>
      </c>
    </row>
    <row r="172" spans="2:65" s="1" customFormat="1" ht="16.5" customHeight="1">
      <c r="B172" s="154"/>
      <c r="C172" s="155" t="s">
        <v>518</v>
      </c>
      <c r="D172" s="155" t="s">
        <v>205</v>
      </c>
      <c r="E172" s="156" t="s">
        <v>1806</v>
      </c>
      <c r="F172" s="263" t="s">
        <v>1807</v>
      </c>
      <c r="G172" s="263"/>
      <c r="H172" s="263"/>
      <c r="I172" s="263"/>
      <c r="J172" s="157" t="s">
        <v>237</v>
      </c>
      <c r="K172" s="158">
        <v>1</v>
      </c>
      <c r="L172" s="159"/>
      <c r="M172" s="264"/>
      <c r="N172" s="264"/>
      <c r="O172" s="264"/>
      <c r="P172" s="264">
        <f t="shared" si="39"/>
        <v>0</v>
      </c>
      <c r="Q172" s="264"/>
      <c r="R172" s="160"/>
      <c r="T172" s="161" t="s">
        <v>5</v>
      </c>
      <c r="U172" s="44" t="s">
        <v>47</v>
      </c>
      <c r="V172" s="120">
        <f t="shared" si="40"/>
        <v>0</v>
      </c>
      <c r="W172" s="120">
        <f t="shared" si="41"/>
        <v>0</v>
      </c>
      <c r="X172" s="120">
        <f t="shared" si="42"/>
        <v>0</v>
      </c>
      <c r="Y172" s="162">
        <v>0</v>
      </c>
      <c r="Z172" s="162">
        <f t="shared" si="43"/>
        <v>0</v>
      </c>
      <c r="AA172" s="162">
        <v>0</v>
      </c>
      <c r="AB172" s="162">
        <f t="shared" si="44"/>
        <v>0</v>
      </c>
      <c r="AC172" s="162">
        <v>0</v>
      </c>
      <c r="AD172" s="163">
        <f t="shared" si="45"/>
        <v>0</v>
      </c>
      <c r="AR172" s="22" t="s">
        <v>278</v>
      </c>
      <c r="AT172" s="22" t="s">
        <v>205</v>
      </c>
      <c r="AU172" s="22" t="s">
        <v>96</v>
      </c>
      <c r="AY172" s="22" t="s">
        <v>204</v>
      </c>
      <c r="BE172" s="164">
        <f t="shared" si="46"/>
        <v>0</v>
      </c>
      <c r="BF172" s="164">
        <f t="shared" si="47"/>
        <v>0</v>
      </c>
      <c r="BG172" s="164">
        <f t="shared" si="48"/>
        <v>0</v>
      </c>
      <c r="BH172" s="164">
        <f t="shared" si="49"/>
        <v>0</v>
      </c>
      <c r="BI172" s="164">
        <f t="shared" si="50"/>
        <v>0</v>
      </c>
      <c r="BJ172" s="22" t="s">
        <v>91</v>
      </c>
      <c r="BK172" s="164">
        <f t="shared" si="51"/>
        <v>0</v>
      </c>
      <c r="BL172" s="22" t="s">
        <v>278</v>
      </c>
      <c r="BM172" s="22" t="s">
        <v>1808</v>
      </c>
    </row>
    <row r="173" spans="2:65" s="1" customFormat="1" ht="16.5" customHeight="1">
      <c r="B173" s="154"/>
      <c r="C173" s="155" t="s">
        <v>520</v>
      </c>
      <c r="D173" s="155" t="s">
        <v>205</v>
      </c>
      <c r="E173" s="156" t="s">
        <v>1809</v>
      </c>
      <c r="F173" s="263" t="s">
        <v>1810</v>
      </c>
      <c r="G173" s="263"/>
      <c r="H173" s="263"/>
      <c r="I173" s="263"/>
      <c r="J173" s="157" t="s">
        <v>237</v>
      </c>
      <c r="K173" s="158">
        <v>2</v>
      </c>
      <c r="L173" s="159"/>
      <c r="M173" s="264"/>
      <c r="N173" s="264"/>
      <c r="O173" s="264"/>
      <c r="P173" s="264">
        <f t="shared" si="39"/>
        <v>0</v>
      </c>
      <c r="Q173" s="264"/>
      <c r="R173" s="160"/>
      <c r="T173" s="161" t="s">
        <v>5</v>
      </c>
      <c r="U173" s="44" t="s">
        <v>47</v>
      </c>
      <c r="V173" s="120">
        <f t="shared" si="40"/>
        <v>0</v>
      </c>
      <c r="W173" s="120">
        <f t="shared" si="41"/>
        <v>0</v>
      </c>
      <c r="X173" s="120">
        <f t="shared" si="42"/>
        <v>0</v>
      </c>
      <c r="Y173" s="162">
        <v>0</v>
      </c>
      <c r="Z173" s="162">
        <f t="shared" si="43"/>
        <v>0</v>
      </c>
      <c r="AA173" s="162">
        <v>0</v>
      </c>
      <c r="AB173" s="162">
        <f t="shared" si="44"/>
        <v>0</v>
      </c>
      <c r="AC173" s="162">
        <v>0</v>
      </c>
      <c r="AD173" s="163">
        <f t="shared" si="45"/>
        <v>0</v>
      </c>
      <c r="AR173" s="22" t="s">
        <v>278</v>
      </c>
      <c r="AT173" s="22" t="s">
        <v>205</v>
      </c>
      <c r="AU173" s="22" t="s">
        <v>96</v>
      </c>
      <c r="AY173" s="22" t="s">
        <v>204</v>
      </c>
      <c r="BE173" s="164">
        <f t="shared" si="46"/>
        <v>0</v>
      </c>
      <c r="BF173" s="164">
        <f t="shared" si="47"/>
        <v>0</v>
      </c>
      <c r="BG173" s="164">
        <f t="shared" si="48"/>
        <v>0</v>
      </c>
      <c r="BH173" s="164">
        <f t="shared" si="49"/>
        <v>0</v>
      </c>
      <c r="BI173" s="164">
        <f t="shared" si="50"/>
        <v>0</v>
      </c>
      <c r="BJ173" s="22" t="s">
        <v>91</v>
      </c>
      <c r="BK173" s="164">
        <f t="shared" si="51"/>
        <v>0</v>
      </c>
      <c r="BL173" s="22" t="s">
        <v>278</v>
      </c>
      <c r="BM173" s="22" t="s">
        <v>1811</v>
      </c>
    </row>
    <row r="174" spans="2:65" s="1" customFormat="1" ht="16.5" customHeight="1">
      <c r="B174" s="154"/>
      <c r="C174" s="155" t="s">
        <v>522</v>
      </c>
      <c r="D174" s="155" t="s">
        <v>205</v>
      </c>
      <c r="E174" s="156" t="s">
        <v>1812</v>
      </c>
      <c r="F174" s="263" t="s">
        <v>1813</v>
      </c>
      <c r="G174" s="263"/>
      <c r="H174" s="263"/>
      <c r="I174" s="263"/>
      <c r="J174" s="157" t="s">
        <v>237</v>
      </c>
      <c r="K174" s="158">
        <v>2</v>
      </c>
      <c r="L174" s="159"/>
      <c r="M174" s="264"/>
      <c r="N174" s="264"/>
      <c r="O174" s="264"/>
      <c r="P174" s="264">
        <f t="shared" si="39"/>
        <v>0</v>
      </c>
      <c r="Q174" s="264"/>
      <c r="R174" s="160"/>
      <c r="T174" s="161" t="s">
        <v>5</v>
      </c>
      <c r="U174" s="44" t="s">
        <v>47</v>
      </c>
      <c r="V174" s="120">
        <f t="shared" si="40"/>
        <v>0</v>
      </c>
      <c r="W174" s="120">
        <f t="shared" si="41"/>
        <v>0</v>
      </c>
      <c r="X174" s="120">
        <f t="shared" si="42"/>
        <v>0</v>
      </c>
      <c r="Y174" s="162">
        <v>0</v>
      </c>
      <c r="Z174" s="162">
        <f t="shared" si="43"/>
        <v>0</v>
      </c>
      <c r="AA174" s="162">
        <v>0</v>
      </c>
      <c r="AB174" s="162">
        <f t="shared" si="44"/>
        <v>0</v>
      </c>
      <c r="AC174" s="162">
        <v>0</v>
      </c>
      <c r="AD174" s="163">
        <f t="shared" si="45"/>
        <v>0</v>
      </c>
      <c r="AR174" s="22" t="s">
        <v>278</v>
      </c>
      <c r="AT174" s="22" t="s">
        <v>205</v>
      </c>
      <c r="AU174" s="22" t="s">
        <v>96</v>
      </c>
      <c r="AY174" s="22" t="s">
        <v>204</v>
      </c>
      <c r="BE174" s="164">
        <f t="shared" si="46"/>
        <v>0</v>
      </c>
      <c r="BF174" s="164">
        <f t="shared" si="47"/>
        <v>0</v>
      </c>
      <c r="BG174" s="164">
        <f t="shared" si="48"/>
        <v>0</v>
      </c>
      <c r="BH174" s="164">
        <f t="shared" si="49"/>
        <v>0</v>
      </c>
      <c r="BI174" s="164">
        <f t="shared" si="50"/>
        <v>0</v>
      </c>
      <c r="BJ174" s="22" t="s">
        <v>91</v>
      </c>
      <c r="BK174" s="164">
        <f t="shared" si="51"/>
        <v>0</v>
      </c>
      <c r="BL174" s="22" t="s">
        <v>278</v>
      </c>
      <c r="BM174" s="22" t="s">
        <v>1814</v>
      </c>
    </row>
    <row r="175" spans="2:65" s="1" customFormat="1" ht="16.5" customHeight="1">
      <c r="B175" s="154"/>
      <c r="C175" s="155" t="s">
        <v>524</v>
      </c>
      <c r="D175" s="155" t="s">
        <v>205</v>
      </c>
      <c r="E175" s="156" t="s">
        <v>1815</v>
      </c>
      <c r="F175" s="263" t="s">
        <v>1816</v>
      </c>
      <c r="G175" s="263"/>
      <c r="H175" s="263"/>
      <c r="I175" s="263"/>
      <c r="J175" s="157" t="s">
        <v>237</v>
      </c>
      <c r="K175" s="158">
        <v>1</v>
      </c>
      <c r="L175" s="159"/>
      <c r="M175" s="264"/>
      <c r="N175" s="264"/>
      <c r="O175" s="264"/>
      <c r="P175" s="264">
        <f t="shared" si="39"/>
        <v>0</v>
      </c>
      <c r="Q175" s="264"/>
      <c r="R175" s="160"/>
      <c r="T175" s="161" t="s">
        <v>5</v>
      </c>
      <c r="U175" s="44" t="s">
        <v>47</v>
      </c>
      <c r="V175" s="120">
        <f t="shared" si="40"/>
        <v>0</v>
      </c>
      <c r="W175" s="120">
        <f t="shared" si="41"/>
        <v>0</v>
      </c>
      <c r="X175" s="120">
        <f t="shared" si="42"/>
        <v>0</v>
      </c>
      <c r="Y175" s="162">
        <v>0</v>
      </c>
      <c r="Z175" s="162">
        <f t="shared" si="43"/>
        <v>0</v>
      </c>
      <c r="AA175" s="162">
        <v>0</v>
      </c>
      <c r="AB175" s="162">
        <f t="shared" si="44"/>
        <v>0</v>
      </c>
      <c r="AC175" s="162">
        <v>0</v>
      </c>
      <c r="AD175" s="163">
        <f t="shared" si="45"/>
        <v>0</v>
      </c>
      <c r="AR175" s="22" t="s">
        <v>278</v>
      </c>
      <c r="AT175" s="22" t="s">
        <v>205</v>
      </c>
      <c r="AU175" s="22" t="s">
        <v>96</v>
      </c>
      <c r="AY175" s="22" t="s">
        <v>204</v>
      </c>
      <c r="BE175" s="164">
        <f t="shared" si="46"/>
        <v>0</v>
      </c>
      <c r="BF175" s="164">
        <f t="shared" si="47"/>
        <v>0</v>
      </c>
      <c r="BG175" s="164">
        <f t="shared" si="48"/>
        <v>0</v>
      </c>
      <c r="BH175" s="164">
        <f t="shared" si="49"/>
        <v>0</v>
      </c>
      <c r="BI175" s="164">
        <f t="shared" si="50"/>
        <v>0</v>
      </c>
      <c r="BJ175" s="22" t="s">
        <v>91</v>
      </c>
      <c r="BK175" s="164">
        <f t="shared" si="51"/>
        <v>0</v>
      </c>
      <c r="BL175" s="22" t="s">
        <v>278</v>
      </c>
      <c r="BM175" s="22" t="s">
        <v>1817</v>
      </c>
    </row>
    <row r="176" spans="2:65" s="1" customFormat="1" ht="16.5" customHeight="1">
      <c r="B176" s="154"/>
      <c r="C176" s="155" t="s">
        <v>526</v>
      </c>
      <c r="D176" s="155" t="s">
        <v>205</v>
      </c>
      <c r="E176" s="156" t="s">
        <v>1818</v>
      </c>
      <c r="F176" s="263" t="s">
        <v>1819</v>
      </c>
      <c r="G176" s="263"/>
      <c r="H176" s="263"/>
      <c r="I176" s="263"/>
      <c r="J176" s="157" t="s">
        <v>237</v>
      </c>
      <c r="K176" s="158">
        <v>1</v>
      </c>
      <c r="L176" s="159"/>
      <c r="M176" s="264"/>
      <c r="N176" s="264"/>
      <c r="O176" s="264"/>
      <c r="P176" s="264">
        <f t="shared" si="39"/>
        <v>0</v>
      </c>
      <c r="Q176" s="264"/>
      <c r="R176" s="160"/>
      <c r="T176" s="161" t="s">
        <v>5</v>
      </c>
      <c r="U176" s="44" t="s">
        <v>47</v>
      </c>
      <c r="V176" s="120">
        <f t="shared" si="40"/>
        <v>0</v>
      </c>
      <c r="W176" s="120">
        <f t="shared" si="41"/>
        <v>0</v>
      </c>
      <c r="X176" s="120">
        <f t="shared" si="42"/>
        <v>0</v>
      </c>
      <c r="Y176" s="162">
        <v>0</v>
      </c>
      <c r="Z176" s="162">
        <f t="shared" si="43"/>
        <v>0</v>
      </c>
      <c r="AA176" s="162">
        <v>0</v>
      </c>
      <c r="AB176" s="162">
        <f t="shared" si="44"/>
        <v>0</v>
      </c>
      <c r="AC176" s="162">
        <v>0</v>
      </c>
      <c r="AD176" s="163">
        <f t="shared" si="45"/>
        <v>0</v>
      </c>
      <c r="AR176" s="22" t="s">
        <v>278</v>
      </c>
      <c r="AT176" s="22" t="s">
        <v>205</v>
      </c>
      <c r="AU176" s="22" t="s">
        <v>96</v>
      </c>
      <c r="AY176" s="22" t="s">
        <v>204</v>
      </c>
      <c r="BE176" s="164">
        <f t="shared" si="46"/>
        <v>0</v>
      </c>
      <c r="BF176" s="164">
        <f t="shared" si="47"/>
        <v>0</v>
      </c>
      <c r="BG176" s="164">
        <f t="shared" si="48"/>
        <v>0</v>
      </c>
      <c r="BH176" s="164">
        <f t="shared" si="49"/>
        <v>0</v>
      </c>
      <c r="BI176" s="164">
        <f t="shared" si="50"/>
        <v>0</v>
      </c>
      <c r="BJ176" s="22" t="s">
        <v>91</v>
      </c>
      <c r="BK176" s="164">
        <f t="shared" si="51"/>
        <v>0</v>
      </c>
      <c r="BL176" s="22" t="s">
        <v>278</v>
      </c>
      <c r="BM176" s="22" t="s">
        <v>1820</v>
      </c>
    </row>
    <row r="177" spans="2:65" s="1" customFormat="1" ht="16.5" customHeight="1">
      <c r="B177" s="154"/>
      <c r="C177" s="155" t="s">
        <v>528</v>
      </c>
      <c r="D177" s="155" t="s">
        <v>205</v>
      </c>
      <c r="E177" s="156" t="s">
        <v>1821</v>
      </c>
      <c r="F177" s="263" t="s">
        <v>1822</v>
      </c>
      <c r="G177" s="263"/>
      <c r="H177" s="263"/>
      <c r="I177" s="263"/>
      <c r="J177" s="157" t="s">
        <v>237</v>
      </c>
      <c r="K177" s="158">
        <v>1</v>
      </c>
      <c r="L177" s="159"/>
      <c r="M177" s="264"/>
      <c r="N177" s="264"/>
      <c r="O177" s="264"/>
      <c r="P177" s="264">
        <f t="shared" si="39"/>
        <v>0</v>
      </c>
      <c r="Q177" s="264"/>
      <c r="R177" s="160"/>
      <c r="T177" s="161" t="s">
        <v>5</v>
      </c>
      <c r="U177" s="44" t="s">
        <v>47</v>
      </c>
      <c r="V177" s="120">
        <f t="shared" si="40"/>
        <v>0</v>
      </c>
      <c r="W177" s="120">
        <f t="shared" si="41"/>
        <v>0</v>
      </c>
      <c r="X177" s="120">
        <f t="shared" si="42"/>
        <v>0</v>
      </c>
      <c r="Y177" s="162">
        <v>0</v>
      </c>
      <c r="Z177" s="162">
        <f t="shared" si="43"/>
        <v>0</v>
      </c>
      <c r="AA177" s="162">
        <v>0</v>
      </c>
      <c r="AB177" s="162">
        <f t="shared" si="44"/>
        <v>0</v>
      </c>
      <c r="AC177" s="162">
        <v>0</v>
      </c>
      <c r="AD177" s="163">
        <f t="shared" si="45"/>
        <v>0</v>
      </c>
      <c r="AR177" s="22" t="s">
        <v>278</v>
      </c>
      <c r="AT177" s="22" t="s">
        <v>205</v>
      </c>
      <c r="AU177" s="22" t="s">
        <v>96</v>
      </c>
      <c r="AY177" s="22" t="s">
        <v>204</v>
      </c>
      <c r="BE177" s="164">
        <f t="shared" si="46"/>
        <v>0</v>
      </c>
      <c r="BF177" s="164">
        <f t="shared" si="47"/>
        <v>0</v>
      </c>
      <c r="BG177" s="164">
        <f t="shared" si="48"/>
        <v>0</v>
      </c>
      <c r="BH177" s="164">
        <f t="shared" si="49"/>
        <v>0</v>
      </c>
      <c r="BI177" s="164">
        <f t="shared" si="50"/>
        <v>0</v>
      </c>
      <c r="BJ177" s="22" t="s">
        <v>91</v>
      </c>
      <c r="BK177" s="164">
        <f t="shared" si="51"/>
        <v>0</v>
      </c>
      <c r="BL177" s="22" t="s">
        <v>278</v>
      </c>
      <c r="BM177" s="22" t="s">
        <v>1823</v>
      </c>
    </row>
    <row r="178" spans="2:65" s="1" customFormat="1" ht="16.5" customHeight="1">
      <c r="B178" s="154"/>
      <c r="C178" s="155" t="s">
        <v>532</v>
      </c>
      <c r="D178" s="155" t="s">
        <v>205</v>
      </c>
      <c r="E178" s="156" t="s">
        <v>1824</v>
      </c>
      <c r="F178" s="263" t="s">
        <v>1825</v>
      </c>
      <c r="G178" s="263"/>
      <c r="H178" s="263"/>
      <c r="I178" s="263"/>
      <c r="J178" s="157" t="s">
        <v>237</v>
      </c>
      <c r="K178" s="158">
        <v>1</v>
      </c>
      <c r="L178" s="159"/>
      <c r="M178" s="264"/>
      <c r="N178" s="264"/>
      <c r="O178" s="264"/>
      <c r="P178" s="264">
        <f t="shared" si="39"/>
        <v>0</v>
      </c>
      <c r="Q178" s="264"/>
      <c r="R178" s="160"/>
      <c r="T178" s="161" t="s">
        <v>5</v>
      </c>
      <c r="U178" s="44" t="s">
        <v>47</v>
      </c>
      <c r="V178" s="120">
        <f t="shared" si="40"/>
        <v>0</v>
      </c>
      <c r="W178" s="120">
        <f t="shared" si="41"/>
        <v>0</v>
      </c>
      <c r="X178" s="120">
        <f t="shared" si="42"/>
        <v>0</v>
      </c>
      <c r="Y178" s="162">
        <v>0</v>
      </c>
      <c r="Z178" s="162">
        <f t="shared" si="43"/>
        <v>0</v>
      </c>
      <c r="AA178" s="162">
        <v>0</v>
      </c>
      <c r="AB178" s="162">
        <f t="shared" si="44"/>
        <v>0</v>
      </c>
      <c r="AC178" s="162">
        <v>0</v>
      </c>
      <c r="AD178" s="163">
        <f t="shared" si="45"/>
        <v>0</v>
      </c>
      <c r="AR178" s="22" t="s">
        <v>278</v>
      </c>
      <c r="AT178" s="22" t="s">
        <v>205</v>
      </c>
      <c r="AU178" s="22" t="s">
        <v>96</v>
      </c>
      <c r="AY178" s="22" t="s">
        <v>204</v>
      </c>
      <c r="BE178" s="164">
        <f t="shared" si="46"/>
        <v>0</v>
      </c>
      <c r="BF178" s="164">
        <f t="shared" si="47"/>
        <v>0</v>
      </c>
      <c r="BG178" s="164">
        <f t="shared" si="48"/>
        <v>0</v>
      </c>
      <c r="BH178" s="164">
        <f t="shared" si="49"/>
        <v>0</v>
      </c>
      <c r="BI178" s="164">
        <f t="shared" si="50"/>
        <v>0</v>
      </c>
      <c r="BJ178" s="22" t="s">
        <v>91</v>
      </c>
      <c r="BK178" s="164">
        <f t="shared" si="51"/>
        <v>0</v>
      </c>
      <c r="BL178" s="22" t="s">
        <v>278</v>
      </c>
      <c r="BM178" s="22" t="s">
        <v>1826</v>
      </c>
    </row>
    <row r="179" spans="2:65" s="1" customFormat="1" ht="25.5" customHeight="1">
      <c r="B179" s="154"/>
      <c r="C179" s="155" t="s">
        <v>536</v>
      </c>
      <c r="D179" s="155" t="s">
        <v>205</v>
      </c>
      <c r="E179" s="156" t="s">
        <v>1827</v>
      </c>
      <c r="F179" s="263" t="s">
        <v>1828</v>
      </c>
      <c r="G179" s="263"/>
      <c r="H179" s="263"/>
      <c r="I179" s="263"/>
      <c r="J179" s="157" t="s">
        <v>237</v>
      </c>
      <c r="K179" s="158">
        <v>7</v>
      </c>
      <c r="L179" s="159"/>
      <c r="M179" s="264"/>
      <c r="N179" s="264"/>
      <c r="O179" s="264"/>
      <c r="P179" s="264">
        <f t="shared" si="39"/>
        <v>0</v>
      </c>
      <c r="Q179" s="264"/>
      <c r="R179" s="160"/>
      <c r="T179" s="161" t="s">
        <v>5</v>
      </c>
      <c r="U179" s="44" t="s">
        <v>47</v>
      </c>
      <c r="V179" s="120">
        <f t="shared" si="40"/>
        <v>0</v>
      </c>
      <c r="W179" s="120">
        <f t="shared" si="41"/>
        <v>0</v>
      </c>
      <c r="X179" s="120">
        <f t="shared" si="42"/>
        <v>0</v>
      </c>
      <c r="Y179" s="162">
        <v>0</v>
      </c>
      <c r="Z179" s="162">
        <f t="shared" si="43"/>
        <v>0</v>
      </c>
      <c r="AA179" s="162">
        <v>0</v>
      </c>
      <c r="AB179" s="162">
        <f t="shared" si="44"/>
        <v>0</v>
      </c>
      <c r="AC179" s="162">
        <v>0</v>
      </c>
      <c r="AD179" s="163">
        <f t="shared" si="45"/>
        <v>0</v>
      </c>
      <c r="AR179" s="22" t="s">
        <v>278</v>
      </c>
      <c r="AT179" s="22" t="s">
        <v>205</v>
      </c>
      <c r="AU179" s="22" t="s">
        <v>96</v>
      </c>
      <c r="AY179" s="22" t="s">
        <v>204</v>
      </c>
      <c r="BE179" s="164">
        <f t="shared" si="46"/>
        <v>0</v>
      </c>
      <c r="BF179" s="164">
        <f t="shared" si="47"/>
        <v>0</v>
      </c>
      <c r="BG179" s="164">
        <f t="shared" si="48"/>
        <v>0</v>
      </c>
      <c r="BH179" s="164">
        <f t="shared" si="49"/>
        <v>0</v>
      </c>
      <c r="BI179" s="164">
        <f t="shared" si="50"/>
        <v>0</v>
      </c>
      <c r="BJ179" s="22" t="s">
        <v>91</v>
      </c>
      <c r="BK179" s="164">
        <f t="shared" si="51"/>
        <v>0</v>
      </c>
      <c r="BL179" s="22" t="s">
        <v>278</v>
      </c>
      <c r="BM179" s="22" t="s">
        <v>1829</v>
      </c>
    </row>
    <row r="180" spans="2:65" s="1" customFormat="1" ht="16.5" customHeight="1">
      <c r="B180" s="154"/>
      <c r="C180" s="155" t="s">
        <v>540</v>
      </c>
      <c r="D180" s="155" t="s">
        <v>205</v>
      </c>
      <c r="E180" s="156" t="s">
        <v>1830</v>
      </c>
      <c r="F180" s="263" t="s">
        <v>1831</v>
      </c>
      <c r="G180" s="263"/>
      <c r="H180" s="263"/>
      <c r="I180" s="263"/>
      <c r="J180" s="157" t="s">
        <v>237</v>
      </c>
      <c r="K180" s="158">
        <v>1</v>
      </c>
      <c r="L180" s="159"/>
      <c r="M180" s="264"/>
      <c r="N180" s="264"/>
      <c r="O180" s="264"/>
      <c r="P180" s="264">
        <f t="shared" si="39"/>
        <v>0</v>
      </c>
      <c r="Q180" s="264"/>
      <c r="R180" s="160"/>
      <c r="T180" s="161" t="s">
        <v>5</v>
      </c>
      <c r="U180" s="44" t="s">
        <v>47</v>
      </c>
      <c r="V180" s="120">
        <f t="shared" si="40"/>
        <v>0</v>
      </c>
      <c r="W180" s="120">
        <f t="shared" si="41"/>
        <v>0</v>
      </c>
      <c r="X180" s="120">
        <f t="shared" si="42"/>
        <v>0</v>
      </c>
      <c r="Y180" s="162">
        <v>0</v>
      </c>
      <c r="Z180" s="162">
        <f t="shared" si="43"/>
        <v>0</v>
      </c>
      <c r="AA180" s="162">
        <v>0</v>
      </c>
      <c r="AB180" s="162">
        <f t="shared" si="44"/>
        <v>0</v>
      </c>
      <c r="AC180" s="162">
        <v>0</v>
      </c>
      <c r="AD180" s="163">
        <f t="shared" si="45"/>
        <v>0</v>
      </c>
      <c r="AR180" s="22" t="s">
        <v>278</v>
      </c>
      <c r="AT180" s="22" t="s">
        <v>205</v>
      </c>
      <c r="AU180" s="22" t="s">
        <v>96</v>
      </c>
      <c r="AY180" s="22" t="s">
        <v>204</v>
      </c>
      <c r="BE180" s="164">
        <f t="shared" si="46"/>
        <v>0</v>
      </c>
      <c r="BF180" s="164">
        <f t="shared" si="47"/>
        <v>0</v>
      </c>
      <c r="BG180" s="164">
        <f t="shared" si="48"/>
        <v>0</v>
      </c>
      <c r="BH180" s="164">
        <f t="shared" si="49"/>
        <v>0</v>
      </c>
      <c r="BI180" s="164">
        <f t="shared" si="50"/>
        <v>0</v>
      </c>
      <c r="BJ180" s="22" t="s">
        <v>91</v>
      </c>
      <c r="BK180" s="164">
        <f t="shared" si="51"/>
        <v>0</v>
      </c>
      <c r="BL180" s="22" t="s">
        <v>278</v>
      </c>
      <c r="BM180" s="22" t="s">
        <v>1832</v>
      </c>
    </row>
    <row r="181" spans="2:65" s="1" customFormat="1" ht="16.5" customHeight="1">
      <c r="B181" s="154"/>
      <c r="C181" s="155" t="s">
        <v>544</v>
      </c>
      <c r="D181" s="155" t="s">
        <v>205</v>
      </c>
      <c r="E181" s="156" t="s">
        <v>1833</v>
      </c>
      <c r="F181" s="263" t="s">
        <v>1834</v>
      </c>
      <c r="G181" s="263"/>
      <c r="H181" s="263"/>
      <c r="I181" s="263"/>
      <c r="J181" s="157" t="s">
        <v>208</v>
      </c>
      <c r="K181" s="158">
        <v>8</v>
      </c>
      <c r="L181" s="159"/>
      <c r="M181" s="264"/>
      <c r="N181" s="264"/>
      <c r="O181" s="264"/>
      <c r="P181" s="264">
        <f t="shared" si="39"/>
        <v>0</v>
      </c>
      <c r="Q181" s="264"/>
      <c r="R181" s="160"/>
      <c r="T181" s="161" t="s">
        <v>5</v>
      </c>
      <c r="U181" s="44" t="s">
        <v>47</v>
      </c>
      <c r="V181" s="120">
        <f t="shared" si="40"/>
        <v>0</v>
      </c>
      <c r="W181" s="120">
        <f t="shared" si="41"/>
        <v>0</v>
      </c>
      <c r="X181" s="120">
        <f t="shared" si="42"/>
        <v>0</v>
      </c>
      <c r="Y181" s="162">
        <v>0</v>
      </c>
      <c r="Z181" s="162">
        <f t="shared" si="43"/>
        <v>0</v>
      </c>
      <c r="AA181" s="162">
        <v>0</v>
      </c>
      <c r="AB181" s="162">
        <f t="shared" si="44"/>
        <v>0</v>
      </c>
      <c r="AC181" s="162">
        <v>0</v>
      </c>
      <c r="AD181" s="163">
        <f t="shared" si="45"/>
        <v>0</v>
      </c>
      <c r="AR181" s="22" t="s">
        <v>278</v>
      </c>
      <c r="AT181" s="22" t="s">
        <v>205</v>
      </c>
      <c r="AU181" s="22" t="s">
        <v>96</v>
      </c>
      <c r="AY181" s="22" t="s">
        <v>204</v>
      </c>
      <c r="BE181" s="164">
        <f t="shared" si="46"/>
        <v>0</v>
      </c>
      <c r="BF181" s="164">
        <f t="shared" si="47"/>
        <v>0</v>
      </c>
      <c r="BG181" s="164">
        <f t="shared" si="48"/>
        <v>0</v>
      </c>
      <c r="BH181" s="164">
        <f t="shared" si="49"/>
        <v>0</v>
      </c>
      <c r="BI181" s="164">
        <f t="shared" si="50"/>
        <v>0</v>
      </c>
      <c r="BJ181" s="22" t="s">
        <v>91</v>
      </c>
      <c r="BK181" s="164">
        <f t="shared" si="51"/>
        <v>0</v>
      </c>
      <c r="BL181" s="22" t="s">
        <v>278</v>
      </c>
      <c r="BM181" s="22" t="s">
        <v>1835</v>
      </c>
    </row>
    <row r="182" spans="2:65" s="10" customFormat="1" ht="29.85" customHeight="1">
      <c r="B182" s="142"/>
      <c r="C182" s="143"/>
      <c r="D182" s="153" t="s">
        <v>871</v>
      </c>
      <c r="E182" s="153"/>
      <c r="F182" s="153"/>
      <c r="G182" s="153"/>
      <c r="H182" s="153"/>
      <c r="I182" s="153"/>
      <c r="J182" s="153"/>
      <c r="K182" s="153"/>
      <c r="L182" s="153"/>
      <c r="M182" s="279">
        <f>BK182</f>
        <v>0</v>
      </c>
      <c r="N182" s="280"/>
      <c r="O182" s="280"/>
      <c r="P182" s="280"/>
      <c r="Q182" s="280"/>
      <c r="R182" s="145"/>
      <c r="T182" s="146"/>
      <c r="U182" s="143"/>
      <c r="V182" s="143"/>
      <c r="W182" s="147">
        <f>W183</f>
        <v>0</v>
      </c>
      <c r="X182" s="147">
        <f>X183</f>
        <v>0</v>
      </c>
      <c r="Y182" s="143"/>
      <c r="Z182" s="148">
        <f>Z183</f>
        <v>8.3360000000000003</v>
      </c>
      <c r="AA182" s="143"/>
      <c r="AB182" s="148">
        <f>AB183</f>
        <v>0</v>
      </c>
      <c r="AC182" s="143"/>
      <c r="AD182" s="149">
        <f>AD183</f>
        <v>0</v>
      </c>
      <c r="AR182" s="150" t="s">
        <v>216</v>
      </c>
      <c r="AT182" s="151" t="s">
        <v>83</v>
      </c>
      <c r="AU182" s="151" t="s">
        <v>91</v>
      </c>
      <c r="AY182" s="150" t="s">
        <v>204</v>
      </c>
      <c r="BK182" s="152">
        <f>BK183</f>
        <v>0</v>
      </c>
    </row>
    <row r="183" spans="2:65" s="1" customFormat="1" ht="25.5" customHeight="1">
      <c r="B183" s="154"/>
      <c r="C183" s="155" t="s">
        <v>548</v>
      </c>
      <c r="D183" s="155" t="s">
        <v>205</v>
      </c>
      <c r="E183" s="156" t="s">
        <v>1645</v>
      </c>
      <c r="F183" s="263" t="s">
        <v>1646</v>
      </c>
      <c r="G183" s="263"/>
      <c r="H183" s="263"/>
      <c r="I183" s="263"/>
      <c r="J183" s="157" t="s">
        <v>237</v>
      </c>
      <c r="K183" s="158">
        <v>8</v>
      </c>
      <c r="L183" s="159"/>
      <c r="M183" s="264"/>
      <c r="N183" s="264"/>
      <c r="O183" s="264"/>
      <c r="P183" s="264">
        <f>ROUND(V183*K183,2)</f>
        <v>0</v>
      </c>
      <c r="Q183" s="264"/>
      <c r="R183" s="160"/>
      <c r="T183" s="161" t="s">
        <v>5</v>
      </c>
      <c r="U183" s="44" t="s">
        <v>47</v>
      </c>
      <c r="V183" s="120">
        <f>L183+M183</f>
        <v>0</v>
      </c>
      <c r="W183" s="120">
        <f>ROUND(L183*K183,2)</f>
        <v>0</v>
      </c>
      <c r="X183" s="120">
        <f>ROUND(M183*K183,2)</f>
        <v>0</v>
      </c>
      <c r="Y183" s="162">
        <v>1.042</v>
      </c>
      <c r="Z183" s="162">
        <f>Y183*K183</f>
        <v>8.3360000000000003</v>
      </c>
      <c r="AA183" s="162">
        <v>0</v>
      </c>
      <c r="AB183" s="162">
        <f>AA183*K183</f>
        <v>0</v>
      </c>
      <c r="AC183" s="162">
        <v>0</v>
      </c>
      <c r="AD183" s="163">
        <f>AC183*K183</f>
        <v>0</v>
      </c>
      <c r="AR183" s="22" t="s">
        <v>278</v>
      </c>
      <c r="AT183" s="22" t="s">
        <v>205</v>
      </c>
      <c r="AU183" s="22" t="s">
        <v>96</v>
      </c>
      <c r="AY183" s="22" t="s">
        <v>204</v>
      </c>
      <c r="BE183" s="164">
        <f>IF(U183="základní",P183,0)</f>
        <v>0</v>
      </c>
      <c r="BF183" s="164">
        <f>IF(U183="snížená",P183,0)</f>
        <v>0</v>
      </c>
      <c r="BG183" s="164">
        <f>IF(U183="zákl. přenesená",P183,0)</f>
        <v>0</v>
      </c>
      <c r="BH183" s="164">
        <f>IF(U183="sníž. přenesená",P183,0)</f>
        <v>0</v>
      </c>
      <c r="BI183" s="164">
        <f>IF(U183="nulová",P183,0)</f>
        <v>0</v>
      </c>
      <c r="BJ183" s="22" t="s">
        <v>91</v>
      </c>
      <c r="BK183" s="164">
        <f>ROUND(V183*K183,2)</f>
        <v>0</v>
      </c>
      <c r="BL183" s="22" t="s">
        <v>278</v>
      </c>
      <c r="BM183" s="22" t="s">
        <v>1836</v>
      </c>
    </row>
    <row r="184" spans="2:65" s="10" customFormat="1" ht="37.35" customHeight="1">
      <c r="B184" s="142"/>
      <c r="C184" s="143"/>
      <c r="D184" s="144" t="s">
        <v>874</v>
      </c>
      <c r="E184" s="144"/>
      <c r="F184" s="144"/>
      <c r="G184" s="144"/>
      <c r="H184" s="144"/>
      <c r="I184" s="144"/>
      <c r="J184" s="144"/>
      <c r="K184" s="144"/>
      <c r="L184" s="144"/>
      <c r="M184" s="290">
        <f>BK184</f>
        <v>0</v>
      </c>
      <c r="N184" s="291"/>
      <c r="O184" s="291"/>
      <c r="P184" s="291"/>
      <c r="Q184" s="291"/>
      <c r="R184" s="145"/>
      <c r="T184" s="146"/>
      <c r="U184" s="143"/>
      <c r="V184" s="143"/>
      <c r="W184" s="147">
        <f>W185+W188</f>
        <v>0</v>
      </c>
      <c r="X184" s="147">
        <f>X185+X188</f>
        <v>0</v>
      </c>
      <c r="Y184" s="143"/>
      <c r="Z184" s="148">
        <f>Z185+Z188</f>
        <v>0</v>
      </c>
      <c r="AA184" s="143"/>
      <c r="AB184" s="148">
        <f>AB185+AB188</f>
        <v>0</v>
      </c>
      <c r="AC184" s="143"/>
      <c r="AD184" s="149">
        <f>AD185+AD188</f>
        <v>0</v>
      </c>
      <c r="AR184" s="150" t="s">
        <v>224</v>
      </c>
      <c r="AT184" s="151" t="s">
        <v>83</v>
      </c>
      <c r="AU184" s="151" t="s">
        <v>84</v>
      </c>
      <c r="AY184" s="150" t="s">
        <v>204</v>
      </c>
      <c r="BK184" s="152">
        <f>BK185+BK188</f>
        <v>0</v>
      </c>
    </row>
    <row r="185" spans="2:65" s="10" customFormat="1" ht="19.899999999999999" customHeight="1">
      <c r="B185" s="142"/>
      <c r="C185" s="143"/>
      <c r="D185" s="153" t="s">
        <v>877</v>
      </c>
      <c r="E185" s="153"/>
      <c r="F185" s="153"/>
      <c r="G185" s="153"/>
      <c r="H185" s="153"/>
      <c r="I185" s="153"/>
      <c r="J185" s="153"/>
      <c r="K185" s="153"/>
      <c r="L185" s="153"/>
      <c r="M185" s="277">
        <f>BK185</f>
        <v>0</v>
      </c>
      <c r="N185" s="278"/>
      <c r="O185" s="278"/>
      <c r="P185" s="278"/>
      <c r="Q185" s="278"/>
      <c r="R185" s="145"/>
      <c r="T185" s="146"/>
      <c r="U185" s="143"/>
      <c r="V185" s="143"/>
      <c r="W185" s="147">
        <f>SUM(W186:W187)</f>
        <v>0</v>
      </c>
      <c r="X185" s="147">
        <f>SUM(X186:X187)</f>
        <v>0</v>
      </c>
      <c r="Y185" s="143"/>
      <c r="Z185" s="148">
        <f>SUM(Z186:Z187)</f>
        <v>0</v>
      </c>
      <c r="AA185" s="143"/>
      <c r="AB185" s="148">
        <f>SUM(AB186:AB187)</f>
        <v>0</v>
      </c>
      <c r="AC185" s="143"/>
      <c r="AD185" s="149">
        <f>SUM(AD186:AD187)</f>
        <v>0</v>
      </c>
      <c r="AR185" s="150" t="s">
        <v>224</v>
      </c>
      <c r="AT185" s="151" t="s">
        <v>83</v>
      </c>
      <c r="AU185" s="151" t="s">
        <v>91</v>
      </c>
      <c r="AY185" s="150" t="s">
        <v>204</v>
      </c>
      <c r="BK185" s="152">
        <f>SUM(BK186:BK187)</f>
        <v>0</v>
      </c>
    </row>
    <row r="186" spans="2:65" s="1" customFormat="1" ht="16.5" customHeight="1">
      <c r="B186" s="154"/>
      <c r="C186" s="155" t="s">
        <v>550</v>
      </c>
      <c r="D186" s="155" t="s">
        <v>205</v>
      </c>
      <c r="E186" s="156" t="s">
        <v>1837</v>
      </c>
      <c r="F186" s="263" t="s">
        <v>1838</v>
      </c>
      <c r="G186" s="263"/>
      <c r="H186" s="263"/>
      <c r="I186" s="263"/>
      <c r="J186" s="157" t="s">
        <v>1329</v>
      </c>
      <c r="K186" s="158">
        <v>1</v>
      </c>
      <c r="L186" s="159"/>
      <c r="M186" s="264"/>
      <c r="N186" s="264"/>
      <c r="O186" s="264"/>
      <c r="P186" s="264">
        <f>ROUND(V186*K186,2)</f>
        <v>0</v>
      </c>
      <c r="Q186" s="264"/>
      <c r="R186" s="160"/>
      <c r="T186" s="161" t="s">
        <v>5</v>
      </c>
      <c r="U186" s="44" t="s">
        <v>47</v>
      </c>
      <c r="V186" s="120">
        <f>L186+M186</f>
        <v>0</v>
      </c>
      <c r="W186" s="120">
        <f>ROUND(L186*K186,2)</f>
        <v>0</v>
      </c>
      <c r="X186" s="120">
        <f>ROUND(M186*K186,2)</f>
        <v>0</v>
      </c>
      <c r="Y186" s="162">
        <v>0</v>
      </c>
      <c r="Z186" s="162">
        <f>Y186*K186</f>
        <v>0</v>
      </c>
      <c r="AA186" s="162">
        <v>0</v>
      </c>
      <c r="AB186" s="162">
        <f>AA186*K186</f>
        <v>0</v>
      </c>
      <c r="AC186" s="162">
        <v>0</v>
      </c>
      <c r="AD186" s="163">
        <f>AC186*K186</f>
        <v>0</v>
      </c>
      <c r="AR186" s="22" t="s">
        <v>1418</v>
      </c>
      <c r="AT186" s="22" t="s">
        <v>205</v>
      </c>
      <c r="AU186" s="22" t="s">
        <v>96</v>
      </c>
      <c r="AY186" s="22" t="s">
        <v>204</v>
      </c>
      <c r="BE186" s="164">
        <f>IF(U186="základní",P186,0)</f>
        <v>0</v>
      </c>
      <c r="BF186" s="164">
        <f>IF(U186="snížená",P186,0)</f>
        <v>0</v>
      </c>
      <c r="BG186" s="164">
        <f>IF(U186="zákl. přenesená",P186,0)</f>
        <v>0</v>
      </c>
      <c r="BH186" s="164">
        <f>IF(U186="sníž. přenesená",P186,0)</f>
        <v>0</v>
      </c>
      <c r="BI186" s="164">
        <f>IF(U186="nulová",P186,0)</f>
        <v>0</v>
      </c>
      <c r="BJ186" s="22" t="s">
        <v>91</v>
      </c>
      <c r="BK186" s="164">
        <f>ROUND(V186*K186,2)</f>
        <v>0</v>
      </c>
      <c r="BL186" s="22" t="s">
        <v>1418</v>
      </c>
      <c r="BM186" s="22" t="s">
        <v>1839</v>
      </c>
    </row>
    <row r="187" spans="2:65" s="1" customFormat="1" ht="16.5" customHeight="1">
      <c r="B187" s="154"/>
      <c r="C187" s="155" t="s">
        <v>552</v>
      </c>
      <c r="D187" s="155" t="s">
        <v>205</v>
      </c>
      <c r="E187" s="156" t="s">
        <v>1840</v>
      </c>
      <c r="F187" s="263" t="s">
        <v>1841</v>
      </c>
      <c r="G187" s="263"/>
      <c r="H187" s="263"/>
      <c r="I187" s="263"/>
      <c r="J187" s="157" t="s">
        <v>362</v>
      </c>
      <c r="K187" s="158">
        <v>3</v>
      </c>
      <c r="L187" s="159"/>
      <c r="M187" s="264"/>
      <c r="N187" s="264"/>
      <c r="O187" s="264"/>
      <c r="P187" s="264">
        <f>ROUND(V187*K187,2)</f>
        <v>0</v>
      </c>
      <c r="Q187" s="264"/>
      <c r="R187" s="160"/>
      <c r="T187" s="161" t="s">
        <v>5</v>
      </c>
      <c r="U187" s="44" t="s">
        <v>47</v>
      </c>
      <c r="V187" s="120">
        <f>L187+M187</f>
        <v>0</v>
      </c>
      <c r="W187" s="120">
        <f>ROUND(L187*K187,2)</f>
        <v>0</v>
      </c>
      <c r="X187" s="120">
        <f>ROUND(M187*K187,2)</f>
        <v>0</v>
      </c>
      <c r="Y187" s="162">
        <v>0</v>
      </c>
      <c r="Z187" s="162">
        <f>Y187*K187</f>
        <v>0</v>
      </c>
      <c r="AA187" s="162">
        <v>0</v>
      </c>
      <c r="AB187" s="162">
        <f>AA187*K187</f>
        <v>0</v>
      </c>
      <c r="AC187" s="162">
        <v>0</v>
      </c>
      <c r="AD187" s="163">
        <f>AC187*K187</f>
        <v>0</v>
      </c>
      <c r="AR187" s="22" t="s">
        <v>1418</v>
      </c>
      <c r="AT187" s="22" t="s">
        <v>205</v>
      </c>
      <c r="AU187" s="22" t="s">
        <v>96</v>
      </c>
      <c r="AY187" s="22" t="s">
        <v>204</v>
      </c>
      <c r="BE187" s="164">
        <f>IF(U187="základní",P187,0)</f>
        <v>0</v>
      </c>
      <c r="BF187" s="164">
        <f>IF(U187="snížená",P187,0)</f>
        <v>0</v>
      </c>
      <c r="BG187" s="164">
        <f>IF(U187="zákl. přenesená",P187,0)</f>
        <v>0</v>
      </c>
      <c r="BH187" s="164">
        <f>IF(U187="sníž. přenesená",P187,0)</f>
        <v>0</v>
      </c>
      <c r="BI187" s="164">
        <f>IF(U187="nulová",P187,0)</f>
        <v>0</v>
      </c>
      <c r="BJ187" s="22" t="s">
        <v>91</v>
      </c>
      <c r="BK187" s="164">
        <f>ROUND(V187*K187,2)</f>
        <v>0</v>
      </c>
      <c r="BL187" s="22" t="s">
        <v>1418</v>
      </c>
      <c r="BM187" s="22" t="s">
        <v>1842</v>
      </c>
    </row>
    <row r="188" spans="2:65" s="10" customFormat="1" ht="29.85" customHeight="1">
      <c r="B188" s="142"/>
      <c r="C188" s="143"/>
      <c r="D188" s="153" t="s">
        <v>1442</v>
      </c>
      <c r="E188" s="153"/>
      <c r="F188" s="153"/>
      <c r="G188" s="153"/>
      <c r="H188" s="153"/>
      <c r="I188" s="153"/>
      <c r="J188" s="153"/>
      <c r="K188" s="153"/>
      <c r="L188" s="153"/>
      <c r="M188" s="279">
        <f>BK188</f>
        <v>0</v>
      </c>
      <c r="N188" s="280"/>
      <c r="O188" s="280"/>
      <c r="P188" s="280"/>
      <c r="Q188" s="280"/>
      <c r="R188" s="145"/>
      <c r="T188" s="146"/>
      <c r="U188" s="143"/>
      <c r="V188" s="143"/>
      <c r="W188" s="147">
        <f>W189</f>
        <v>0</v>
      </c>
      <c r="X188" s="147">
        <f>X189</f>
        <v>0</v>
      </c>
      <c r="Y188" s="143"/>
      <c r="Z188" s="148">
        <f>Z189</f>
        <v>0</v>
      </c>
      <c r="AA188" s="143"/>
      <c r="AB188" s="148">
        <f>AB189</f>
        <v>0</v>
      </c>
      <c r="AC188" s="143"/>
      <c r="AD188" s="149">
        <f>AD189</f>
        <v>0</v>
      </c>
      <c r="AR188" s="150" t="s">
        <v>224</v>
      </c>
      <c r="AT188" s="151" t="s">
        <v>83</v>
      </c>
      <c r="AU188" s="151" t="s">
        <v>91</v>
      </c>
      <c r="AY188" s="150" t="s">
        <v>204</v>
      </c>
      <c r="BK188" s="152">
        <f>BK189</f>
        <v>0</v>
      </c>
    </row>
    <row r="189" spans="2:65" s="1" customFormat="1" ht="16.5" customHeight="1">
      <c r="B189" s="154"/>
      <c r="C189" s="155" t="s">
        <v>554</v>
      </c>
      <c r="D189" s="155" t="s">
        <v>205</v>
      </c>
      <c r="E189" s="156" t="s">
        <v>1681</v>
      </c>
      <c r="F189" s="263" t="s">
        <v>1843</v>
      </c>
      <c r="G189" s="263"/>
      <c r="H189" s="263"/>
      <c r="I189" s="263"/>
      <c r="J189" s="157" t="s">
        <v>1329</v>
      </c>
      <c r="K189" s="158">
        <v>1</v>
      </c>
      <c r="L189" s="159"/>
      <c r="M189" s="264"/>
      <c r="N189" s="264"/>
      <c r="O189" s="264"/>
      <c r="P189" s="264">
        <f>ROUND(V189*K189,2)</f>
        <v>0</v>
      </c>
      <c r="Q189" s="264"/>
      <c r="R189" s="160"/>
      <c r="T189" s="161" t="s">
        <v>5</v>
      </c>
      <c r="U189" s="200" t="s">
        <v>47</v>
      </c>
      <c r="V189" s="201">
        <f>L189+M189</f>
        <v>0</v>
      </c>
      <c r="W189" s="201">
        <f>ROUND(L189*K189,2)</f>
        <v>0</v>
      </c>
      <c r="X189" s="201">
        <f>ROUND(M189*K189,2)</f>
        <v>0</v>
      </c>
      <c r="Y189" s="202">
        <v>0</v>
      </c>
      <c r="Z189" s="202">
        <f>Y189*K189</f>
        <v>0</v>
      </c>
      <c r="AA189" s="202">
        <v>0</v>
      </c>
      <c r="AB189" s="202">
        <f>AA189*K189</f>
        <v>0</v>
      </c>
      <c r="AC189" s="202">
        <v>0</v>
      </c>
      <c r="AD189" s="203">
        <f>AC189*K189</f>
        <v>0</v>
      </c>
      <c r="AR189" s="22" t="s">
        <v>1418</v>
      </c>
      <c r="AT189" s="22" t="s">
        <v>205</v>
      </c>
      <c r="AU189" s="22" t="s">
        <v>96</v>
      </c>
      <c r="AY189" s="22" t="s">
        <v>204</v>
      </c>
      <c r="BE189" s="164">
        <f>IF(U189="základní",P189,0)</f>
        <v>0</v>
      </c>
      <c r="BF189" s="164">
        <f>IF(U189="snížená",P189,0)</f>
        <v>0</v>
      </c>
      <c r="BG189" s="164">
        <f>IF(U189="zákl. přenesená",P189,0)</f>
        <v>0</v>
      </c>
      <c r="BH189" s="164">
        <f>IF(U189="sníž. přenesená",P189,0)</f>
        <v>0</v>
      </c>
      <c r="BI189" s="164">
        <f>IF(U189="nulová",P189,0)</f>
        <v>0</v>
      </c>
      <c r="BJ189" s="22" t="s">
        <v>91</v>
      </c>
      <c r="BK189" s="164">
        <f>ROUND(V189*K189,2)</f>
        <v>0</v>
      </c>
      <c r="BL189" s="22" t="s">
        <v>1418</v>
      </c>
      <c r="BM189" s="22" t="s">
        <v>1844</v>
      </c>
    </row>
    <row r="190" spans="2:65" s="1" customFormat="1" ht="6.95" customHeight="1"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1"/>
    </row>
  </sheetData>
  <mergeCells count="266">
    <mergeCell ref="H1:K1"/>
    <mergeCell ref="S2:AF2"/>
    <mergeCell ref="F187:I187"/>
    <mergeCell ref="P187:Q187"/>
    <mergeCell ref="M187:O187"/>
    <mergeCell ref="F189:I189"/>
    <mergeCell ref="P189:Q189"/>
    <mergeCell ref="M189:O189"/>
    <mergeCell ref="M121:Q121"/>
    <mergeCell ref="M122:Q122"/>
    <mergeCell ref="M123:Q123"/>
    <mergeCell ref="M140:Q140"/>
    <mergeCell ref="M147:Q147"/>
    <mergeCell ref="M148:Q148"/>
    <mergeCell ref="M159:Q159"/>
    <mergeCell ref="M182:Q182"/>
    <mergeCell ref="M184:Q184"/>
    <mergeCell ref="M185:Q185"/>
    <mergeCell ref="M188:Q188"/>
    <mergeCell ref="F181:I181"/>
    <mergeCell ref="P181:Q181"/>
    <mergeCell ref="M181:O181"/>
    <mergeCell ref="F183:I183"/>
    <mergeCell ref="P183:Q183"/>
    <mergeCell ref="M183:O183"/>
    <mergeCell ref="F186:I186"/>
    <mergeCell ref="P186:Q186"/>
    <mergeCell ref="M186:O186"/>
    <mergeCell ref="F178:I178"/>
    <mergeCell ref="P178:Q178"/>
    <mergeCell ref="M178:O178"/>
    <mergeCell ref="F179:I179"/>
    <mergeCell ref="P179:Q179"/>
    <mergeCell ref="M179:O179"/>
    <mergeCell ref="F180:I180"/>
    <mergeCell ref="P180:Q180"/>
    <mergeCell ref="M180:O180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72:I172"/>
    <mergeCell ref="P172:Q172"/>
    <mergeCell ref="M172:O172"/>
    <mergeCell ref="F173:I173"/>
    <mergeCell ref="P173:Q173"/>
    <mergeCell ref="M173:O173"/>
    <mergeCell ref="F174:I174"/>
    <mergeCell ref="P174:Q174"/>
    <mergeCell ref="M174:O174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3:I163"/>
    <mergeCell ref="P163:Q163"/>
    <mergeCell ref="M163:O163"/>
    <mergeCell ref="F164:I164"/>
    <mergeCell ref="P164:Q164"/>
    <mergeCell ref="M164:O164"/>
    <mergeCell ref="F165:I165"/>
    <mergeCell ref="P165:Q165"/>
    <mergeCell ref="M165:O165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56:I156"/>
    <mergeCell ref="P156:Q156"/>
    <mergeCell ref="M156:O156"/>
    <mergeCell ref="F157:I157"/>
    <mergeCell ref="P157:Q157"/>
    <mergeCell ref="M157:O157"/>
    <mergeCell ref="F158:I158"/>
    <mergeCell ref="P158:Q158"/>
    <mergeCell ref="M158:O158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45:I145"/>
    <mergeCell ref="P145:Q145"/>
    <mergeCell ref="M145:O145"/>
    <mergeCell ref="F146:I146"/>
    <mergeCell ref="P146:Q146"/>
    <mergeCell ref="M146:O146"/>
    <mergeCell ref="F149:I149"/>
    <mergeCell ref="P149:Q149"/>
    <mergeCell ref="M149:O149"/>
    <mergeCell ref="F142:I142"/>
    <mergeCell ref="P142:Q142"/>
    <mergeCell ref="M142:O142"/>
    <mergeCell ref="F143:I143"/>
    <mergeCell ref="P143:Q143"/>
    <mergeCell ref="M143:O143"/>
    <mergeCell ref="F144:I144"/>
    <mergeCell ref="P144:Q144"/>
    <mergeCell ref="M144:O144"/>
    <mergeCell ref="F138:I138"/>
    <mergeCell ref="P138:Q138"/>
    <mergeCell ref="M138:O138"/>
    <mergeCell ref="F139:I139"/>
    <mergeCell ref="P139:Q139"/>
    <mergeCell ref="M139:O139"/>
    <mergeCell ref="F141:I141"/>
    <mergeCell ref="P141:Q141"/>
    <mergeCell ref="M141:O141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29:I129"/>
    <mergeCell ref="F130:I130"/>
    <mergeCell ref="F131:I131"/>
    <mergeCell ref="F132:I132"/>
    <mergeCell ref="F133:I133"/>
    <mergeCell ref="P133:Q133"/>
    <mergeCell ref="M133:O133"/>
    <mergeCell ref="F134:I134"/>
    <mergeCell ref="P134:Q134"/>
    <mergeCell ref="M134:O134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20:I120"/>
    <mergeCell ref="P120:Q120"/>
    <mergeCell ref="M120:O120"/>
    <mergeCell ref="F124:I124"/>
    <mergeCell ref="P124:Q124"/>
    <mergeCell ref="M124:O124"/>
    <mergeCell ref="F125:I125"/>
    <mergeCell ref="P125:Q125"/>
    <mergeCell ref="M125:O125"/>
    <mergeCell ref="M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H97:J97"/>
    <mergeCell ref="K97:L97"/>
    <mergeCell ref="M97:Q97"/>
    <mergeCell ref="H98:J98"/>
    <mergeCell ref="K98:L98"/>
    <mergeCell ref="M98:Q98"/>
    <mergeCell ref="H99:J99"/>
    <mergeCell ref="K99:L99"/>
    <mergeCell ref="M99:Q99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0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133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1684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1845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1686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M101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ROUND((SUM(BE101:BE102)+SUM(BE121:BE189)), 2)</f>
        <v>0</v>
      </c>
      <c r="I35" s="248"/>
      <c r="J35" s="248"/>
      <c r="K35" s="36"/>
      <c r="L35" s="36"/>
      <c r="M35" s="251">
        <f>ROUND(ROUND((SUM(BE101:BE102)+SUM(BE121:BE189)),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ROUND((SUM(BF101:BF102)+SUM(BF121:BF189)), 2)</f>
        <v>0</v>
      </c>
      <c r="I36" s="248"/>
      <c r="J36" s="248"/>
      <c r="K36" s="36"/>
      <c r="L36" s="36"/>
      <c r="M36" s="251">
        <f>ROUND(ROUND((SUM(BF101:BF102)+SUM(BF121:BF189)),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ROUND((SUM(BG101:BG102)+SUM(BG121:BG189)),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ROUND((SUM(BH101:BH102)+SUM(BH121:BH189)),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ROUND((SUM(BI101:BI102)+SUM(BI121:BI189)),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1684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SO04.2 - Měření a regulace objektu B - Elektro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Pavel Voříšek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W121</f>
        <v>0</v>
      </c>
      <c r="I89" s="248"/>
      <c r="J89" s="248"/>
      <c r="K89" s="242">
        <f>X121</f>
        <v>0</v>
      </c>
      <c r="L89" s="248"/>
      <c r="M89" s="242">
        <f>M121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W122</f>
        <v>0</v>
      </c>
      <c r="I90" s="259"/>
      <c r="J90" s="259"/>
      <c r="K90" s="258">
        <f>X122</f>
        <v>0</v>
      </c>
      <c r="L90" s="259"/>
      <c r="M90" s="258">
        <f>M122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1437</v>
      </c>
      <c r="E91" s="101"/>
      <c r="F91" s="101"/>
      <c r="G91" s="101"/>
      <c r="H91" s="238">
        <f>W123</f>
        <v>0</v>
      </c>
      <c r="I91" s="239"/>
      <c r="J91" s="239"/>
      <c r="K91" s="238">
        <f>X123</f>
        <v>0</v>
      </c>
      <c r="L91" s="239"/>
      <c r="M91" s="238">
        <f>M123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1438</v>
      </c>
      <c r="E92" s="101"/>
      <c r="F92" s="101"/>
      <c r="G92" s="101"/>
      <c r="H92" s="238">
        <f>W140</f>
        <v>0</v>
      </c>
      <c r="I92" s="239"/>
      <c r="J92" s="239"/>
      <c r="K92" s="238">
        <f>X140</f>
        <v>0</v>
      </c>
      <c r="L92" s="239"/>
      <c r="M92" s="238">
        <f>M140</f>
        <v>0</v>
      </c>
      <c r="N92" s="239"/>
      <c r="O92" s="239"/>
      <c r="P92" s="239"/>
      <c r="Q92" s="239"/>
      <c r="R92" s="131"/>
    </row>
    <row r="93" spans="2:47" s="7" customFormat="1" ht="24.95" customHeight="1">
      <c r="B93" s="125"/>
      <c r="C93" s="126"/>
      <c r="D93" s="127" t="s">
        <v>868</v>
      </c>
      <c r="E93" s="126"/>
      <c r="F93" s="126"/>
      <c r="G93" s="126"/>
      <c r="H93" s="258">
        <f>W147</f>
        <v>0</v>
      </c>
      <c r="I93" s="259"/>
      <c r="J93" s="259"/>
      <c r="K93" s="258">
        <f>X147</f>
        <v>0</v>
      </c>
      <c r="L93" s="259"/>
      <c r="M93" s="258">
        <f>M147</f>
        <v>0</v>
      </c>
      <c r="N93" s="259"/>
      <c r="O93" s="259"/>
      <c r="P93" s="259"/>
      <c r="Q93" s="259"/>
      <c r="R93" s="128"/>
    </row>
    <row r="94" spans="2:47" s="8" customFormat="1" ht="19.899999999999999" customHeight="1">
      <c r="B94" s="129"/>
      <c r="C94" s="101"/>
      <c r="D94" s="130" t="s">
        <v>1440</v>
      </c>
      <c r="E94" s="101"/>
      <c r="F94" s="101"/>
      <c r="G94" s="101"/>
      <c r="H94" s="238">
        <f>W148</f>
        <v>0</v>
      </c>
      <c r="I94" s="239"/>
      <c r="J94" s="239"/>
      <c r="K94" s="238">
        <f>X148</f>
        <v>0</v>
      </c>
      <c r="L94" s="239"/>
      <c r="M94" s="238">
        <f>M148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1441</v>
      </c>
      <c r="E95" s="101"/>
      <c r="F95" s="101"/>
      <c r="G95" s="101"/>
      <c r="H95" s="238">
        <f>W159</f>
        <v>0</v>
      </c>
      <c r="I95" s="239"/>
      <c r="J95" s="239"/>
      <c r="K95" s="238">
        <f>X159</f>
        <v>0</v>
      </c>
      <c r="L95" s="239"/>
      <c r="M95" s="238">
        <f>M159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871</v>
      </c>
      <c r="E96" s="101"/>
      <c r="F96" s="101"/>
      <c r="G96" s="101"/>
      <c r="H96" s="238">
        <f>W182</f>
        <v>0</v>
      </c>
      <c r="I96" s="239"/>
      <c r="J96" s="239"/>
      <c r="K96" s="238">
        <f>X182</f>
        <v>0</v>
      </c>
      <c r="L96" s="239"/>
      <c r="M96" s="238">
        <f>M182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874</v>
      </c>
      <c r="E97" s="126"/>
      <c r="F97" s="126"/>
      <c r="G97" s="126"/>
      <c r="H97" s="258">
        <f>W184</f>
        <v>0</v>
      </c>
      <c r="I97" s="259"/>
      <c r="J97" s="259"/>
      <c r="K97" s="258">
        <f>X184</f>
        <v>0</v>
      </c>
      <c r="L97" s="259"/>
      <c r="M97" s="258">
        <f>M184</f>
        <v>0</v>
      </c>
      <c r="N97" s="259"/>
      <c r="O97" s="259"/>
      <c r="P97" s="259"/>
      <c r="Q97" s="259"/>
      <c r="R97" s="128"/>
    </row>
    <row r="98" spans="2:21" s="8" customFormat="1" ht="19.899999999999999" customHeight="1">
      <c r="B98" s="129"/>
      <c r="C98" s="101"/>
      <c r="D98" s="130" t="s">
        <v>877</v>
      </c>
      <c r="E98" s="101"/>
      <c r="F98" s="101"/>
      <c r="G98" s="101"/>
      <c r="H98" s="238">
        <f>W185</f>
        <v>0</v>
      </c>
      <c r="I98" s="239"/>
      <c r="J98" s="239"/>
      <c r="K98" s="238">
        <f>X185</f>
        <v>0</v>
      </c>
      <c r="L98" s="239"/>
      <c r="M98" s="238">
        <f>M185</f>
        <v>0</v>
      </c>
      <c r="N98" s="239"/>
      <c r="O98" s="239"/>
      <c r="P98" s="239"/>
      <c r="Q98" s="239"/>
      <c r="R98" s="131"/>
    </row>
    <row r="99" spans="2:21" s="8" customFormat="1" ht="19.899999999999999" customHeight="1">
      <c r="B99" s="129"/>
      <c r="C99" s="101"/>
      <c r="D99" s="130" t="s">
        <v>1442</v>
      </c>
      <c r="E99" s="101"/>
      <c r="F99" s="101"/>
      <c r="G99" s="101"/>
      <c r="H99" s="238">
        <f>W188</f>
        <v>0</v>
      </c>
      <c r="I99" s="239"/>
      <c r="J99" s="239"/>
      <c r="K99" s="238">
        <f>X188</f>
        <v>0</v>
      </c>
      <c r="L99" s="239"/>
      <c r="M99" s="238">
        <f>M188</f>
        <v>0</v>
      </c>
      <c r="N99" s="239"/>
      <c r="O99" s="239"/>
      <c r="P99" s="239"/>
      <c r="Q99" s="239"/>
      <c r="R99" s="131"/>
    </row>
    <row r="100" spans="2:21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24" t="s">
        <v>185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257">
        <v>0</v>
      </c>
      <c r="N101" s="260"/>
      <c r="O101" s="260"/>
      <c r="P101" s="260"/>
      <c r="Q101" s="260"/>
      <c r="R101" s="37"/>
      <c r="T101" s="132"/>
      <c r="U101" s="133" t="s">
        <v>46</v>
      </c>
    </row>
    <row r="102" spans="2:21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14" t="s">
        <v>155</v>
      </c>
      <c r="D103" s="115"/>
      <c r="E103" s="115"/>
      <c r="F103" s="115"/>
      <c r="G103" s="115"/>
      <c r="H103" s="115"/>
      <c r="I103" s="115"/>
      <c r="J103" s="115"/>
      <c r="K103" s="115"/>
      <c r="L103" s="243">
        <f>ROUND(SUM(M89+M101),2)</f>
        <v>0</v>
      </c>
      <c r="M103" s="243"/>
      <c r="N103" s="243"/>
      <c r="O103" s="243"/>
      <c r="P103" s="243"/>
      <c r="Q103" s="243"/>
      <c r="R103" s="37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21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21" s="1" customFormat="1" ht="36.950000000000003" customHeight="1">
      <c r="B109" s="35"/>
      <c r="C109" s="206" t="s">
        <v>186</v>
      </c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30" customHeight="1">
      <c r="B111" s="35"/>
      <c r="C111" s="32" t="s">
        <v>18</v>
      </c>
      <c r="D111" s="36"/>
      <c r="E111" s="36"/>
      <c r="F111" s="246" t="str">
        <f>F6</f>
        <v>St. č. 2368 Decentralizace vytápění CA PZP Lobodice</v>
      </c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36"/>
      <c r="R111" s="37"/>
    </row>
    <row r="112" spans="2:21" ht="30" customHeight="1">
      <c r="B112" s="26"/>
      <c r="C112" s="32" t="s">
        <v>162</v>
      </c>
      <c r="D112" s="28"/>
      <c r="E112" s="28"/>
      <c r="F112" s="246" t="s">
        <v>1684</v>
      </c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8"/>
      <c r="R112" s="27"/>
    </row>
    <row r="113" spans="2:65" s="1" customFormat="1" ht="36.950000000000003" customHeight="1">
      <c r="B113" s="35"/>
      <c r="C113" s="69" t="s">
        <v>164</v>
      </c>
      <c r="D113" s="36"/>
      <c r="E113" s="36"/>
      <c r="F113" s="223" t="str">
        <f>F8</f>
        <v>SO04.2 - Měření a regulace objektu B - Elektro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2" t="s">
        <v>22</v>
      </c>
      <c r="D115" s="36"/>
      <c r="E115" s="36"/>
      <c r="F115" s="30" t="str">
        <f>F10</f>
        <v>PZP Lobodice</v>
      </c>
      <c r="G115" s="36"/>
      <c r="H115" s="36"/>
      <c r="I115" s="36"/>
      <c r="J115" s="36"/>
      <c r="K115" s="32" t="s">
        <v>24</v>
      </c>
      <c r="L115" s="36"/>
      <c r="M115" s="249" t="str">
        <f>IF(O10="","",O10)</f>
        <v>06.04.2018</v>
      </c>
      <c r="N115" s="249"/>
      <c r="O115" s="249"/>
      <c r="P115" s="249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2" t="s">
        <v>26</v>
      </c>
      <c r="D117" s="36"/>
      <c r="E117" s="36"/>
      <c r="F117" s="30" t="str">
        <f>E13</f>
        <v xml:space="preserve">innogy Gas Storage, s.r.o. </v>
      </c>
      <c r="G117" s="36"/>
      <c r="H117" s="36"/>
      <c r="I117" s="36"/>
      <c r="J117" s="36"/>
      <c r="K117" s="32" t="s">
        <v>34</v>
      </c>
      <c r="L117" s="36"/>
      <c r="M117" s="208" t="str">
        <f>E19</f>
        <v>FORGAS a. s.</v>
      </c>
      <c r="N117" s="208"/>
      <c r="O117" s="208"/>
      <c r="P117" s="208"/>
      <c r="Q117" s="208"/>
      <c r="R117" s="37"/>
    </row>
    <row r="118" spans="2:65" s="1" customFormat="1" ht="14.45" customHeight="1">
      <c r="B118" s="35"/>
      <c r="C118" s="32" t="s">
        <v>32</v>
      </c>
      <c r="D118" s="36"/>
      <c r="E118" s="36"/>
      <c r="F118" s="30" t="str">
        <f>IF(E16="","",E16)</f>
        <v xml:space="preserve"> </v>
      </c>
      <c r="G118" s="36"/>
      <c r="H118" s="36"/>
      <c r="I118" s="36"/>
      <c r="J118" s="36"/>
      <c r="K118" s="32" t="s">
        <v>38</v>
      </c>
      <c r="L118" s="36"/>
      <c r="M118" s="208" t="str">
        <f>E22</f>
        <v>Ing. Pavel Voříšek</v>
      </c>
      <c r="N118" s="208"/>
      <c r="O118" s="208"/>
      <c r="P118" s="208"/>
      <c r="Q118" s="208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34"/>
      <c r="C120" s="135" t="s">
        <v>187</v>
      </c>
      <c r="D120" s="136" t="s">
        <v>188</v>
      </c>
      <c r="E120" s="136" t="s">
        <v>64</v>
      </c>
      <c r="F120" s="261" t="s">
        <v>189</v>
      </c>
      <c r="G120" s="261"/>
      <c r="H120" s="261"/>
      <c r="I120" s="261"/>
      <c r="J120" s="136" t="s">
        <v>190</v>
      </c>
      <c r="K120" s="136" t="s">
        <v>191</v>
      </c>
      <c r="L120" s="136" t="s">
        <v>192</v>
      </c>
      <c r="M120" s="261" t="s">
        <v>193</v>
      </c>
      <c r="N120" s="261"/>
      <c r="O120" s="261"/>
      <c r="P120" s="261" t="s">
        <v>173</v>
      </c>
      <c r="Q120" s="262"/>
      <c r="R120" s="137"/>
      <c r="T120" s="76" t="s">
        <v>194</v>
      </c>
      <c r="U120" s="77" t="s">
        <v>46</v>
      </c>
      <c r="V120" s="77" t="s">
        <v>195</v>
      </c>
      <c r="W120" s="77" t="s">
        <v>196</v>
      </c>
      <c r="X120" s="77" t="s">
        <v>197</v>
      </c>
      <c r="Y120" s="77" t="s">
        <v>198</v>
      </c>
      <c r="Z120" s="77" t="s">
        <v>199</v>
      </c>
      <c r="AA120" s="77" t="s">
        <v>200</v>
      </c>
      <c r="AB120" s="77" t="s">
        <v>201</v>
      </c>
      <c r="AC120" s="77" t="s">
        <v>202</v>
      </c>
      <c r="AD120" s="78" t="s">
        <v>203</v>
      </c>
    </row>
    <row r="121" spans="2:65" s="1" customFormat="1" ht="29.25" customHeight="1">
      <c r="B121" s="35"/>
      <c r="C121" s="80" t="s">
        <v>167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274">
        <f>BK121</f>
        <v>0</v>
      </c>
      <c r="N121" s="275"/>
      <c r="O121" s="275"/>
      <c r="P121" s="275"/>
      <c r="Q121" s="275"/>
      <c r="R121" s="37"/>
      <c r="T121" s="79"/>
      <c r="U121" s="51"/>
      <c r="V121" s="51"/>
      <c r="W121" s="138">
        <f>W122+W147+W184</f>
        <v>0</v>
      </c>
      <c r="X121" s="138">
        <f>X122+X147+X184</f>
        <v>0</v>
      </c>
      <c r="Y121" s="51"/>
      <c r="Z121" s="139">
        <f>Z122+Z147+Z184</f>
        <v>45.728999999999999</v>
      </c>
      <c r="AA121" s="51"/>
      <c r="AB121" s="139">
        <f>AB122+AB147+AB184</f>
        <v>11.942450000000001</v>
      </c>
      <c r="AC121" s="51"/>
      <c r="AD121" s="140">
        <f>AD122+AD147+AD184</f>
        <v>0</v>
      </c>
      <c r="AT121" s="22" t="s">
        <v>83</v>
      </c>
      <c r="AU121" s="22" t="s">
        <v>175</v>
      </c>
      <c r="BK121" s="141">
        <f>BK122+BK147+BK184</f>
        <v>0</v>
      </c>
    </row>
    <row r="122" spans="2:65" s="10" customFormat="1" ht="37.35" customHeight="1">
      <c r="B122" s="142"/>
      <c r="C122" s="143"/>
      <c r="D122" s="144" t="s">
        <v>176</v>
      </c>
      <c r="E122" s="144"/>
      <c r="F122" s="144"/>
      <c r="G122" s="144"/>
      <c r="H122" s="144"/>
      <c r="I122" s="144"/>
      <c r="J122" s="144"/>
      <c r="K122" s="144"/>
      <c r="L122" s="144"/>
      <c r="M122" s="276">
        <f>BK122</f>
        <v>0</v>
      </c>
      <c r="N122" s="258"/>
      <c r="O122" s="258"/>
      <c r="P122" s="258"/>
      <c r="Q122" s="258"/>
      <c r="R122" s="145"/>
      <c r="T122" s="146"/>
      <c r="U122" s="143"/>
      <c r="V122" s="143"/>
      <c r="W122" s="147">
        <f>W123+W140</f>
        <v>0</v>
      </c>
      <c r="X122" s="147">
        <f>X123+X140</f>
        <v>0</v>
      </c>
      <c r="Y122" s="143"/>
      <c r="Z122" s="148">
        <f>Z123+Z140</f>
        <v>19.933999999999997</v>
      </c>
      <c r="AA122" s="143"/>
      <c r="AB122" s="148">
        <f>AB123+AB140</f>
        <v>11.935360000000001</v>
      </c>
      <c r="AC122" s="143"/>
      <c r="AD122" s="149">
        <f>AD123+AD140</f>
        <v>0</v>
      </c>
      <c r="AR122" s="150" t="s">
        <v>96</v>
      </c>
      <c r="AT122" s="151" t="s">
        <v>83</v>
      </c>
      <c r="AU122" s="151" t="s">
        <v>84</v>
      </c>
      <c r="AY122" s="150" t="s">
        <v>204</v>
      </c>
      <c r="BK122" s="152">
        <f>BK123+BK140</f>
        <v>0</v>
      </c>
    </row>
    <row r="123" spans="2:65" s="10" customFormat="1" ht="19.899999999999999" customHeight="1">
      <c r="B123" s="142"/>
      <c r="C123" s="143"/>
      <c r="D123" s="153" t="s">
        <v>1437</v>
      </c>
      <c r="E123" s="153"/>
      <c r="F123" s="153"/>
      <c r="G123" s="153"/>
      <c r="H123" s="153"/>
      <c r="I123" s="153"/>
      <c r="J123" s="153"/>
      <c r="K123" s="153"/>
      <c r="L123" s="153"/>
      <c r="M123" s="277">
        <f>BK123</f>
        <v>0</v>
      </c>
      <c r="N123" s="278"/>
      <c r="O123" s="278"/>
      <c r="P123" s="278"/>
      <c r="Q123" s="278"/>
      <c r="R123" s="145"/>
      <c r="T123" s="146"/>
      <c r="U123" s="143"/>
      <c r="V123" s="143"/>
      <c r="W123" s="147">
        <f>SUM(W124:W139)</f>
        <v>0</v>
      </c>
      <c r="X123" s="147">
        <f>SUM(X124:X139)</f>
        <v>0</v>
      </c>
      <c r="Y123" s="143"/>
      <c r="Z123" s="148">
        <f>SUM(Z124:Z139)</f>
        <v>16.213999999999999</v>
      </c>
      <c r="AA123" s="143"/>
      <c r="AB123" s="148">
        <f>SUM(AB124:AB139)</f>
        <v>11.933680000000001</v>
      </c>
      <c r="AC123" s="143"/>
      <c r="AD123" s="149">
        <f>SUM(AD124:AD139)</f>
        <v>0</v>
      </c>
      <c r="AR123" s="150" t="s">
        <v>96</v>
      </c>
      <c r="AT123" s="151" t="s">
        <v>83</v>
      </c>
      <c r="AU123" s="151" t="s">
        <v>91</v>
      </c>
      <c r="AY123" s="150" t="s">
        <v>204</v>
      </c>
      <c r="BK123" s="152">
        <f>SUM(BK124:BK139)</f>
        <v>0</v>
      </c>
    </row>
    <row r="124" spans="2:65" s="1" customFormat="1" ht="38.25" customHeight="1">
      <c r="B124" s="154"/>
      <c r="C124" s="155" t="s">
        <v>91</v>
      </c>
      <c r="D124" s="155" t="s">
        <v>205</v>
      </c>
      <c r="E124" s="156" t="s">
        <v>1461</v>
      </c>
      <c r="F124" s="263" t="s">
        <v>1462</v>
      </c>
      <c r="G124" s="263"/>
      <c r="H124" s="263"/>
      <c r="I124" s="263"/>
      <c r="J124" s="157" t="s">
        <v>208</v>
      </c>
      <c r="K124" s="158">
        <v>19</v>
      </c>
      <c r="L124" s="159"/>
      <c r="M124" s="264"/>
      <c r="N124" s="264"/>
      <c r="O124" s="264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0.03</v>
      </c>
      <c r="Z124" s="162">
        <f>Y124*K124</f>
        <v>0.56999999999999995</v>
      </c>
      <c r="AA124" s="162">
        <v>0</v>
      </c>
      <c r="AB124" s="162">
        <f>AA124*K124</f>
        <v>0</v>
      </c>
      <c r="AC124" s="162">
        <v>0</v>
      </c>
      <c r="AD124" s="163">
        <f>AC124*K124</f>
        <v>0</v>
      </c>
      <c r="AR124" s="22" t="s">
        <v>209</v>
      </c>
      <c r="AT124" s="22" t="s">
        <v>205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1846</v>
      </c>
    </row>
    <row r="125" spans="2:65" s="1" customFormat="1" ht="16.5" customHeight="1">
      <c r="B125" s="154"/>
      <c r="C125" s="165" t="s">
        <v>96</v>
      </c>
      <c r="D125" s="165" t="s">
        <v>211</v>
      </c>
      <c r="E125" s="166" t="s">
        <v>1688</v>
      </c>
      <c r="F125" s="265" t="s">
        <v>1689</v>
      </c>
      <c r="G125" s="265"/>
      <c r="H125" s="265"/>
      <c r="I125" s="265"/>
      <c r="J125" s="167" t="s">
        <v>208</v>
      </c>
      <c r="K125" s="168">
        <v>19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0</v>
      </c>
      <c r="AB125" s="162">
        <f>AA125*K125</f>
        <v>0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1847</v>
      </c>
    </row>
    <row r="126" spans="2:65" s="1" customFormat="1" ht="25.5" customHeight="1">
      <c r="B126" s="154"/>
      <c r="C126" s="155" t="s">
        <v>216</v>
      </c>
      <c r="D126" s="155" t="s">
        <v>205</v>
      </c>
      <c r="E126" s="156" t="s">
        <v>1470</v>
      </c>
      <c r="F126" s="263" t="s">
        <v>1471</v>
      </c>
      <c r="G126" s="263"/>
      <c r="H126" s="263"/>
      <c r="I126" s="263"/>
      <c r="J126" s="157" t="s">
        <v>208</v>
      </c>
      <c r="K126" s="158">
        <v>14</v>
      </c>
      <c r="L126" s="159"/>
      <c r="M126" s="264"/>
      <c r="N126" s="264"/>
      <c r="O126" s="264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4.5999999999999999E-2</v>
      </c>
      <c r="Z126" s="162">
        <f>Y126*K126</f>
        <v>0.64400000000000002</v>
      </c>
      <c r="AA126" s="162">
        <v>0</v>
      </c>
      <c r="AB126" s="162">
        <f>AA126*K126</f>
        <v>0</v>
      </c>
      <c r="AC126" s="162">
        <v>0</v>
      </c>
      <c r="AD126" s="163">
        <f>AC126*K126</f>
        <v>0</v>
      </c>
      <c r="AR126" s="22" t="s">
        <v>209</v>
      </c>
      <c r="AT126" s="22" t="s">
        <v>205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1848</v>
      </c>
    </row>
    <row r="127" spans="2:65" s="1" customFormat="1" ht="16.5" customHeight="1">
      <c r="B127" s="154"/>
      <c r="C127" s="165" t="s">
        <v>220</v>
      </c>
      <c r="D127" s="165" t="s">
        <v>211</v>
      </c>
      <c r="E127" s="166" t="s">
        <v>1692</v>
      </c>
      <c r="F127" s="265" t="s">
        <v>1693</v>
      </c>
      <c r="G127" s="265"/>
      <c r="H127" s="265"/>
      <c r="I127" s="265"/>
      <c r="J127" s="167" t="s">
        <v>208</v>
      </c>
      <c r="K127" s="168">
        <v>40</v>
      </c>
      <c r="L127" s="169"/>
      <c r="M127" s="266"/>
      <c r="N127" s="266"/>
      <c r="O127" s="267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</v>
      </c>
      <c r="Z127" s="162">
        <f>Y127*K127</f>
        <v>0</v>
      </c>
      <c r="AA127" s="162">
        <v>0.10091</v>
      </c>
      <c r="AB127" s="162">
        <f>AA127*K127</f>
        <v>4.0364000000000004</v>
      </c>
      <c r="AC127" s="162">
        <v>0</v>
      </c>
      <c r="AD127" s="163">
        <f>AC127*K127</f>
        <v>0</v>
      </c>
      <c r="AR127" s="22" t="s">
        <v>214</v>
      </c>
      <c r="AT127" s="22" t="s">
        <v>211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1849</v>
      </c>
    </row>
    <row r="128" spans="2:65" s="1" customFormat="1" ht="25.5" customHeight="1">
      <c r="B128" s="154"/>
      <c r="C128" s="155" t="s">
        <v>224</v>
      </c>
      <c r="D128" s="155" t="s">
        <v>205</v>
      </c>
      <c r="E128" s="156" t="s">
        <v>1695</v>
      </c>
      <c r="F128" s="263" t="s">
        <v>1696</v>
      </c>
      <c r="G128" s="263"/>
      <c r="H128" s="263"/>
      <c r="I128" s="263"/>
      <c r="J128" s="157" t="s">
        <v>208</v>
      </c>
      <c r="K128" s="158">
        <v>135</v>
      </c>
      <c r="L128" s="159"/>
      <c r="M128" s="264"/>
      <c r="N128" s="264"/>
      <c r="O128" s="264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4.5999999999999999E-2</v>
      </c>
      <c r="Z128" s="162">
        <f>Y128*K128</f>
        <v>6.21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1850</v>
      </c>
    </row>
    <row r="129" spans="2:65" s="11" customFormat="1" ht="16.5" customHeight="1">
      <c r="B129" s="170"/>
      <c r="C129" s="171"/>
      <c r="D129" s="171"/>
      <c r="E129" s="172" t="s">
        <v>5</v>
      </c>
      <c r="F129" s="268" t="s">
        <v>1698</v>
      </c>
      <c r="G129" s="269"/>
      <c r="H129" s="269"/>
      <c r="I129" s="269"/>
      <c r="J129" s="171"/>
      <c r="K129" s="173">
        <v>103</v>
      </c>
      <c r="L129" s="171"/>
      <c r="M129" s="171"/>
      <c r="N129" s="171"/>
      <c r="O129" s="171"/>
      <c r="P129" s="171"/>
      <c r="Q129" s="171"/>
      <c r="R129" s="174"/>
      <c r="T129" s="175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6"/>
      <c r="AT129" s="177" t="s">
        <v>366</v>
      </c>
      <c r="AU129" s="177" t="s">
        <v>96</v>
      </c>
      <c r="AV129" s="11" t="s">
        <v>96</v>
      </c>
      <c r="AW129" s="11" t="s">
        <v>7</v>
      </c>
      <c r="AX129" s="11" t="s">
        <v>84</v>
      </c>
      <c r="AY129" s="177" t="s">
        <v>204</v>
      </c>
    </row>
    <row r="130" spans="2:65" s="11" customFormat="1" ht="16.5" customHeight="1">
      <c r="B130" s="170"/>
      <c r="C130" s="171"/>
      <c r="D130" s="171"/>
      <c r="E130" s="172" t="s">
        <v>5</v>
      </c>
      <c r="F130" s="270" t="s">
        <v>1851</v>
      </c>
      <c r="G130" s="271"/>
      <c r="H130" s="271"/>
      <c r="I130" s="271"/>
      <c r="J130" s="171"/>
      <c r="K130" s="173">
        <v>14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6"/>
      <c r="AT130" s="177" t="s">
        <v>366</v>
      </c>
      <c r="AU130" s="177" t="s">
        <v>96</v>
      </c>
      <c r="AV130" s="11" t="s">
        <v>96</v>
      </c>
      <c r="AW130" s="11" t="s">
        <v>7</v>
      </c>
      <c r="AX130" s="11" t="s">
        <v>84</v>
      </c>
      <c r="AY130" s="177" t="s">
        <v>204</v>
      </c>
    </row>
    <row r="131" spans="2:65" s="11" customFormat="1" ht="16.5" customHeight="1">
      <c r="B131" s="170"/>
      <c r="C131" s="171"/>
      <c r="D131" s="171"/>
      <c r="E131" s="172" t="s">
        <v>5</v>
      </c>
      <c r="F131" s="270" t="s">
        <v>1852</v>
      </c>
      <c r="G131" s="271"/>
      <c r="H131" s="271"/>
      <c r="I131" s="271"/>
      <c r="J131" s="171"/>
      <c r="K131" s="173">
        <v>18</v>
      </c>
      <c r="L131" s="171"/>
      <c r="M131" s="171"/>
      <c r="N131" s="171"/>
      <c r="O131" s="171"/>
      <c r="P131" s="171"/>
      <c r="Q131" s="171"/>
      <c r="R131" s="174"/>
      <c r="T131" s="175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6"/>
      <c r="AT131" s="177" t="s">
        <v>366</v>
      </c>
      <c r="AU131" s="177" t="s">
        <v>96</v>
      </c>
      <c r="AV131" s="11" t="s">
        <v>96</v>
      </c>
      <c r="AW131" s="11" t="s">
        <v>7</v>
      </c>
      <c r="AX131" s="11" t="s">
        <v>84</v>
      </c>
      <c r="AY131" s="177" t="s">
        <v>204</v>
      </c>
    </row>
    <row r="132" spans="2:65" s="12" customFormat="1" ht="16.5" customHeight="1">
      <c r="B132" s="178"/>
      <c r="C132" s="179"/>
      <c r="D132" s="179"/>
      <c r="E132" s="180" t="s">
        <v>5</v>
      </c>
      <c r="F132" s="272" t="s">
        <v>379</v>
      </c>
      <c r="G132" s="273"/>
      <c r="H132" s="273"/>
      <c r="I132" s="273"/>
      <c r="J132" s="179"/>
      <c r="K132" s="181">
        <v>135</v>
      </c>
      <c r="L132" s="179"/>
      <c r="M132" s="179"/>
      <c r="N132" s="179"/>
      <c r="O132" s="179"/>
      <c r="P132" s="179"/>
      <c r="Q132" s="179"/>
      <c r="R132" s="182"/>
      <c r="T132" s="187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88"/>
      <c r="AT132" s="186" t="s">
        <v>366</v>
      </c>
      <c r="AU132" s="186" t="s">
        <v>96</v>
      </c>
      <c r="AV132" s="12" t="s">
        <v>220</v>
      </c>
      <c r="AW132" s="12" t="s">
        <v>7</v>
      </c>
      <c r="AX132" s="12" t="s">
        <v>91</v>
      </c>
      <c r="AY132" s="186" t="s">
        <v>204</v>
      </c>
    </row>
    <row r="133" spans="2:65" s="1" customFormat="1" ht="16.5" customHeight="1">
      <c r="B133" s="154"/>
      <c r="C133" s="165" t="s">
        <v>229</v>
      </c>
      <c r="D133" s="165" t="s">
        <v>211</v>
      </c>
      <c r="E133" s="166" t="s">
        <v>1701</v>
      </c>
      <c r="F133" s="265" t="s">
        <v>1702</v>
      </c>
      <c r="G133" s="265"/>
      <c r="H133" s="265"/>
      <c r="I133" s="265"/>
      <c r="J133" s="167" t="s">
        <v>208</v>
      </c>
      <c r="K133" s="168">
        <v>103</v>
      </c>
      <c r="L133" s="169"/>
      <c r="M133" s="266"/>
      <c r="N133" s="266"/>
      <c r="O133" s="267"/>
      <c r="P133" s="264">
        <f t="shared" ref="P133:P139" si="0">ROUND(V133*K133,2)</f>
        <v>0</v>
      </c>
      <c r="Q133" s="264"/>
      <c r="R133" s="160"/>
      <c r="T133" s="161" t="s">
        <v>5</v>
      </c>
      <c r="U133" s="44" t="s">
        <v>47</v>
      </c>
      <c r="V133" s="120">
        <f t="shared" ref="V133:V139" si="1">L133+M133</f>
        <v>0</v>
      </c>
      <c r="W133" s="120">
        <f t="shared" ref="W133:W139" si="2">ROUND(L133*K133,2)</f>
        <v>0</v>
      </c>
      <c r="X133" s="120">
        <f t="shared" ref="X133:X139" si="3">ROUND(M133*K133,2)</f>
        <v>0</v>
      </c>
      <c r="Y133" s="162">
        <v>0</v>
      </c>
      <c r="Z133" s="162">
        <f t="shared" ref="Z133:Z139" si="4">Y133*K133</f>
        <v>0</v>
      </c>
      <c r="AA133" s="162">
        <v>4.6580000000000003E-2</v>
      </c>
      <c r="AB133" s="162">
        <f t="shared" ref="AB133:AB139" si="5">AA133*K133</f>
        <v>4.7977400000000001</v>
      </c>
      <c r="AC133" s="162">
        <v>0</v>
      </c>
      <c r="AD133" s="163">
        <f t="shared" ref="AD133:AD139" si="6">AC133*K133</f>
        <v>0</v>
      </c>
      <c r="AR133" s="22" t="s">
        <v>214</v>
      </c>
      <c r="AT133" s="22" t="s">
        <v>211</v>
      </c>
      <c r="AU133" s="22" t="s">
        <v>96</v>
      </c>
      <c r="AY133" s="22" t="s">
        <v>204</v>
      </c>
      <c r="BE133" s="164">
        <f t="shared" ref="BE133:BE139" si="7">IF(U133="základní",P133,0)</f>
        <v>0</v>
      </c>
      <c r="BF133" s="164">
        <f t="shared" ref="BF133:BF139" si="8">IF(U133="snížená",P133,0)</f>
        <v>0</v>
      </c>
      <c r="BG133" s="164">
        <f t="shared" ref="BG133:BG139" si="9">IF(U133="zákl. přenesená",P133,0)</f>
        <v>0</v>
      </c>
      <c r="BH133" s="164">
        <f t="shared" ref="BH133:BH139" si="10">IF(U133="sníž. přenesená",P133,0)</f>
        <v>0</v>
      </c>
      <c r="BI133" s="164">
        <f t="shared" ref="BI133:BI139" si="11">IF(U133="nulová",P133,0)</f>
        <v>0</v>
      </c>
      <c r="BJ133" s="22" t="s">
        <v>91</v>
      </c>
      <c r="BK133" s="164">
        <f t="shared" ref="BK133:BK139" si="12">ROUND(V133*K133,2)</f>
        <v>0</v>
      </c>
      <c r="BL133" s="22" t="s">
        <v>209</v>
      </c>
      <c r="BM133" s="22" t="s">
        <v>1853</v>
      </c>
    </row>
    <row r="134" spans="2:65" s="1" customFormat="1" ht="16.5" customHeight="1">
      <c r="B134" s="154"/>
      <c r="C134" s="165" t="s">
        <v>234</v>
      </c>
      <c r="D134" s="165" t="s">
        <v>211</v>
      </c>
      <c r="E134" s="166" t="s">
        <v>1704</v>
      </c>
      <c r="F134" s="265" t="s">
        <v>1705</v>
      </c>
      <c r="G134" s="265"/>
      <c r="H134" s="265"/>
      <c r="I134" s="265"/>
      <c r="J134" s="167" t="s">
        <v>208</v>
      </c>
      <c r="K134" s="168">
        <v>14</v>
      </c>
      <c r="L134" s="169"/>
      <c r="M134" s="266"/>
      <c r="N134" s="266"/>
      <c r="O134" s="267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0</v>
      </c>
      <c r="Z134" s="162">
        <f t="shared" si="4"/>
        <v>0</v>
      </c>
      <c r="AA134" s="162">
        <v>7.5209999999999999E-2</v>
      </c>
      <c r="AB134" s="162">
        <f t="shared" si="5"/>
        <v>1.05294</v>
      </c>
      <c r="AC134" s="162">
        <v>0</v>
      </c>
      <c r="AD134" s="163">
        <f t="shared" si="6"/>
        <v>0</v>
      </c>
      <c r="AR134" s="22" t="s">
        <v>214</v>
      </c>
      <c r="AT134" s="22" t="s">
        <v>211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1854</v>
      </c>
    </row>
    <row r="135" spans="2:65" s="1" customFormat="1" ht="16.5" customHeight="1">
      <c r="B135" s="154"/>
      <c r="C135" s="165" t="s">
        <v>239</v>
      </c>
      <c r="D135" s="165" t="s">
        <v>211</v>
      </c>
      <c r="E135" s="166" t="s">
        <v>1707</v>
      </c>
      <c r="F135" s="265" t="s">
        <v>1708</v>
      </c>
      <c r="G135" s="265"/>
      <c r="H135" s="265"/>
      <c r="I135" s="265"/>
      <c r="J135" s="167" t="s">
        <v>208</v>
      </c>
      <c r="K135" s="168">
        <v>18</v>
      </c>
      <c r="L135" s="169"/>
      <c r="M135" s="266"/>
      <c r="N135" s="266"/>
      <c r="O135" s="267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0</v>
      </c>
      <c r="Z135" s="162">
        <f t="shared" si="4"/>
        <v>0</v>
      </c>
      <c r="AA135" s="162">
        <v>0.1137</v>
      </c>
      <c r="AB135" s="162">
        <f t="shared" si="5"/>
        <v>2.0465999999999998</v>
      </c>
      <c r="AC135" s="162">
        <v>0</v>
      </c>
      <c r="AD135" s="163">
        <f t="shared" si="6"/>
        <v>0</v>
      </c>
      <c r="AR135" s="22" t="s">
        <v>214</v>
      </c>
      <c r="AT135" s="22" t="s">
        <v>211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1855</v>
      </c>
    </row>
    <row r="136" spans="2:65" s="1" customFormat="1" ht="38.25" customHeight="1">
      <c r="B136" s="154"/>
      <c r="C136" s="155" t="s">
        <v>243</v>
      </c>
      <c r="D136" s="155" t="s">
        <v>205</v>
      </c>
      <c r="E136" s="156" t="s">
        <v>1710</v>
      </c>
      <c r="F136" s="263" t="s">
        <v>1711</v>
      </c>
      <c r="G136" s="263"/>
      <c r="H136" s="263"/>
      <c r="I136" s="263"/>
      <c r="J136" s="157" t="s">
        <v>237</v>
      </c>
      <c r="K136" s="158">
        <v>18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0.123</v>
      </c>
      <c r="Z136" s="162">
        <f t="shared" si="4"/>
        <v>2.214</v>
      </c>
      <c r="AA136" s="162">
        <v>0</v>
      </c>
      <c r="AB136" s="162">
        <f t="shared" si="5"/>
        <v>0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1856</v>
      </c>
    </row>
    <row r="137" spans="2:65" s="1" customFormat="1" ht="38.25" customHeight="1">
      <c r="B137" s="154"/>
      <c r="C137" s="155" t="s">
        <v>247</v>
      </c>
      <c r="D137" s="155" t="s">
        <v>205</v>
      </c>
      <c r="E137" s="156" t="s">
        <v>1713</v>
      </c>
      <c r="F137" s="263" t="s">
        <v>1714</v>
      </c>
      <c r="G137" s="263"/>
      <c r="H137" s="263"/>
      <c r="I137" s="263"/>
      <c r="J137" s="157" t="s">
        <v>237</v>
      </c>
      <c r="K137" s="158">
        <v>2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1.02</v>
      </c>
      <c r="Z137" s="162">
        <f t="shared" si="4"/>
        <v>2.04</v>
      </c>
      <c r="AA137" s="162">
        <v>0</v>
      </c>
      <c r="AB137" s="162">
        <f t="shared" si="5"/>
        <v>0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1857</v>
      </c>
    </row>
    <row r="138" spans="2:65" s="1" customFormat="1" ht="25.5" customHeight="1">
      <c r="B138" s="154"/>
      <c r="C138" s="155" t="s">
        <v>251</v>
      </c>
      <c r="D138" s="155" t="s">
        <v>205</v>
      </c>
      <c r="E138" s="156" t="s">
        <v>1716</v>
      </c>
      <c r="F138" s="263" t="s">
        <v>1717</v>
      </c>
      <c r="G138" s="263"/>
      <c r="H138" s="263"/>
      <c r="I138" s="263"/>
      <c r="J138" s="157" t="s">
        <v>237</v>
      </c>
      <c r="K138" s="158">
        <v>1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4.5359999999999996</v>
      </c>
      <c r="Z138" s="162">
        <f t="shared" si="4"/>
        <v>4.5359999999999996</v>
      </c>
      <c r="AA138" s="162">
        <v>0</v>
      </c>
      <c r="AB138" s="162">
        <f t="shared" si="5"/>
        <v>0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1858</v>
      </c>
    </row>
    <row r="139" spans="2:65" s="1" customFormat="1" ht="25.5" customHeight="1">
      <c r="B139" s="154"/>
      <c r="C139" s="165" t="s">
        <v>255</v>
      </c>
      <c r="D139" s="165" t="s">
        <v>211</v>
      </c>
      <c r="E139" s="166" t="s">
        <v>1719</v>
      </c>
      <c r="F139" s="265" t="s">
        <v>1720</v>
      </c>
      <c r="G139" s="265"/>
      <c r="H139" s="265"/>
      <c r="I139" s="265"/>
      <c r="J139" s="167" t="s">
        <v>237</v>
      </c>
      <c r="K139" s="168">
        <v>1</v>
      </c>
      <c r="L139" s="169"/>
      <c r="M139" s="266"/>
      <c r="N139" s="266"/>
      <c r="O139" s="267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</v>
      </c>
      <c r="Z139" s="162">
        <f t="shared" si="4"/>
        <v>0</v>
      </c>
      <c r="AA139" s="162">
        <v>0</v>
      </c>
      <c r="AB139" s="162">
        <f t="shared" si="5"/>
        <v>0</v>
      </c>
      <c r="AC139" s="162">
        <v>0</v>
      </c>
      <c r="AD139" s="163">
        <f t="shared" si="6"/>
        <v>0</v>
      </c>
      <c r="AR139" s="22" t="s">
        <v>214</v>
      </c>
      <c r="AT139" s="22" t="s">
        <v>211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1859</v>
      </c>
    </row>
    <row r="140" spans="2:65" s="10" customFormat="1" ht="29.85" customHeight="1">
      <c r="B140" s="142"/>
      <c r="C140" s="143"/>
      <c r="D140" s="153" t="s">
        <v>1438</v>
      </c>
      <c r="E140" s="153"/>
      <c r="F140" s="153"/>
      <c r="G140" s="153"/>
      <c r="H140" s="153"/>
      <c r="I140" s="153"/>
      <c r="J140" s="153"/>
      <c r="K140" s="153"/>
      <c r="L140" s="153"/>
      <c r="M140" s="279">
        <f>BK140</f>
        <v>0</v>
      </c>
      <c r="N140" s="280"/>
      <c r="O140" s="280"/>
      <c r="P140" s="280"/>
      <c r="Q140" s="280"/>
      <c r="R140" s="145"/>
      <c r="T140" s="146"/>
      <c r="U140" s="143"/>
      <c r="V140" s="143"/>
      <c r="W140" s="147">
        <f>SUM(W141:W146)</f>
        <v>0</v>
      </c>
      <c r="X140" s="147">
        <f>SUM(X141:X146)</f>
        <v>0</v>
      </c>
      <c r="Y140" s="143"/>
      <c r="Z140" s="148">
        <f>SUM(Z141:Z146)</f>
        <v>3.7199999999999998</v>
      </c>
      <c r="AA140" s="143"/>
      <c r="AB140" s="148">
        <f>SUM(AB141:AB146)</f>
        <v>1.6800000000000001E-3</v>
      </c>
      <c r="AC140" s="143"/>
      <c r="AD140" s="149">
        <f>SUM(AD141:AD146)</f>
        <v>0</v>
      </c>
      <c r="AR140" s="150" t="s">
        <v>96</v>
      </c>
      <c r="AT140" s="151" t="s">
        <v>83</v>
      </c>
      <c r="AU140" s="151" t="s">
        <v>91</v>
      </c>
      <c r="AY140" s="150" t="s">
        <v>204</v>
      </c>
      <c r="BK140" s="152">
        <f>SUM(BK141:BK146)</f>
        <v>0</v>
      </c>
    </row>
    <row r="141" spans="2:65" s="1" customFormat="1" ht="38.25" customHeight="1">
      <c r="B141" s="154"/>
      <c r="C141" s="155" t="s">
        <v>259</v>
      </c>
      <c r="D141" s="155" t="s">
        <v>205</v>
      </c>
      <c r="E141" s="156" t="s">
        <v>1722</v>
      </c>
      <c r="F141" s="263" t="s">
        <v>1723</v>
      </c>
      <c r="G141" s="263"/>
      <c r="H141" s="263"/>
      <c r="I141" s="263"/>
      <c r="J141" s="157" t="s">
        <v>208</v>
      </c>
      <c r="K141" s="158">
        <v>4</v>
      </c>
      <c r="L141" s="159"/>
      <c r="M141" s="264"/>
      <c r="N141" s="264"/>
      <c r="O141" s="264"/>
      <c r="P141" s="264">
        <f t="shared" ref="P141:P146" si="13">ROUND(V141*K141,2)</f>
        <v>0</v>
      </c>
      <c r="Q141" s="264"/>
      <c r="R141" s="160"/>
      <c r="T141" s="161" t="s">
        <v>5</v>
      </c>
      <c r="U141" s="44" t="s">
        <v>47</v>
      </c>
      <c r="V141" s="120">
        <f t="shared" ref="V141:V146" si="14">L141+M141</f>
        <v>0</v>
      </c>
      <c r="W141" s="120">
        <f t="shared" ref="W141:W146" si="15">ROUND(L141*K141,2)</f>
        <v>0</v>
      </c>
      <c r="X141" s="120">
        <f t="shared" ref="X141:X146" si="16">ROUND(M141*K141,2)</f>
        <v>0</v>
      </c>
      <c r="Y141" s="162">
        <v>0.34</v>
      </c>
      <c r="Z141" s="162">
        <f t="shared" ref="Z141:Z146" si="17">Y141*K141</f>
        <v>1.36</v>
      </c>
      <c r="AA141" s="162">
        <v>0</v>
      </c>
      <c r="AB141" s="162">
        <f t="shared" ref="AB141:AB146" si="18">AA141*K141</f>
        <v>0</v>
      </c>
      <c r="AC141" s="162">
        <v>0</v>
      </c>
      <c r="AD141" s="163">
        <f t="shared" ref="AD141:AD146" si="19">AC141*K141</f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 t="shared" ref="BE141:BE146" si="20">IF(U141="základní",P141,0)</f>
        <v>0</v>
      </c>
      <c r="BF141" s="164">
        <f t="shared" ref="BF141:BF146" si="21">IF(U141="snížená",P141,0)</f>
        <v>0</v>
      </c>
      <c r="BG141" s="164">
        <f t="shared" ref="BG141:BG146" si="22">IF(U141="zákl. přenesená",P141,0)</f>
        <v>0</v>
      </c>
      <c r="BH141" s="164">
        <f t="shared" ref="BH141:BH146" si="23">IF(U141="sníž. přenesená",P141,0)</f>
        <v>0</v>
      </c>
      <c r="BI141" s="164">
        <f t="shared" ref="BI141:BI146" si="24">IF(U141="nulová",P141,0)</f>
        <v>0</v>
      </c>
      <c r="BJ141" s="22" t="s">
        <v>91</v>
      </c>
      <c r="BK141" s="164">
        <f t="shared" ref="BK141:BK146" si="25">ROUND(V141*K141,2)</f>
        <v>0</v>
      </c>
      <c r="BL141" s="22" t="s">
        <v>209</v>
      </c>
      <c r="BM141" s="22" t="s">
        <v>1860</v>
      </c>
    </row>
    <row r="142" spans="2:65" s="1" customFormat="1" ht="25.5" customHeight="1">
      <c r="B142" s="154"/>
      <c r="C142" s="165" t="s">
        <v>263</v>
      </c>
      <c r="D142" s="165" t="s">
        <v>211</v>
      </c>
      <c r="E142" s="166" t="s">
        <v>1725</v>
      </c>
      <c r="F142" s="265" t="s">
        <v>1726</v>
      </c>
      <c r="G142" s="265"/>
      <c r="H142" s="265"/>
      <c r="I142" s="265"/>
      <c r="J142" s="167" t="s">
        <v>208</v>
      </c>
      <c r="K142" s="168">
        <v>4</v>
      </c>
      <c r="L142" s="169"/>
      <c r="M142" s="266"/>
      <c r="N142" s="266"/>
      <c r="O142" s="267"/>
      <c r="P142" s="264">
        <f t="shared" si="13"/>
        <v>0</v>
      </c>
      <c r="Q142" s="264"/>
      <c r="R142" s="160"/>
      <c r="T142" s="161" t="s">
        <v>5</v>
      </c>
      <c r="U142" s="44" t="s">
        <v>47</v>
      </c>
      <c r="V142" s="120">
        <f t="shared" si="14"/>
        <v>0</v>
      </c>
      <c r="W142" s="120">
        <f t="shared" si="15"/>
        <v>0</v>
      </c>
      <c r="X142" s="120">
        <f t="shared" si="16"/>
        <v>0</v>
      </c>
      <c r="Y142" s="162">
        <v>0</v>
      </c>
      <c r="Z142" s="162">
        <f t="shared" si="17"/>
        <v>0</v>
      </c>
      <c r="AA142" s="162">
        <v>0</v>
      </c>
      <c r="AB142" s="162">
        <f t="shared" si="18"/>
        <v>0</v>
      </c>
      <c r="AC142" s="162">
        <v>0</v>
      </c>
      <c r="AD142" s="163">
        <f t="shared" si="19"/>
        <v>0</v>
      </c>
      <c r="AR142" s="22" t="s">
        <v>214</v>
      </c>
      <c r="AT142" s="22" t="s">
        <v>211</v>
      </c>
      <c r="AU142" s="22" t="s">
        <v>96</v>
      </c>
      <c r="AY142" s="22" t="s">
        <v>204</v>
      </c>
      <c r="BE142" s="164">
        <f t="shared" si="20"/>
        <v>0</v>
      </c>
      <c r="BF142" s="164">
        <f t="shared" si="21"/>
        <v>0</v>
      </c>
      <c r="BG142" s="164">
        <f t="shared" si="22"/>
        <v>0</v>
      </c>
      <c r="BH142" s="164">
        <f t="shared" si="23"/>
        <v>0</v>
      </c>
      <c r="BI142" s="164">
        <f t="shared" si="24"/>
        <v>0</v>
      </c>
      <c r="BJ142" s="22" t="s">
        <v>91</v>
      </c>
      <c r="BK142" s="164">
        <f t="shared" si="25"/>
        <v>0</v>
      </c>
      <c r="BL142" s="22" t="s">
        <v>209</v>
      </c>
      <c r="BM142" s="22" t="s">
        <v>1861</v>
      </c>
    </row>
    <row r="143" spans="2:65" s="1" customFormat="1" ht="38.25" customHeight="1">
      <c r="B143" s="154"/>
      <c r="C143" s="155" t="s">
        <v>12</v>
      </c>
      <c r="D143" s="155" t="s">
        <v>205</v>
      </c>
      <c r="E143" s="156" t="s">
        <v>1728</v>
      </c>
      <c r="F143" s="263" t="s">
        <v>1729</v>
      </c>
      <c r="G143" s="263"/>
      <c r="H143" s="263"/>
      <c r="I143" s="263"/>
      <c r="J143" s="157" t="s">
        <v>208</v>
      </c>
      <c r="K143" s="158">
        <v>2</v>
      </c>
      <c r="L143" s="159"/>
      <c r="M143" s="264"/>
      <c r="N143" s="264"/>
      <c r="O143" s="264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0.34</v>
      </c>
      <c r="Z143" s="162">
        <f t="shared" si="17"/>
        <v>0.68</v>
      </c>
      <c r="AA143" s="162">
        <v>0</v>
      </c>
      <c r="AB143" s="162">
        <f t="shared" si="18"/>
        <v>0</v>
      </c>
      <c r="AC143" s="162">
        <v>0</v>
      </c>
      <c r="AD143" s="163">
        <f t="shared" si="19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1862</v>
      </c>
    </row>
    <row r="144" spans="2:65" s="1" customFormat="1" ht="25.5" customHeight="1">
      <c r="B144" s="154"/>
      <c r="C144" s="165" t="s">
        <v>209</v>
      </c>
      <c r="D144" s="165" t="s">
        <v>211</v>
      </c>
      <c r="E144" s="166" t="s">
        <v>1731</v>
      </c>
      <c r="F144" s="265" t="s">
        <v>1732</v>
      </c>
      <c r="G144" s="265"/>
      <c r="H144" s="265"/>
      <c r="I144" s="265"/>
      <c r="J144" s="167" t="s">
        <v>208</v>
      </c>
      <c r="K144" s="168">
        <v>2</v>
      </c>
      <c r="L144" s="169"/>
      <c r="M144" s="266"/>
      <c r="N144" s="266"/>
      <c r="O144" s="267"/>
      <c r="P144" s="264">
        <f t="shared" si="13"/>
        <v>0</v>
      </c>
      <c r="Q144" s="264"/>
      <c r="R144" s="160"/>
      <c r="T144" s="161" t="s">
        <v>5</v>
      </c>
      <c r="U144" s="44" t="s">
        <v>47</v>
      </c>
      <c r="V144" s="120">
        <f t="shared" si="14"/>
        <v>0</v>
      </c>
      <c r="W144" s="120">
        <f t="shared" si="15"/>
        <v>0</v>
      </c>
      <c r="X144" s="120">
        <f t="shared" si="16"/>
        <v>0</v>
      </c>
      <c r="Y144" s="162">
        <v>0</v>
      </c>
      <c r="Z144" s="162">
        <f t="shared" si="17"/>
        <v>0</v>
      </c>
      <c r="AA144" s="162">
        <v>0</v>
      </c>
      <c r="AB144" s="162">
        <f t="shared" si="18"/>
        <v>0</v>
      </c>
      <c r="AC144" s="162">
        <v>0</v>
      </c>
      <c r="AD144" s="163">
        <f t="shared" si="19"/>
        <v>0</v>
      </c>
      <c r="AR144" s="22" t="s">
        <v>214</v>
      </c>
      <c r="AT144" s="22" t="s">
        <v>211</v>
      </c>
      <c r="AU144" s="22" t="s">
        <v>96</v>
      </c>
      <c r="AY144" s="22" t="s">
        <v>204</v>
      </c>
      <c r="BE144" s="164">
        <f t="shared" si="20"/>
        <v>0</v>
      </c>
      <c r="BF144" s="164">
        <f t="shared" si="21"/>
        <v>0</v>
      </c>
      <c r="BG144" s="164">
        <f t="shared" si="22"/>
        <v>0</v>
      </c>
      <c r="BH144" s="164">
        <f t="shared" si="23"/>
        <v>0</v>
      </c>
      <c r="BI144" s="164">
        <f t="shared" si="24"/>
        <v>0</v>
      </c>
      <c r="BJ144" s="22" t="s">
        <v>91</v>
      </c>
      <c r="BK144" s="164">
        <f t="shared" si="25"/>
        <v>0</v>
      </c>
      <c r="BL144" s="22" t="s">
        <v>209</v>
      </c>
      <c r="BM144" s="22" t="s">
        <v>1863</v>
      </c>
    </row>
    <row r="145" spans="2:65" s="1" customFormat="1" ht="25.5" customHeight="1">
      <c r="B145" s="154"/>
      <c r="C145" s="155" t="s">
        <v>274</v>
      </c>
      <c r="D145" s="155" t="s">
        <v>205</v>
      </c>
      <c r="E145" s="156" t="s">
        <v>1734</v>
      </c>
      <c r="F145" s="263" t="s">
        <v>1735</v>
      </c>
      <c r="G145" s="263"/>
      <c r="H145" s="263"/>
      <c r="I145" s="263"/>
      <c r="J145" s="157" t="s">
        <v>208</v>
      </c>
      <c r="K145" s="158">
        <v>42</v>
      </c>
      <c r="L145" s="159"/>
      <c r="M145" s="264"/>
      <c r="N145" s="264"/>
      <c r="O145" s="264"/>
      <c r="P145" s="264">
        <f t="shared" si="13"/>
        <v>0</v>
      </c>
      <c r="Q145" s="264"/>
      <c r="R145" s="160"/>
      <c r="T145" s="161" t="s">
        <v>5</v>
      </c>
      <c r="U145" s="44" t="s">
        <v>47</v>
      </c>
      <c r="V145" s="120">
        <f t="shared" si="14"/>
        <v>0</v>
      </c>
      <c r="W145" s="120">
        <f t="shared" si="15"/>
        <v>0</v>
      </c>
      <c r="X145" s="120">
        <f t="shared" si="16"/>
        <v>0</v>
      </c>
      <c r="Y145" s="162">
        <v>0.04</v>
      </c>
      <c r="Z145" s="162">
        <f t="shared" si="17"/>
        <v>1.68</v>
      </c>
      <c r="AA145" s="162">
        <v>0</v>
      </c>
      <c r="AB145" s="162">
        <f t="shared" si="18"/>
        <v>0</v>
      </c>
      <c r="AC145" s="162">
        <v>0</v>
      </c>
      <c r="AD145" s="163">
        <f t="shared" si="19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20"/>
        <v>0</v>
      </c>
      <c r="BF145" s="164">
        <f t="shared" si="21"/>
        <v>0</v>
      </c>
      <c r="BG145" s="164">
        <f t="shared" si="22"/>
        <v>0</v>
      </c>
      <c r="BH145" s="164">
        <f t="shared" si="23"/>
        <v>0</v>
      </c>
      <c r="BI145" s="164">
        <f t="shared" si="24"/>
        <v>0</v>
      </c>
      <c r="BJ145" s="22" t="s">
        <v>91</v>
      </c>
      <c r="BK145" s="164">
        <f t="shared" si="25"/>
        <v>0</v>
      </c>
      <c r="BL145" s="22" t="s">
        <v>209</v>
      </c>
      <c r="BM145" s="22" t="s">
        <v>1864</v>
      </c>
    </row>
    <row r="146" spans="2:65" s="1" customFormat="1" ht="16.5" customHeight="1">
      <c r="B146" s="154"/>
      <c r="C146" s="165" t="s">
        <v>280</v>
      </c>
      <c r="D146" s="165" t="s">
        <v>211</v>
      </c>
      <c r="E146" s="166" t="s">
        <v>1737</v>
      </c>
      <c r="F146" s="265" t="s">
        <v>1738</v>
      </c>
      <c r="G146" s="265"/>
      <c r="H146" s="265"/>
      <c r="I146" s="265"/>
      <c r="J146" s="167" t="s">
        <v>208</v>
      </c>
      <c r="K146" s="168">
        <v>42</v>
      </c>
      <c r="L146" s="169"/>
      <c r="M146" s="266"/>
      <c r="N146" s="266"/>
      <c r="O146" s="267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0</v>
      </c>
      <c r="Z146" s="162">
        <f t="shared" si="17"/>
        <v>0</v>
      </c>
      <c r="AA146" s="162">
        <v>4.0000000000000003E-5</v>
      </c>
      <c r="AB146" s="162">
        <f t="shared" si="18"/>
        <v>1.6800000000000001E-3</v>
      </c>
      <c r="AC146" s="162">
        <v>0</v>
      </c>
      <c r="AD146" s="163">
        <f t="shared" si="19"/>
        <v>0</v>
      </c>
      <c r="AR146" s="22" t="s">
        <v>214</v>
      </c>
      <c r="AT146" s="22" t="s">
        <v>211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209</v>
      </c>
      <c r="BM146" s="22" t="s">
        <v>1865</v>
      </c>
    </row>
    <row r="147" spans="2:65" s="10" customFormat="1" ht="37.35" customHeight="1">
      <c r="B147" s="142"/>
      <c r="C147" s="143"/>
      <c r="D147" s="144" t="s">
        <v>868</v>
      </c>
      <c r="E147" s="144"/>
      <c r="F147" s="144"/>
      <c r="G147" s="144"/>
      <c r="H147" s="144"/>
      <c r="I147" s="144"/>
      <c r="J147" s="144"/>
      <c r="K147" s="144"/>
      <c r="L147" s="144"/>
      <c r="M147" s="290">
        <f>BK147</f>
        <v>0</v>
      </c>
      <c r="N147" s="291"/>
      <c r="O147" s="291"/>
      <c r="P147" s="291"/>
      <c r="Q147" s="291"/>
      <c r="R147" s="145"/>
      <c r="T147" s="146"/>
      <c r="U147" s="143"/>
      <c r="V147" s="143"/>
      <c r="W147" s="147">
        <f>W148+W159+W182</f>
        <v>0</v>
      </c>
      <c r="X147" s="147">
        <f>X148+X159+X182</f>
        <v>0</v>
      </c>
      <c r="Y147" s="143"/>
      <c r="Z147" s="148">
        <f>Z148+Z159+Z182</f>
        <v>25.795000000000002</v>
      </c>
      <c r="AA147" s="143"/>
      <c r="AB147" s="148">
        <f>AB148+AB159+AB182</f>
        <v>7.0899999999999999E-3</v>
      </c>
      <c r="AC147" s="143"/>
      <c r="AD147" s="149">
        <f>AD148+AD159+AD182</f>
        <v>0</v>
      </c>
      <c r="AR147" s="150" t="s">
        <v>216</v>
      </c>
      <c r="AT147" s="151" t="s">
        <v>83</v>
      </c>
      <c r="AU147" s="151" t="s">
        <v>84</v>
      </c>
      <c r="AY147" s="150" t="s">
        <v>204</v>
      </c>
      <c r="BK147" s="152">
        <f>BK148+BK159+BK182</f>
        <v>0</v>
      </c>
    </row>
    <row r="148" spans="2:65" s="10" customFormat="1" ht="19.899999999999999" customHeight="1">
      <c r="B148" s="142"/>
      <c r="C148" s="143"/>
      <c r="D148" s="153" t="s">
        <v>1440</v>
      </c>
      <c r="E148" s="153"/>
      <c r="F148" s="153"/>
      <c r="G148" s="153"/>
      <c r="H148" s="153"/>
      <c r="I148" s="153"/>
      <c r="J148" s="153"/>
      <c r="K148" s="153"/>
      <c r="L148" s="153"/>
      <c r="M148" s="277">
        <f>BK148</f>
        <v>0</v>
      </c>
      <c r="N148" s="278"/>
      <c r="O148" s="278"/>
      <c r="P148" s="278"/>
      <c r="Q148" s="278"/>
      <c r="R148" s="145"/>
      <c r="T148" s="146"/>
      <c r="U148" s="143"/>
      <c r="V148" s="143"/>
      <c r="W148" s="147">
        <f>SUM(W149:W158)</f>
        <v>0</v>
      </c>
      <c r="X148" s="147">
        <f>SUM(X149:X158)</f>
        <v>0</v>
      </c>
      <c r="Y148" s="143"/>
      <c r="Z148" s="148">
        <f>SUM(Z149:Z158)</f>
        <v>17.53</v>
      </c>
      <c r="AA148" s="143"/>
      <c r="AB148" s="148">
        <f>SUM(AB149:AB158)</f>
        <v>7.0899999999999999E-3</v>
      </c>
      <c r="AC148" s="143"/>
      <c r="AD148" s="149">
        <f>SUM(AD149:AD158)</f>
        <v>0</v>
      </c>
      <c r="AR148" s="150" t="s">
        <v>216</v>
      </c>
      <c r="AT148" s="151" t="s">
        <v>83</v>
      </c>
      <c r="AU148" s="151" t="s">
        <v>91</v>
      </c>
      <c r="AY148" s="150" t="s">
        <v>204</v>
      </c>
      <c r="BK148" s="152">
        <f>SUM(BK149:BK158)</f>
        <v>0</v>
      </c>
    </row>
    <row r="149" spans="2:65" s="1" customFormat="1" ht="16.5" customHeight="1">
      <c r="B149" s="154"/>
      <c r="C149" s="155" t="s">
        <v>284</v>
      </c>
      <c r="D149" s="155" t="s">
        <v>205</v>
      </c>
      <c r="E149" s="156" t="s">
        <v>1740</v>
      </c>
      <c r="F149" s="263" t="s">
        <v>1866</v>
      </c>
      <c r="G149" s="263"/>
      <c r="H149" s="263"/>
      <c r="I149" s="263"/>
      <c r="J149" s="157" t="s">
        <v>237</v>
      </c>
      <c r="K149" s="158">
        <v>42</v>
      </c>
      <c r="L149" s="159"/>
      <c r="M149" s="264"/>
      <c r="N149" s="264"/>
      <c r="O149" s="264"/>
      <c r="P149" s="264">
        <f t="shared" ref="P149:P158" si="26">ROUND(V149*K149,2)</f>
        <v>0</v>
      </c>
      <c r="Q149" s="264"/>
      <c r="R149" s="160"/>
      <c r="T149" s="161" t="s">
        <v>5</v>
      </c>
      <c r="U149" s="44" t="s">
        <v>47</v>
      </c>
      <c r="V149" s="120">
        <f t="shared" ref="V149:V158" si="27">L149+M149</f>
        <v>0</v>
      </c>
      <c r="W149" s="120">
        <f t="shared" ref="W149:W158" si="28">ROUND(L149*K149,2)</f>
        <v>0</v>
      </c>
      <c r="X149" s="120">
        <f t="shared" ref="X149:X158" si="29">ROUND(M149*K149,2)</f>
        <v>0</v>
      </c>
      <c r="Y149" s="162">
        <v>0.11</v>
      </c>
      <c r="Z149" s="162">
        <f t="shared" ref="Z149:Z158" si="30">Y149*K149</f>
        <v>4.62</v>
      </c>
      <c r="AA149" s="162">
        <v>0</v>
      </c>
      <c r="AB149" s="162">
        <f t="shared" ref="AB149:AB158" si="31">AA149*K149</f>
        <v>0</v>
      </c>
      <c r="AC149" s="162">
        <v>0</v>
      </c>
      <c r="AD149" s="163">
        <f t="shared" ref="AD149:AD158" si="32">AC149*K149</f>
        <v>0</v>
      </c>
      <c r="AR149" s="22" t="s">
        <v>278</v>
      </c>
      <c r="AT149" s="22" t="s">
        <v>205</v>
      </c>
      <c r="AU149" s="22" t="s">
        <v>96</v>
      </c>
      <c r="AY149" s="22" t="s">
        <v>204</v>
      </c>
      <c r="BE149" s="164">
        <f t="shared" ref="BE149:BE158" si="33">IF(U149="základní",P149,0)</f>
        <v>0</v>
      </c>
      <c r="BF149" s="164">
        <f t="shared" ref="BF149:BF158" si="34">IF(U149="snížená",P149,0)</f>
        <v>0</v>
      </c>
      <c r="BG149" s="164">
        <f t="shared" ref="BG149:BG158" si="35">IF(U149="zákl. přenesená",P149,0)</f>
        <v>0</v>
      </c>
      <c r="BH149" s="164">
        <f t="shared" ref="BH149:BH158" si="36">IF(U149="sníž. přenesená",P149,0)</f>
        <v>0</v>
      </c>
      <c r="BI149" s="164">
        <f t="shared" ref="BI149:BI158" si="37">IF(U149="nulová",P149,0)</f>
        <v>0</v>
      </c>
      <c r="BJ149" s="22" t="s">
        <v>91</v>
      </c>
      <c r="BK149" s="164">
        <f t="shared" ref="BK149:BK158" si="38">ROUND(V149*K149,2)</f>
        <v>0</v>
      </c>
      <c r="BL149" s="22" t="s">
        <v>278</v>
      </c>
      <c r="BM149" s="22" t="s">
        <v>1867</v>
      </c>
    </row>
    <row r="150" spans="2:65" s="1" customFormat="1" ht="16.5" customHeight="1">
      <c r="B150" s="154"/>
      <c r="C150" s="165" t="s">
        <v>288</v>
      </c>
      <c r="D150" s="165" t="s">
        <v>211</v>
      </c>
      <c r="E150" s="166" t="s">
        <v>1743</v>
      </c>
      <c r="F150" s="265" t="s">
        <v>1744</v>
      </c>
      <c r="G150" s="265"/>
      <c r="H150" s="265"/>
      <c r="I150" s="265"/>
      <c r="J150" s="167" t="s">
        <v>237</v>
      </c>
      <c r="K150" s="168">
        <v>42</v>
      </c>
      <c r="L150" s="169"/>
      <c r="M150" s="266"/>
      <c r="N150" s="266"/>
      <c r="O150" s="267"/>
      <c r="P150" s="264">
        <f t="shared" si="26"/>
        <v>0</v>
      </c>
      <c r="Q150" s="264"/>
      <c r="R150" s="160"/>
      <c r="T150" s="161" t="s">
        <v>5</v>
      </c>
      <c r="U150" s="44" t="s">
        <v>47</v>
      </c>
      <c r="V150" s="120">
        <f t="shared" si="27"/>
        <v>0</v>
      </c>
      <c r="W150" s="120">
        <f t="shared" si="28"/>
        <v>0</v>
      </c>
      <c r="X150" s="120">
        <f t="shared" si="29"/>
        <v>0</v>
      </c>
      <c r="Y150" s="162">
        <v>0</v>
      </c>
      <c r="Z150" s="162">
        <f t="shared" si="30"/>
        <v>0</v>
      </c>
      <c r="AA150" s="162">
        <v>0</v>
      </c>
      <c r="AB150" s="162">
        <f t="shared" si="31"/>
        <v>0</v>
      </c>
      <c r="AC150" s="162">
        <v>0</v>
      </c>
      <c r="AD150" s="163">
        <f t="shared" si="32"/>
        <v>0</v>
      </c>
      <c r="AR150" s="22" t="s">
        <v>277</v>
      </c>
      <c r="AT150" s="22" t="s">
        <v>211</v>
      </c>
      <c r="AU150" s="22" t="s">
        <v>96</v>
      </c>
      <c r="AY150" s="22" t="s">
        <v>204</v>
      </c>
      <c r="BE150" s="164">
        <f t="shared" si="33"/>
        <v>0</v>
      </c>
      <c r="BF150" s="164">
        <f t="shared" si="34"/>
        <v>0</v>
      </c>
      <c r="BG150" s="164">
        <f t="shared" si="35"/>
        <v>0</v>
      </c>
      <c r="BH150" s="164">
        <f t="shared" si="36"/>
        <v>0</v>
      </c>
      <c r="BI150" s="164">
        <f t="shared" si="37"/>
        <v>0</v>
      </c>
      <c r="BJ150" s="22" t="s">
        <v>91</v>
      </c>
      <c r="BK150" s="164">
        <f t="shared" si="38"/>
        <v>0</v>
      </c>
      <c r="BL150" s="22" t="s">
        <v>278</v>
      </c>
      <c r="BM150" s="22" t="s">
        <v>1868</v>
      </c>
    </row>
    <row r="151" spans="2:65" s="1" customFormat="1" ht="16.5" customHeight="1">
      <c r="B151" s="154"/>
      <c r="C151" s="155" t="s">
        <v>11</v>
      </c>
      <c r="D151" s="155" t="s">
        <v>205</v>
      </c>
      <c r="E151" s="156" t="s">
        <v>1746</v>
      </c>
      <c r="F151" s="263" t="s">
        <v>1747</v>
      </c>
      <c r="G151" s="263"/>
      <c r="H151" s="263"/>
      <c r="I151" s="263"/>
      <c r="J151" s="157" t="s">
        <v>208</v>
      </c>
      <c r="K151" s="158">
        <v>2</v>
      </c>
      <c r="L151" s="159"/>
      <c r="M151" s="264"/>
      <c r="N151" s="264"/>
      <c r="O151" s="264"/>
      <c r="P151" s="264">
        <f t="shared" si="26"/>
        <v>0</v>
      </c>
      <c r="Q151" s="264"/>
      <c r="R151" s="160"/>
      <c r="T151" s="161" t="s">
        <v>5</v>
      </c>
      <c r="U151" s="44" t="s">
        <v>47</v>
      </c>
      <c r="V151" s="120">
        <f t="shared" si="27"/>
        <v>0</v>
      </c>
      <c r="W151" s="120">
        <f t="shared" si="28"/>
        <v>0</v>
      </c>
      <c r="X151" s="120">
        <f t="shared" si="29"/>
        <v>0</v>
      </c>
      <c r="Y151" s="162">
        <v>0.21</v>
      </c>
      <c r="Z151" s="162">
        <f t="shared" si="30"/>
        <v>0.42</v>
      </c>
      <c r="AA151" s="162">
        <v>0</v>
      </c>
      <c r="AB151" s="162">
        <f t="shared" si="31"/>
        <v>0</v>
      </c>
      <c r="AC151" s="162">
        <v>0</v>
      </c>
      <c r="AD151" s="163">
        <f t="shared" si="32"/>
        <v>0</v>
      </c>
      <c r="AR151" s="22" t="s">
        <v>278</v>
      </c>
      <c r="AT151" s="22" t="s">
        <v>205</v>
      </c>
      <c r="AU151" s="22" t="s">
        <v>96</v>
      </c>
      <c r="AY151" s="22" t="s">
        <v>204</v>
      </c>
      <c r="BE151" s="164">
        <f t="shared" si="33"/>
        <v>0</v>
      </c>
      <c r="BF151" s="164">
        <f t="shared" si="34"/>
        <v>0</v>
      </c>
      <c r="BG151" s="164">
        <f t="shared" si="35"/>
        <v>0</v>
      </c>
      <c r="BH151" s="164">
        <f t="shared" si="36"/>
        <v>0</v>
      </c>
      <c r="BI151" s="164">
        <f t="shared" si="37"/>
        <v>0</v>
      </c>
      <c r="BJ151" s="22" t="s">
        <v>91</v>
      </c>
      <c r="BK151" s="164">
        <f t="shared" si="38"/>
        <v>0</v>
      </c>
      <c r="BL151" s="22" t="s">
        <v>278</v>
      </c>
      <c r="BM151" s="22" t="s">
        <v>1869</v>
      </c>
    </row>
    <row r="152" spans="2:65" s="1" customFormat="1" ht="25.5" customHeight="1">
      <c r="B152" s="154"/>
      <c r="C152" s="165" t="s">
        <v>295</v>
      </c>
      <c r="D152" s="165" t="s">
        <v>211</v>
      </c>
      <c r="E152" s="166" t="s">
        <v>1749</v>
      </c>
      <c r="F152" s="265" t="s">
        <v>1750</v>
      </c>
      <c r="G152" s="265"/>
      <c r="H152" s="265"/>
      <c r="I152" s="265"/>
      <c r="J152" s="167" t="s">
        <v>208</v>
      </c>
      <c r="K152" s="168">
        <v>2</v>
      </c>
      <c r="L152" s="169"/>
      <c r="M152" s="266"/>
      <c r="N152" s="266"/>
      <c r="O152" s="267"/>
      <c r="P152" s="264">
        <f t="shared" si="26"/>
        <v>0</v>
      </c>
      <c r="Q152" s="264"/>
      <c r="R152" s="160"/>
      <c r="T152" s="161" t="s">
        <v>5</v>
      </c>
      <c r="U152" s="44" t="s">
        <v>47</v>
      </c>
      <c r="V152" s="120">
        <f t="shared" si="27"/>
        <v>0</v>
      </c>
      <c r="W152" s="120">
        <f t="shared" si="28"/>
        <v>0</v>
      </c>
      <c r="X152" s="120">
        <f t="shared" si="29"/>
        <v>0</v>
      </c>
      <c r="Y152" s="162">
        <v>0</v>
      </c>
      <c r="Z152" s="162">
        <f t="shared" si="30"/>
        <v>0</v>
      </c>
      <c r="AA152" s="162">
        <v>1.9000000000000001E-4</v>
      </c>
      <c r="AB152" s="162">
        <f t="shared" si="31"/>
        <v>3.8000000000000002E-4</v>
      </c>
      <c r="AC152" s="162">
        <v>0</v>
      </c>
      <c r="AD152" s="163">
        <f t="shared" si="32"/>
        <v>0</v>
      </c>
      <c r="AR152" s="22" t="s">
        <v>1373</v>
      </c>
      <c r="AT152" s="22" t="s">
        <v>211</v>
      </c>
      <c r="AU152" s="22" t="s">
        <v>96</v>
      </c>
      <c r="AY152" s="22" t="s">
        <v>204</v>
      </c>
      <c r="BE152" s="164">
        <f t="shared" si="33"/>
        <v>0</v>
      </c>
      <c r="BF152" s="164">
        <f t="shared" si="34"/>
        <v>0</v>
      </c>
      <c r="BG152" s="164">
        <f t="shared" si="35"/>
        <v>0</v>
      </c>
      <c r="BH152" s="164">
        <f t="shared" si="36"/>
        <v>0</v>
      </c>
      <c r="BI152" s="164">
        <f t="shared" si="37"/>
        <v>0</v>
      </c>
      <c r="BJ152" s="22" t="s">
        <v>91</v>
      </c>
      <c r="BK152" s="164">
        <f t="shared" si="38"/>
        <v>0</v>
      </c>
      <c r="BL152" s="22" t="s">
        <v>1373</v>
      </c>
      <c r="BM152" s="22" t="s">
        <v>1870</v>
      </c>
    </row>
    <row r="153" spans="2:65" s="1" customFormat="1" ht="16.5" customHeight="1">
      <c r="B153" s="154"/>
      <c r="C153" s="155" t="s">
        <v>299</v>
      </c>
      <c r="D153" s="155" t="s">
        <v>205</v>
      </c>
      <c r="E153" s="156" t="s">
        <v>1752</v>
      </c>
      <c r="F153" s="263" t="s">
        <v>1753</v>
      </c>
      <c r="G153" s="263"/>
      <c r="H153" s="263"/>
      <c r="I153" s="263"/>
      <c r="J153" s="157" t="s">
        <v>208</v>
      </c>
      <c r="K153" s="158">
        <v>5</v>
      </c>
      <c r="L153" s="159"/>
      <c r="M153" s="264"/>
      <c r="N153" s="264"/>
      <c r="O153" s="264"/>
      <c r="P153" s="264">
        <f t="shared" si="26"/>
        <v>0</v>
      </c>
      <c r="Q153" s="264"/>
      <c r="R153" s="160"/>
      <c r="T153" s="161" t="s">
        <v>5</v>
      </c>
      <c r="U153" s="44" t="s">
        <v>47</v>
      </c>
      <c r="V153" s="120">
        <f t="shared" si="27"/>
        <v>0</v>
      </c>
      <c r="W153" s="120">
        <f t="shared" si="28"/>
        <v>0</v>
      </c>
      <c r="X153" s="120">
        <f t="shared" si="29"/>
        <v>0</v>
      </c>
      <c r="Y153" s="162">
        <v>0.21</v>
      </c>
      <c r="Z153" s="162">
        <f t="shared" si="30"/>
        <v>1.05</v>
      </c>
      <c r="AA153" s="162">
        <v>0</v>
      </c>
      <c r="AB153" s="162">
        <f t="shared" si="31"/>
        <v>0</v>
      </c>
      <c r="AC153" s="162">
        <v>0</v>
      </c>
      <c r="AD153" s="163">
        <f t="shared" si="32"/>
        <v>0</v>
      </c>
      <c r="AR153" s="22" t="s">
        <v>278</v>
      </c>
      <c r="AT153" s="22" t="s">
        <v>205</v>
      </c>
      <c r="AU153" s="22" t="s">
        <v>96</v>
      </c>
      <c r="AY153" s="22" t="s">
        <v>204</v>
      </c>
      <c r="BE153" s="164">
        <f t="shared" si="33"/>
        <v>0</v>
      </c>
      <c r="BF153" s="164">
        <f t="shared" si="34"/>
        <v>0</v>
      </c>
      <c r="BG153" s="164">
        <f t="shared" si="35"/>
        <v>0</v>
      </c>
      <c r="BH153" s="164">
        <f t="shared" si="36"/>
        <v>0</v>
      </c>
      <c r="BI153" s="164">
        <f t="shared" si="37"/>
        <v>0</v>
      </c>
      <c r="BJ153" s="22" t="s">
        <v>91</v>
      </c>
      <c r="BK153" s="164">
        <f t="shared" si="38"/>
        <v>0</v>
      </c>
      <c r="BL153" s="22" t="s">
        <v>278</v>
      </c>
      <c r="BM153" s="22" t="s">
        <v>1871</v>
      </c>
    </row>
    <row r="154" spans="2:65" s="1" customFormat="1" ht="25.5" customHeight="1">
      <c r="B154" s="154"/>
      <c r="C154" s="165" t="s">
        <v>303</v>
      </c>
      <c r="D154" s="165" t="s">
        <v>211</v>
      </c>
      <c r="E154" s="166" t="s">
        <v>1755</v>
      </c>
      <c r="F154" s="265" t="s">
        <v>1756</v>
      </c>
      <c r="G154" s="265"/>
      <c r="H154" s="265"/>
      <c r="I154" s="265"/>
      <c r="J154" s="167" t="s">
        <v>208</v>
      </c>
      <c r="K154" s="168">
        <v>5</v>
      </c>
      <c r="L154" s="169"/>
      <c r="M154" s="266"/>
      <c r="N154" s="266"/>
      <c r="O154" s="267"/>
      <c r="P154" s="264">
        <f t="shared" si="26"/>
        <v>0</v>
      </c>
      <c r="Q154" s="264"/>
      <c r="R154" s="160"/>
      <c r="T154" s="161" t="s">
        <v>5</v>
      </c>
      <c r="U154" s="44" t="s">
        <v>47</v>
      </c>
      <c r="V154" s="120">
        <f t="shared" si="27"/>
        <v>0</v>
      </c>
      <c r="W154" s="120">
        <f t="shared" si="28"/>
        <v>0</v>
      </c>
      <c r="X154" s="120">
        <f t="shared" si="29"/>
        <v>0</v>
      </c>
      <c r="Y154" s="162">
        <v>0</v>
      </c>
      <c r="Z154" s="162">
        <f t="shared" si="30"/>
        <v>0</v>
      </c>
      <c r="AA154" s="162">
        <v>1.9000000000000001E-4</v>
      </c>
      <c r="AB154" s="162">
        <f t="shared" si="31"/>
        <v>9.5000000000000011E-4</v>
      </c>
      <c r="AC154" s="162">
        <v>0</v>
      </c>
      <c r="AD154" s="163">
        <f t="shared" si="32"/>
        <v>0</v>
      </c>
      <c r="AR154" s="22" t="s">
        <v>1373</v>
      </c>
      <c r="AT154" s="22" t="s">
        <v>211</v>
      </c>
      <c r="AU154" s="22" t="s">
        <v>96</v>
      </c>
      <c r="AY154" s="22" t="s">
        <v>204</v>
      </c>
      <c r="BE154" s="164">
        <f t="shared" si="33"/>
        <v>0</v>
      </c>
      <c r="BF154" s="164">
        <f t="shared" si="34"/>
        <v>0</v>
      </c>
      <c r="BG154" s="164">
        <f t="shared" si="35"/>
        <v>0</v>
      </c>
      <c r="BH154" s="164">
        <f t="shared" si="36"/>
        <v>0</v>
      </c>
      <c r="BI154" s="164">
        <f t="shared" si="37"/>
        <v>0</v>
      </c>
      <c r="BJ154" s="22" t="s">
        <v>91</v>
      </c>
      <c r="BK154" s="164">
        <f t="shared" si="38"/>
        <v>0</v>
      </c>
      <c r="BL154" s="22" t="s">
        <v>1373</v>
      </c>
      <c r="BM154" s="22" t="s">
        <v>1872</v>
      </c>
    </row>
    <row r="155" spans="2:65" s="1" customFormat="1" ht="25.5" customHeight="1">
      <c r="B155" s="154"/>
      <c r="C155" s="155" t="s">
        <v>307</v>
      </c>
      <c r="D155" s="155" t="s">
        <v>205</v>
      </c>
      <c r="E155" s="156" t="s">
        <v>1758</v>
      </c>
      <c r="F155" s="263" t="s">
        <v>1759</v>
      </c>
      <c r="G155" s="263"/>
      <c r="H155" s="263"/>
      <c r="I155" s="263"/>
      <c r="J155" s="157" t="s">
        <v>208</v>
      </c>
      <c r="K155" s="158">
        <v>52</v>
      </c>
      <c r="L155" s="159"/>
      <c r="M155" s="264"/>
      <c r="N155" s="264"/>
      <c r="O155" s="264"/>
      <c r="P155" s="264">
        <f t="shared" si="26"/>
        <v>0</v>
      </c>
      <c r="Q155" s="264"/>
      <c r="R155" s="160"/>
      <c r="T155" s="161" t="s">
        <v>5</v>
      </c>
      <c r="U155" s="44" t="s">
        <v>47</v>
      </c>
      <c r="V155" s="120">
        <f t="shared" si="27"/>
        <v>0</v>
      </c>
      <c r="W155" s="120">
        <f t="shared" si="28"/>
        <v>0</v>
      </c>
      <c r="X155" s="120">
        <f t="shared" si="29"/>
        <v>0</v>
      </c>
      <c r="Y155" s="162">
        <v>0.22</v>
      </c>
      <c r="Z155" s="162">
        <f t="shared" si="30"/>
        <v>11.44</v>
      </c>
      <c r="AA155" s="162">
        <v>0</v>
      </c>
      <c r="AB155" s="162">
        <f t="shared" si="31"/>
        <v>0</v>
      </c>
      <c r="AC155" s="162">
        <v>0</v>
      </c>
      <c r="AD155" s="163">
        <f t="shared" si="32"/>
        <v>0</v>
      </c>
      <c r="AR155" s="22" t="s">
        <v>278</v>
      </c>
      <c r="AT155" s="22" t="s">
        <v>205</v>
      </c>
      <c r="AU155" s="22" t="s">
        <v>96</v>
      </c>
      <c r="AY155" s="22" t="s">
        <v>204</v>
      </c>
      <c r="BE155" s="164">
        <f t="shared" si="33"/>
        <v>0</v>
      </c>
      <c r="BF155" s="164">
        <f t="shared" si="34"/>
        <v>0</v>
      </c>
      <c r="BG155" s="164">
        <f t="shared" si="35"/>
        <v>0</v>
      </c>
      <c r="BH155" s="164">
        <f t="shared" si="36"/>
        <v>0</v>
      </c>
      <c r="BI155" s="164">
        <f t="shared" si="37"/>
        <v>0</v>
      </c>
      <c r="BJ155" s="22" t="s">
        <v>91</v>
      </c>
      <c r="BK155" s="164">
        <f t="shared" si="38"/>
        <v>0</v>
      </c>
      <c r="BL155" s="22" t="s">
        <v>278</v>
      </c>
      <c r="BM155" s="22" t="s">
        <v>1873</v>
      </c>
    </row>
    <row r="156" spans="2:65" s="1" customFormat="1" ht="16.5" customHeight="1">
      <c r="B156" s="154"/>
      <c r="C156" s="165" t="s">
        <v>311</v>
      </c>
      <c r="D156" s="165" t="s">
        <v>211</v>
      </c>
      <c r="E156" s="166" t="s">
        <v>1761</v>
      </c>
      <c r="F156" s="265" t="s">
        <v>1762</v>
      </c>
      <c r="G156" s="265"/>
      <c r="H156" s="265"/>
      <c r="I156" s="265"/>
      <c r="J156" s="167" t="s">
        <v>208</v>
      </c>
      <c r="K156" s="168">
        <v>2</v>
      </c>
      <c r="L156" s="169"/>
      <c r="M156" s="266"/>
      <c r="N156" s="266"/>
      <c r="O156" s="267"/>
      <c r="P156" s="264">
        <f t="shared" si="26"/>
        <v>0</v>
      </c>
      <c r="Q156" s="264"/>
      <c r="R156" s="160"/>
      <c r="T156" s="161" t="s">
        <v>5</v>
      </c>
      <c r="U156" s="44" t="s">
        <v>47</v>
      </c>
      <c r="V156" s="120">
        <f t="shared" si="27"/>
        <v>0</v>
      </c>
      <c r="W156" s="120">
        <f t="shared" si="28"/>
        <v>0</v>
      </c>
      <c r="X156" s="120">
        <f t="shared" si="29"/>
        <v>0</v>
      </c>
      <c r="Y156" s="162">
        <v>0</v>
      </c>
      <c r="Z156" s="162">
        <f t="shared" si="30"/>
        <v>0</v>
      </c>
      <c r="AA156" s="162">
        <v>2.3000000000000001E-4</v>
      </c>
      <c r="AB156" s="162">
        <f t="shared" si="31"/>
        <v>4.6000000000000001E-4</v>
      </c>
      <c r="AC156" s="162">
        <v>0</v>
      </c>
      <c r="AD156" s="163">
        <f t="shared" si="32"/>
        <v>0</v>
      </c>
      <c r="AR156" s="22" t="s">
        <v>1373</v>
      </c>
      <c r="AT156" s="22" t="s">
        <v>211</v>
      </c>
      <c r="AU156" s="22" t="s">
        <v>96</v>
      </c>
      <c r="AY156" s="22" t="s">
        <v>204</v>
      </c>
      <c r="BE156" s="164">
        <f t="shared" si="33"/>
        <v>0</v>
      </c>
      <c r="BF156" s="164">
        <f t="shared" si="34"/>
        <v>0</v>
      </c>
      <c r="BG156" s="164">
        <f t="shared" si="35"/>
        <v>0</v>
      </c>
      <c r="BH156" s="164">
        <f t="shared" si="36"/>
        <v>0</v>
      </c>
      <c r="BI156" s="164">
        <f t="shared" si="37"/>
        <v>0</v>
      </c>
      <c r="BJ156" s="22" t="s">
        <v>91</v>
      </c>
      <c r="BK156" s="164">
        <f t="shared" si="38"/>
        <v>0</v>
      </c>
      <c r="BL156" s="22" t="s">
        <v>1373</v>
      </c>
      <c r="BM156" s="22" t="s">
        <v>1874</v>
      </c>
    </row>
    <row r="157" spans="2:65" s="1" customFormat="1" ht="16.5" customHeight="1">
      <c r="B157" s="154"/>
      <c r="C157" s="165" t="s">
        <v>315</v>
      </c>
      <c r="D157" s="165" t="s">
        <v>211</v>
      </c>
      <c r="E157" s="166" t="s">
        <v>1764</v>
      </c>
      <c r="F157" s="265" t="s">
        <v>1765</v>
      </c>
      <c r="G157" s="265"/>
      <c r="H157" s="265"/>
      <c r="I157" s="265"/>
      <c r="J157" s="167" t="s">
        <v>208</v>
      </c>
      <c r="K157" s="168">
        <v>6</v>
      </c>
      <c r="L157" s="169"/>
      <c r="M157" s="266"/>
      <c r="N157" s="266"/>
      <c r="O157" s="267"/>
      <c r="P157" s="264">
        <f t="shared" si="26"/>
        <v>0</v>
      </c>
      <c r="Q157" s="264"/>
      <c r="R157" s="160"/>
      <c r="T157" s="161" t="s">
        <v>5</v>
      </c>
      <c r="U157" s="44" t="s">
        <v>47</v>
      </c>
      <c r="V157" s="120">
        <f t="shared" si="27"/>
        <v>0</v>
      </c>
      <c r="W157" s="120">
        <f t="shared" si="28"/>
        <v>0</v>
      </c>
      <c r="X157" s="120">
        <f t="shared" si="29"/>
        <v>0</v>
      </c>
      <c r="Y157" s="162">
        <v>0</v>
      </c>
      <c r="Z157" s="162">
        <f t="shared" si="30"/>
        <v>0</v>
      </c>
      <c r="AA157" s="162">
        <v>1.4999999999999999E-4</v>
      </c>
      <c r="AB157" s="162">
        <f t="shared" si="31"/>
        <v>8.9999999999999998E-4</v>
      </c>
      <c r="AC157" s="162">
        <v>0</v>
      </c>
      <c r="AD157" s="163">
        <f t="shared" si="32"/>
        <v>0</v>
      </c>
      <c r="AR157" s="22" t="s">
        <v>1373</v>
      </c>
      <c r="AT157" s="22" t="s">
        <v>211</v>
      </c>
      <c r="AU157" s="22" t="s">
        <v>96</v>
      </c>
      <c r="AY157" s="22" t="s">
        <v>204</v>
      </c>
      <c r="BE157" s="164">
        <f t="shared" si="33"/>
        <v>0</v>
      </c>
      <c r="BF157" s="164">
        <f t="shared" si="34"/>
        <v>0</v>
      </c>
      <c r="BG157" s="164">
        <f t="shared" si="35"/>
        <v>0</v>
      </c>
      <c r="BH157" s="164">
        <f t="shared" si="36"/>
        <v>0</v>
      </c>
      <c r="BI157" s="164">
        <f t="shared" si="37"/>
        <v>0</v>
      </c>
      <c r="BJ157" s="22" t="s">
        <v>91</v>
      </c>
      <c r="BK157" s="164">
        <f t="shared" si="38"/>
        <v>0</v>
      </c>
      <c r="BL157" s="22" t="s">
        <v>1373</v>
      </c>
      <c r="BM157" s="22" t="s">
        <v>1875</v>
      </c>
    </row>
    <row r="158" spans="2:65" s="1" customFormat="1" ht="16.5" customHeight="1">
      <c r="B158" s="154"/>
      <c r="C158" s="165" t="s">
        <v>319</v>
      </c>
      <c r="D158" s="165" t="s">
        <v>211</v>
      </c>
      <c r="E158" s="166" t="s">
        <v>1767</v>
      </c>
      <c r="F158" s="265" t="s">
        <v>1768</v>
      </c>
      <c r="G158" s="265"/>
      <c r="H158" s="265"/>
      <c r="I158" s="265"/>
      <c r="J158" s="167" t="s">
        <v>208</v>
      </c>
      <c r="K158" s="168">
        <v>44</v>
      </c>
      <c r="L158" s="169"/>
      <c r="M158" s="266"/>
      <c r="N158" s="266"/>
      <c r="O158" s="267"/>
      <c r="P158" s="264">
        <f t="shared" si="26"/>
        <v>0</v>
      </c>
      <c r="Q158" s="264"/>
      <c r="R158" s="160"/>
      <c r="T158" s="161" t="s">
        <v>5</v>
      </c>
      <c r="U158" s="44" t="s">
        <v>47</v>
      </c>
      <c r="V158" s="120">
        <f t="shared" si="27"/>
        <v>0</v>
      </c>
      <c r="W158" s="120">
        <f t="shared" si="28"/>
        <v>0</v>
      </c>
      <c r="X158" s="120">
        <f t="shared" si="29"/>
        <v>0</v>
      </c>
      <c r="Y158" s="162">
        <v>0</v>
      </c>
      <c r="Z158" s="162">
        <f t="shared" si="30"/>
        <v>0</v>
      </c>
      <c r="AA158" s="162">
        <v>1E-4</v>
      </c>
      <c r="AB158" s="162">
        <f t="shared" si="31"/>
        <v>4.4000000000000003E-3</v>
      </c>
      <c r="AC158" s="162">
        <v>0</v>
      </c>
      <c r="AD158" s="163">
        <f t="shared" si="32"/>
        <v>0</v>
      </c>
      <c r="AR158" s="22" t="s">
        <v>1373</v>
      </c>
      <c r="AT158" s="22" t="s">
        <v>211</v>
      </c>
      <c r="AU158" s="22" t="s">
        <v>96</v>
      </c>
      <c r="AY158" s="22" t="s">
        <v>204</v>
      </c>
      <c r="BE158" s="164">
        <f t="shared" si="33"/>
        <v>0</v>
      </c>
      <c r="BF158" s="164">
        <f t="shared" si="34"/>
        <v>0</v>
      </c>
      <c r="BG158" s="164">
        <f t="shared" si="35"/>
        <v>0</v>
      </c>
      <c r="BH158" s="164">
        <f t="shared" si="36"/>
        <v>0</v>
      </c>
      <c r="BI158" s="164">
        <f t="shared" si="37"/>
        <v>0</v>
      </c>
      <c r="BJ158" s="22" t="s">
        <v>91</v>
      </c>
      <c r="BK158" s="164">
        <f t="shared" si="38"/>
        <v>0</v>
      </c>
      <c r="BL158" s="22" t="s">
        <v>1373</v>
      </c>
      <c r="BM158" s="22" t="s">
        <v>1876</v>
      </c>
    </row>
    <row r="159" spans="2:65" s="10" customFormat="1" ht="29.85" customHeight="1">
      <c r="B159" s="142"/>
      <c r="C159" s="143"/>
      <c r="D159" s="153" t="s">
        <v>1441</v>
      </c>
      <c r="E159" s="153"/>
      <c r="F159" s="153"/>
      <c r="G159" s="153"/>
      <c r="H159" s="153"/>
      <c r="I159" s="153"/>
      <c r="J159" s="153"/>
      <c r="K159" s="153"/>
      <c r="L159" s="153"/>
      <c r="M159" s="279">
        <f>BK159</f>
        <v>0</v>
      </c>
      <c r="N159" s="280"/>
      <c r="O159" s="280"/>
      <c r="P159" s="280"/>
      <c r="Q159" s="280"/>
      <c r="R159" s="145"/>
      <c r="T159" s="146"/>
      <c r="U159" s="143"/>
      <c r="V159" s="143"/>
      <c r="W159" s="147">
        <f>SUM(W160:W181)</f>
        <v>0</v>
      </c>
      <c r="X159" s="147">
        <f>SUM(X160:X181)</f>
        <v>0</v>
      </c>
      <c r="Y159" s="143"/>
      <c r="Z159" s="148">
        <f>SUM(Z160:Z181)</f>
        <v>2.0129999999999999</v>
      </c>
      <c r="AA159" s="143"/>
      <c r="AB159" s="148">
        <f>SUM(AB160:AB181)</f>
        <v>0</v>
      </c>
      <c r="AC159" s="143"/>
      <c r="AD159" s="149">
        <f>SUM(AD160:AD181)</f>
        <v>0</v>
      </c>
      <c r="AR159" s="150" t="s">
        <v>216</v>
      </c>
      <c r="AT159" s="151" t="s">
        <v>83</v>
      </c>
      <c r="AU159" s="151" t="s">
        <v>91</v>
      </c>
      <c r="AY159" s="150" t="s">
        <v>204</v>
      </c>
      <c r="BK159" s="152">
        <f>SUM(BK160:BK181)</f>
        <v>0</v>
      </c>
    </row>
    <row r="160" spans="2:65" s="1" customFormat="1" ht="16.5" customHeight="1">
      <c r="B160" s="154"/>
      <c r="C160" s="155" t="s">
        <v>323</v>
      </c>
      <c r="D160" s="155" t="s">
        <v>205</v>
      </c>
      <c r="E160" s="156" t="s">
        <v>1770</v>
      </c>
      <c r="F160" s="263" t="s">
        <v>1771</v>
      </c>
      <c r="G160" s="263"/>
      <c r="H160" s="263"/>
      <c r="I160" s="263"/>
      <c r="J160" s="157" t="s">
        <v>237</v>
      </c>
      <c r="K160" s="158">
        <v>1</v>
      </c>
      <c r="L160" s="159"/>
      <c r="M160" s="264"/>
      <c r="N160" s="264"/>
      <c r="O160" s="264"/>
      <c r="P160" s="264">
        <f t="shared" ref="P160:P181" si="39">ROUND(V160*K160,2)</f>
        <v>0</v>
      </c>
      <c r="Q160" s="264"/>
      <c r="R160" s="160"/>
      <c r="T160" s="161" t="s">
        <v>5</v>
      </c>
      <c r="U160" s="44" t="s">
        <v>47</v>
      </c>
      <c r="V160" s="120">
        <f t="shared" ref="V160:V181" si="40">L160+M160</f>
        <v>0</v>
      </c>
      <c r="W160" s="120">
        <f t="shared" ref="W160:W181" si="41">ROUND(L160*K160,2)</f>
        <v>0</v>
      </c>
      <c r="X160" s="120">
        <f t="shared" ref="X160:X181" si="42">ROUND(M160*K160,2)</f>
        <v>0</v>
      </c>
      <c r="Y160" s="162">
        <v>0.21199999999999999</v>
      </c>
      <c r="Z160" s="162">
        <f t="shared" ref="Z160:Z181" si="43">Y160*K160</f>
        <v>0.21199999999999999</v>
      </c>
      <c r="AA160" s="162">
        <v>0</v>
      </c>
      <c r="AB160" s="162">
        <f t="shared" ref="AB160:AB181" si="44">AA160*K160</f>
        <v>0</v>
      </c>
      <c r="AC160" s="162">
        <v>0</v>
      </c>
      <c r="AD160" s="163">
        <f t="shared" ref="AD160:AD181" si="45">AC160*K160</f>
        <v>0</v>
      </c>
      <c r="AR160" s="22" t="s">
        <v>278</v>
      </c>
      <c r="AT160" s="22" t="s">
        <v>205</v>
      </c>
      <c r="AU160" s="22" t="s">
        <v>96</v>
      </c>
      <c r="AY160" s="22" t="s">
        <v>204</v>
      </c>
      <c r="BE160" s="164">
        <f t="shared" ref="BE160:BE181" si="46">IF(U160="základní",P160,0)</f>
        <v>0</v>
      </c>
      <c r="BF160" s="164">
        <f t="shared" ref="BF160:BF181" si="47">IF(U160="snížená",P160,0)</f>
        <v>0</v>
      </c>
      <c r="BG160" s="164">
        <f t="shared" ref="BG160:BG181" si="48">IF(U160="zákl. přenesená",P160,0)</f>
        <v>0</v>
      </c>
      <c r="BH160" s="164">
        <f t="shared" ref="BH160:BH181" si="49">IF(U160="sníž. přenesená",P160,0)</f>
        <v>0</v>
      </c>
      <c r="BI160" s="164">
        <f t="shared" ref="BI160:BI181" si="50">IF(U160="nulová",P160,0)</f>
        <v>0</v>
      </c>
      <c r="BJ160" s="22" t="s">
        <v>91</v>
      </c>
      <c r="BK160" s="164">
        <f t="shared" ref="BK160:BK181" si="51">ROUND(V160*K160,2)</f>
        <v>0</v>
      </c>
      <c r="BL160" s="22" t="s">
        <v>278</v>
      </c>
      <c r="BM160" s="22" t="s">
        <v>1877</v>
      </c>
    </row>
    <row r="161" spans="2:65" s="1" customFormat="1" ht="16.5" customHeight="1">
      <c r="B161" s="154"/>
      <c r="C161" s="155" t="s">
        <v>327</v>
      </c>
      <c r="D161" s="155" t="s">
        <v>205</v>
      </c>
      <c r="E161" s="156" t="s">
        <v>1773</v>
      </c>
      <c r="F161" s="263" t="s">
        <v>1774</v>
      </c>
      <c r="G161" s="263"/>
      <c r="H161" s="263"/>
      <c r="I161" s="263"/>
      <c r="J161" s="157" t="s">
        <v>237</v>
      </c>
      <c r="K161" s="158">
        <v>2</v>
      </c>
      <c r="L161" s="159"/>
      <c r="M161" s="264"/>
      <c r="N161" s="264"/>
      <c r="O161" s="264"/>
      <c r="P161" s="264">
        <f t="shared" si="39"/>
        <v>0</v>
      </c>
      <c r="Q161" s="264"/>
      <c r="R161" s="160"/>
      <c r="T161" s="161" t="s">
        <v>5</v>
      </c>
      <c r="U161" s="44" t="s">
        <v>47</v>
      </c>
      <c r="V161" s="120">
        <f t="shared" si="40"/>
        <v>0</v>
      </c>
      <c r="W161" s="120">
        <f t="shared" si="41"/>
        <v>0</v>
      </c>
      <c r="X161" s="120">
        <f t="shared" si="42"/>
        <v>0</v>
      </c>
      <c r="Y161" s="162">
        <v>0.21199999999999999</v>
      </c>
      <c r="Z161" s="162">
        <f t="shared" si="43"/>
        <v>0.42399999999999999</v>
      </c>
      <c r="AA161" s="162">
        <v>0</v>
      </c>
      <c r="AB161" s="162">
        <f t="shared" si="44"/>
        <v>0</v>
      </c>
      <c r="AC161" s="162">
        <v>0</v>
      </c>
      <c r="AD161" s="163">
        <f t="shared" si="45"/>
        <v>0</v>
      </c>
      <c r="AR161" s="22" t="s">
        <v>278</v>
      </c>
      <c r="AT161" s="22" t="s">
        <v>205</v>
      </c>
      <c r="AU161" s="22" t="s">
        <v>96</v>
      </c>
      <c r="AY161" s="22" t="s">
        <v>204</v>
      </c>
      <c r="BE161" s="164">
        <f t="shared" si="46"/>
        <v>0</v>
      </c>
      <c r="BF161" s="164">
        <f t="shared" si="47"/>
        <v>0</v>
      </c>
      <c r="BG161" s="164">
        <f t="shared" si="48"/>
        <v>0</v>
      </c>
      <c r="BH161" s="164">
        <f t="shared" si="49"/>
        <v>0</v>
      </c>
      <c r="BI161" s="164">
        <f t="shared" si="50"/>
        <v>0</v>
      </c>
      <c r="BJ161" s="22" t="s">
        <v>91</v>
      </c>
      <c r="BK161" s="164">
        <f t="shared" si="51"/>
        <v>0</v>
      </c>
      <c r="BL161" s="22" t="s">
        <v>278</v>
      </c>
      <c r="BM161" s="22" t="s">
        <v>1878</v>
      </c>
    </row>
    <row r="162" spans="2:65" s="1" customFormat="1" ht="16.5" customHeight="1">
      <c r="B162" s="154"/>
      <c r="C162" s="165" t="s">
        <v>331</v>
      </c>
      <c r="D162" s="165" t="s">
        <v>211</v>
      </c>
      <c r="E162" s="166" t="s">
        <v>1776</v>
      </c>
      <c r="F162" s="265" t="s">
        <v>1777</v>
      </c>
      <c r="G162" s="265"/>
      <c r="H162" s="265"/>
      <c r="I162" s="265"/>
      <c r="J162" s="167" t="s">
        <v>237</v>
      </c>
      <c r="K162" s="168">
        <v>2</v>
      </c>
      <c r="L162" s="169"/>
      <c r="M162" s="266"/>
      <c r="N162" s="266"/>
      <c r="O162" s="267"/>
      <c r="P162" s="264">
        <f t="shared" si="39"/>
        <v>0</v>
      </c>
      <c r="Q162" s="264"/>
      <c r="R162" s="160"/>
      <c r="T162" s="161" t="s">
        <v>5</v>
      </c>
      <c r="U162" s="44" t="s">
        <v>47</v>
      </c>
      <c r="V162" s="120">
        <f t="shared" si="40"/>
        <v>0</v>
      </c>
      <c r="W162" s="120">
        <f t="shared" si="41"/>
        <v>0</v>
      </c>
      <c r="X162" s="120">
        <f t="shared" si="42"/>
        <v>0</v>
      </c>
      <c r="Y162" s="162">
        <v>0</v>
      </c>
      <c r="Z162" s="162">
        <f t="shared" si="43"/>
        <v>0</v>
      </c>
      <c r="AA162" s="162">
        <v>0</v>
      </c>
      <c r="AB162" s="162">
        <f t="shared" si="44"/>
        <v>0</v>
      </c>
      <c r="AC162" s="162">
        <v>0</v>
      </c>
      <c r="AD162" s="163">
        <f t="shared" si="45"/>
        <v>0</v>
      </c>
      <c r="AR162" s="22" t="s">
        <v>277</v>
      </c>
      <c r="AT162" s="22" t="s">
        <v>211</v>
      </c>
      <c r="AU162" s="22" t="s">
        <v>96</v>
      </c>
      <c r="AY162" s="22" t="s">
        <v>204</v>
      </c>
      <c r="BE162" s="164">
        <f t="shared" si="46"/>
        <v>0</v>
      </c>
      <c r="BF162" s="164">
        <f t="shared" si="47"/>
        <v>0</v>
      </c>
      <c r="BG162" s="164">
        <f t="shared" si="48"/>
        <v>0</v>
      </c>
      <c r="BH162" s="164">
        <f t="shared" si="49"/>
        <v>0</v>
      </c>
      <c r="BI162" s="164">
        <f t="shared" si="50"/>
        <v>0</v>
      </c>
      <c r="BJ162" s="22" t="s">
        <v>91</v>
      </c>
      <c r="BK162" s="164">
        <f t="shared" si="51"/>
        <v>0</v>
      </c>
      <c r="BL162" s="22" t="s">
        <v>278</v>
      </c>
      <c r="BM162" s="22" t="s">
        <v>1879</v>
      </c>
    </row>
    <row r="163" spans="2:65" s="1" customFormat="1" ht="16.5" customHeight="1">
      <c r="B163" s="154"/>
      <c r="C163" s="155" t="s">
        <v>214</v>
      </c>
      <c r="D163" s="155" t="s">
        <v>205</v>
      </c>
      <c r="E163" s="156" t="s">
        <v>1779</v>
      </c>
      <c r="F163" s="263" t="s">
        <v>1780</v>
      </c>
      <c r="G163" s="263"/>
      <c r="H163" s="263"/>
      <c r="I163" s="263"/>
      <c r="J163" s="157" t="s">
        <v>237</v>
      </c>
      <c r="K163" s="158">
        <v>2</v>
      </c>
      <c r="L163" s="159"/>
      <c r="M163" s="264"/>
      <c r="N163" s="264"/>
      <c r="O163" s="264"/>
      <c r="P163" s="264">
        <f t="shared" si="39"/>
        <v>0</v>
      </c>
      <c r="Q163" s="264"/>
      <c r="R163" s="160"/>
      <c r="T163" s="161" t="s">
        <v>5</v>
      </c>
      <c r="U163" s="44" t="s">
        <v>47</v>
      </c>
      <c r="V163" s="120">
        <f t="shared" si="40"/>
        <v>0</v>
      </c>
      <c r="W163" s="120">
        <f t="shared" si="41"/>
        <v>0</v>
      </c>
      <c r="X163" s="120">
        <f t="shared" si="42"/>
        <v>0</v>
      </c>
      <c r="Y163" s="162">
        <v>0.21199999999999999</v>
      </c>
      <c r="Z163" s="162">
        <f t="shared" si="43"/>
        <v>0.42399999999999999</v>
      </c>
      <c r="AA163" s="162">
        <v>0</v>
      </c>
      <c r="AB163" s="162">
        <f t="shared" si="44"/>
        <v>0</v>
      </c>
      <c r="AC163" s="162">
        <v>0</v>
      </c>
      <c r="AD163" s="163">
        <f t="shared" si="45"/>
        <v>0</v>
      </c>
      <c r="AR163" s="22" t="s">
        <v>278</v>
      </c>
      <c r="AT163" s="22" t="s">
        <v>205</v>
      </c>
      <c r="AU163" s="22" t="s">
        <v>96</v>
      </c>
      <c r="AY163" s="22" t="s">
        <v>204</v>
      </c>
      <c r="BE163" s="164">
        <f t="shared" si="46"/>
        <v>0</v>
      </c>
      <c r="BF163" s="164">
        <f t="shared" si="47"/>
        <v>0</v>
      </c>
      <c r="BG163" s="164">
        <f t="shared" si="48"/>
        <v>0</v>
      </c>
      <c r="BH163" s="164">
        <f t="shared" si="49"/>
        <v>0</v>
      </c>
      <c r="BI163" s="164">
        <f t="shared" si="50"/>
        <v>0</v>
      </c>
      <c r="BJ163" s="22" t="s">
        <v>91</v>
      </c>
      <c r="BK163" s="164">
        <f t="shared" si="51"/>
        <v>0</v>
      </c>
      <c r="BL163" s="22" t="s">
        <v>278</v>
      </c>
      <c r="BM163" s="22" t="s">
        <v>1880</v>
      </c>
    </row>
    <row r="164" spans="2:65" s="1" customFormat="1" ht="16.5" customHeight="1">
      <c r="B164" s="154"/>
      <c r="C164" s="165" t="s">
        <v>339</v>
      </c>
      <c r="D164" s="165" t="s">
        <v>211</v>
      </c>
      <c r="E164" s="166" t="s">
        <v>1782</v>
      </c>
      <c r="F164" s="265" t="s">
        <v>1783</v>
      </c>
      <c r="G164" s="265"/>
      <c r="H164" s="265"/>
      <c r="I164" s="265"/>
      <c r="J164" s="167" t="s">
        <v>237</v>
      </c>
      <c r="K164" s="168">
        <v>2</v>
      </c>
      <c r="L164" s="169"/>
      <c r="M164" s="266"/>
      <c r="N164" s="266"/>
      <c r="O164" s="267"/>
      <c r="P164" s="264">
        <f t="shared" si="39"/>
        <v>0</v>
      </c>
      <c r="Q164" s="264"/>
      <c r="R164" s="160"/>
      <c r="T164" s="161" t="s">
        <v>5</v>
      </c>
      <c r="U164" s="44" t="s">
        <v>47</v>
      </c>
      <c r="V164" s="120">
        <f t="shared" si="40"/>
        <v>0</v>
      </c>
      <c r="W164" s="120">
        <f t="shared" si="41"/>
        <v>0</v>
      </c>
      <c r="X164" s="120">
        <f t="shared" si="42"/>
        <v>0</v>
      </c>
      <c r="Y164" s="162">
        <v>0</v>
      </c>
      <c r="Z164" s="162">
        <f t="shared" si="43"/>
        <v>0</v>
      </c>
      <c r="AA164" s="162">
        <v>0</v>
      </c>
      <c r="AB164" s="162">
        <f t="shared" si="44"/>
        <v>0</v>
      </c>
      <c r="AC164" s="162">
        <v>0</v>
      </c>
      <c r="AD164" s="163">
        <f t="shared" si="45"/>
        <v>0</v>
      </c>
      <c r="AR164" s="22" t="s">
        <v>277</v>
      </c>
      <c r="AT164" s="22" t="s">
        <v>211</v>
      </c>
      <c r="AU164" s="22" t="s">
        <v>96</v>
      </c>
      <c r="AY164" s="22" t="s">
        <v>204</v>
      </c>
      <c r="BE164" s="164">
        <f t="shared" si="46"/>
        <v>0</v>
      </c>
      <c r="BF164" s="164">
        <f t="shared" si="47"/>
        <v>0</v>
      </c>
      <c r="BG164" s="164">
        <f t="shared" si="48"/>
        <v>0</v>
      </c>
      <c r="BH164" s="164">
        <f t="shared" si="49"/>
        <v>0</v>
      </c>
      <c r="BI164" s="164">
        <f t="shared" si="50"/>
        <v>0</v>
      </c>
      <c r="BJ164" s="22" t="s">
        <v>91</v>
      </c>
      <c r="BK164" s="164">
        <f t="shared" si="51"/>
        <v>0</v>
      </c>
      <c r="BL164" s="22" t="s">
        <v>278</v>
      </c>
      <c r="BM164" s="22" t="s">
        <v>1881</v>
      </c>
    </row>
    <row r="165" spans="2:65" s="1" customFormat="1" ht="16.5" customHeight="1">
      <c r="B165" s="154"/>
      <c r="C165" s="155" t="s">
        <v>343</v>
      </c>
      <c r="D165" s="155" t="s">
        <v>205</v>
      </c>
      <c r="E165" s="156" t="s">
        <v>1785</v>
      </c>
      <c r="F165" s="263" t="s">
        <v>1786</v>
      </c>
      <c r="G165" s="263"/>
      <c r="H165" s="263"/>
      <c r="I165" s="263"/>
      <c r="J165" s="157" t="s">
        <v>237</v>
      </c>
      <c r="K165" s="158">
        <v>1</v>
      </c>
      <c r="L165" s="159"/>
      <c r="M165" s="264"/>
      <c r="N165" s="264"/>
      <c r="O165" s="264"/>
      <c r="P165" s="264">
        <f t="shared" si="39"/>
        <v>0</v>
      </c>
      <c r="Q165" s="264"/>
      <c r="R165" s="160"/>
      <c r="T165" s="161" t="s">
        <v>5</v>
      </c>
      <c r="U165" s="44" t="s">
        <v>47</v>
      </c>
      <c r="V165" s="120">
        <f t="shared" si="40"/>
        <v>0</v>
      </c>
      <c r="W165" s="120">
        <f t="shared" si="41"/>
        <v>0</v>
      </c>
      <c r="X165" s="120">
        <f t="shared" si="42"/>
        <v>0</v>
      </c>
      <c r="Y165" s="162">
        <v>0.57499999999999996</v>
      </c>
      <c r="Z165" s="162">
        <f t="shared" si="43"/>
        <v>0.57499999999999996</v>
      </c>
      <c r="AA165" s="162">
        <v>0</v>
      </c>
      <c r="AB165" s="162">
        <f t="shared" si="44"/>
        <v>0</v>
      </c>
      <c r="AC165" s="162">
        <v>0</v>
      </c>
      <c r="AD165" s="163">
        <f t="shared" si="45"/>
        <v>0</v>
      </c>
      <c r="AR165" s="22" t="s">
        <v>278</v>
      </c>
      <c r="AT165" s="22" t="s">
        <v>205</v>
      </c>
      <c r="AU165" s="22" t="s">
        <v>96</v>
      </c>
      <c r="AY165" s="22" t="s">
        <v>204</v>
      </c>
      <c r="BE165" s="164">
        <f t="shared" si="46"/>
        <v>0</v>
      </c>
      <c r="BF165" s="164">
        <f t="shared" si="47"/>
        <v>0</v>
      </c>
      <c r="BG165" s="164">
        <f t="shared" si="48"/>
        <v>0</v>
      </c>
      <c r="BH165" s="164">
        <f t="shared" si="49"/>
        <v>0</v>
      </c>
      <c r="BI165" s="164">
        <f t="shared" si="50"/>
        <v>0</v>
      </c>
      <c r="BJ165" s="22" t="s">
        <v>91</v>
      </c>
      <c r="BK165" s="164">
        <f t="shared" si="51"/>
        <v>0</v>
      </c>
      <c r="BL165" s="22" t="s">
        <v>278</v>
      </c>
      <c r="BM165" s="22" t="s">
        <v>1882</v>
      </c>
    </row>
    <row r="166" spans="2:65" s="1" customFormat="1" ht="16.5" customHeight="1">
      <c r="B166" s="154"/>
      <c r="C166" s="165" t="s">
        <v>347</v>
      </c>
      <c r="D166" s="165" t="s">
        <v>211</v>
      </c>
      <c r="E166" s="166" t="s">
        <v>1788</v>
      </c>
      <c r="F166" s="265" t="s">
        <v>1789</v>
      </c>
      <c r="G166" s="265"/>
      <c r="H166" s="265"/>
      <c r="I166" s="265"/>
      <c r="J166" s="167" t="s">
        <v>237</v>
      </c>
      <c r="K166" s="168">
        <v>1</v>
      </c>
      <c r="L166" s="169"/>
      <c r="M166" s="266"/>
      <c r="N166" s="266"/>
      <c r="O166" s="267"/>
      <c r="P166" s="264">
        <f t="shared" si="39"/>
        <v>0</v>
      </c>
      <c r="Q166" s="264"/>
      <c r="R166" s="160"/>
      <c r="T166" s="161" t="s">
        <v>5</v>
      </c>
      <c r="U166" s="44" t="s">
        <v>47</v>
      </c>
      <c r="V166" s="120">
        <f t="shared" si="40"/>
        <v>0</v>
      </c>
      <c r="W166" s="120">
        <f t="shared" si="41"/>
        <v>0</v>
      </c>
      <c r="X166" s="120">
        <f t="shared" si="42"/>
        <v>0</v>
      </c>
      <c r="Y166" s="162">
        <v>0</v>
      </c>
      <c r="Z166" s="162">
        <f t="shared" si="43"/>
        <v>0</v>
      </c>
      <c r="AA166" s="162">
        <v>0</v>
      </c>
      <c r="AB166" s="162">
        <f t="shared" si="44"/>
        <v>0</v>
      </c>
      <c r="AC166" s="162">
        <v>0</v>
      </c>
      <c r="AD166" s="163">
        <f t="shared" si="45"/>
        <v>0</v>
      </c>
      <c r="AR166" s="22" t="s">
        <v>277</v>
      </c>
      <c r="AT166" s="22" t="s">
        <v>211</v>
      </c>
      <c r="AU166" s="22" t="s">
        <v>96</v>
      </c>
      <c r="AY166" s="22" t="s">
        <v>204</v>
      </c>
      <c r="BE166" s="164">
        <f t="shared" si="46"/>
        <v>0</v>
      </c>
      <c r="BF166" s="164">
        <f t="shared" si="47"/>
        <v>0</v>
      </c>
      <c r="BG166" s="164">
        <f t="shared" si="48"/>
        <v>0</v>
      </c>
      <c r="BH166" s="164">
        <f t="shared" si="49"/>
        <v>0</v>
      </c>
      <c r="BI166" s="164">
        <f t="shared" si="50"/>
        <v>0</v>
      </c>
      <c r="BJ166" s="22" t="s">
        <v>91</v>
      </c>
      <c r="BK166" s="164">
        <f t="shared" si="51"/>
        <v>0</v>
      </c>
      <c r="BL166" s="22" t="s">
        <v>278</v>
      </c>
      <c r="BM166" s="22" t="s">
        <v>1883</v>
      </c>
    </row>
    <row r="167" spans="2:65" s="1" customFormat="1" ht="16.5" customHeight="1">
      <c r="B167" s="154"/>
      <c r="C167" s="155" t="s">
        <v>351</v>
      </c>
      <c r="D167" s="155" t="s">
        <v>205</v>
      </c>
      <c r="E167" s="156" t="s">
        <v>1791</v>
      </c>
      <c r="F167" s="263" t="s">
        <v>1792</v>
      </c>
      <c r="G167" s="263"/>
      <c r="H167" s="263"/>
      <c r="I167" s="263"/>
      <c r="J167" s="157" t="s">
        <v>237</v>
      </c>
      <c r="K167" s="158">
        <v>2</v>
      </c>
      <c r="L167" s="159"/>
      <c r="M167" s="264"/>
      <c r="N167" s="264"/>
      <c r="O167" s="264"/>
      <c r="P167" s="264">
        <f t="shared" si="39"/>
        <v>0</v>
      </c>
      <c r="Q167" s="264"/>
      <c r="R167" s="160"/>
      <c r="T167" s="161" t="s">
        <v>5</v>
      </c>
      <c r="U167" s="44" t="s">
        <v>47</v>
      </c>
      <c r="V167" s="120">
        <f t="shared" si="40"/>
        <v>0</v>
      </c>
      <c r="W167" s="120">
        <f t="shared" si="41"/>
        <v>0</v>
      </c>
      <c r="X167" s="120">
        <f t="shared" si="42"/>
        <v>0</v>
      </c>
      <c r="Y167" s="162">
        <v>0.189</v>
      </c>
      <c r="Z167" s="162">
        <f t="shared" si="43"/>
        <v>0.378</v>
      </c>
      <c r="AA167" s="162">
        <v>0</v>
      </c>
      <c r="AB167" s="162">
        <f t="shared" si="44"/>
        <v>0</v>
      </c>
      <c r="AC167" s="162">
        <v>0</v>
      </c>
      <c r="AD167" s="163">
        <f t="shared" si="45"/>
        <v>0</v>
      </c>
      <c r="AR167" s="22" t="s">
        <v>278</v>
      </c>
      <c r="AT167" s="22" t="s">
        <v>205</v>
      </c>
      <c r="AU167" s="22" t="s">
        <v>96</v>
      </c>
      <c r="AY167" s="22" t="s">
        <v>204</v>
      </c>
      <c r="BE167" s="164">
        <f t="shared" si="46"/>
        <v>0</v>
      </c>
      <c r="BF167" s="164">
        <f t="shared" si="47"/>
        <v>0</v>
      </c>
      <c r="BG167" s="164">
        <f t="shared" si="48"/>
        <v>0</v>
      </c>
      <c r="BH167" s="164">
        <f t="shared" si="49"/>
        <v>0</v>
      </c>
      <c r="BI167" s="164">
        <f t="shared" si="50"/>
        <v>0</v>
      </c>
      <c r="BJ167" s="22" t="s">
        <v>91</v>
      </c>
      <c r="BK167" s="164">
        <f t="shared" si="51"/>
        <v>0</v>
      </c>
      <c r="BL167" s="22" t="s">
        <v>278</v>
      </c>
      <c r="BM167" s="22" t="s">
        <v>1884</v>
      </c>
    </row>
    <row r="168" spans="2:65" s="1" customFormat="1" ht="16.5" customHeight="1">
      <c r="B168" s="154"/>
      <c r="C168" s="165" t="s">
        <v>355</v>
      </c>
      <c r="D168" s="165" t="s">
        <v>211</v>
      </c>
      <c r="E168" s="166" t="s">
        <v>1794</v>
      </c>
      <c r="F168" s="265" t="s">
        <v>1795</v>
      </c>
      <c r="G168" s="265"/>
      <c r="H168" s="265"/>
      <c r="I168" s="265"/>
      <c r="J168" s="167" t="s">
        <v>237</v>
      </c>
      <c r="K168" s="168">
        <v>2</v>
      </c>
      <c r="L168" s="169"/>
      <c r="M168" s="266"/>
      <c r="N168" s="266"/>
      <c r="O168" s="267"/>
      <c r="P168" s="264">
        <f t="shared" si="39"/>
        <v>0</v>
      </c>
      <c r="Q168" s="264"/>
      <c r="R168" s="160"/>
      <c r="T168" s="161" t="s">
        <v>5</v>
      </c>
      <c r="U168" s="44" t="s">
        <v>47</v>
      </c>
      <c r="V168" s="120">
        <f t="shared" si="40"/>
        <v>0</v>
      </c>
      <c r="W168" s="120">
        <f t="shared" si="41"/>
        <v>0</v>
      </c>
      <c r="X168" s="120">
        <f t="shared" si="42"/>
        <v>0</v>
      </c>
      <c r="Y168" s="162">
        <v>0</v>
      </c>
      <c r="Z168" s="162">
        <f t="shared" si="43"/>
        <v>0</v>
      </c>
      <c r="AA168" s="162">
        <v>0</v>
      </c>
      <c r="AB168" s="162">
        <f t="shared" si="44"/>
        <v>0</v>
      </c>
      <c r="AC168" s="162">
        <v>0</v>
      </c>
      <c r="AD168" s="163">
        <f t="shared" si="45"/>
        <v>0</v>
      </c>
      <c r="AR168" s="22" t="s">
        <v>277</v>
      </c>
      <c r="AT168" s="22" t="s">
        <v>211</v>
      </c>
      <c r="AU168" s="22" t="s">
        <v>96</v>
      </c>
      <c r="AY168" s="22" t="s">
        <v>204</v>
      </c>
      <c r="BE168" s="164">
        <f t="shared" si="46"/>
        <v>0</v>
      </c>
      <c r="BF168" s="164">
        <f t="shared" si="47"/>
        <v>0</v>
      </c>
      <c r="BG168" s="164">
        <f t="shared" si="48"/>
        <v>0</v>
      </c>
      <c r="BH168" s="164">
        <f t="shared" si="49"/>
        <v>0</v>
      </c>
      <c r="BI168" s="164">
        <f t="shared" si="50"/>
        <v>0</v>
      </c>
      <c r="BJ168" s="22" t="s">
        <v>91</v>
      </c>
      <c r="BK168" s="164">
        <f t="shared" si="51"/>
        <v>0</v>
      </c>
      <c r="BL168" s="22" t="s">
        <v>278</v>
      </c>
      <c r="BM168" s="22" t="s">
        <v>1885</v>
      </c>
    </row>
    <row r="169" spans="2:65" s="1" customFormat="1" ht="16.5" customHeight="1">
      <c r="B169" s="154"/>
      <c r="C169" s="155" t="s">
        <v>359</v>
      </c>
      <c r="D169" s="155" t="s">
        <v>205</v>
      </c>
      <c r="E169" s="156" t="s">
        <v>1797</v>
      </c>
      <c r="F169" s="263" t="s">
        <v>1798</v>
      </c>
      <c r="G169" s="263"/>
      <c r="H169" s="263"/>
      <c r="I169" s="263"/>
      <c r="J169" s="157" t="s">
        <v>237</v>
      </c>
      <c r="K169" s="158">
        <v>3</v>
      </c>
      <c r="L169" s="159"/>
      <c r="M169" s="264"/>
      <c r="N169" s="264"/>
      <c r="O169" s="264"/>
      <c r="P169" s="264">
        <f t="shared" si="39"/>
        <v>0</v>
      </c>
      <c r="Q169" s="264"/>
      <c r="R169" s="160"/>
      <c r="T169" s="161" t="s">
        <v>5</v>
      </c>
      <c r="U169" s="44" t="s">
        <v>47</v>
      </c>
      <c r="V169" s="120">
        <f t="shared" si="40"/>
        <v>0</v>
      </c>
      <c r="W169" s="120">
        <f t="shared" si="41"/>
        <v>0</v>
      </c>
      <c r="X169" s="120">
        <f t="shared" si="42"/>
        <v>0</v>
      </c>
      <c r="Y169" s="162">
        <v>0</v>
      </c>
      <c r="Z169" s="162">
        <f t="shared" si="43"/>
        <v>0</v>
      </c>
      <c r="AA169" s="162">
        <v>0</v>
      </c>
      <c r="AB169" s="162">
        <f t="shared" si="44"/>
        <v>0</v>
      </c>
      <c r="AC169" s="162">
        <v>0</v>
      </c>
      <c r="AD169" s="163">
        <f t="shared" si="45"/>
        <v>0</v>
      </c>
      <c r="AR169" s="22" t="s">
        <v>278</v>
      </c>
      <c r="AT169" s="22" t="s">
        <v>205</v>
      </c>
      <c r="AU169" s="22" t="s">
        <v>96</v>
      </c>
      <c r="AY169" s="22" t="s">
        <v>204</v>
      </c>
      <c r="BE169" s="164">
        <f t="shared" si="46"/>
        <v>0</v>
      </c>
      <c r="BF169" s="164">
        <f t="shared" si="47"/>
        <v>0</v>
      </c>
      <c r="BG169" s="164">
        <f t="shared" si="48"/>
        <v>0</v>
      </c>
      <c r="BH169" s="164">
        <f t="shared" si="49"/>
        <v>0</v>
      </c>
      <c r="BI169" s="164">
        <f t="shared" si="50"/>
        <v>0</v>
      </c>
      <c r="BJ169" s="22" t="s">
        <v>91</v>
      </c>
      <c r="BK169" s="164">
        <f t="shared" si="51"/>
        <v>0</v>
      </c>
      <c r="BL169" s="22" t="s">
        <v>278</v>
      </c>
      <c r="BM169" s="22" t="s">
        <v>1886</v>
      </c>
    </row>
    <row r="170" spans="2:65" s="1" customFormat="1" ht="25.5" customHeight="1">
      <c r="B170" s="154"/>
      <c r="C170" s="155" t="s">
        <v>367</v>
      </c>
      <c r="D170" s="155" t="s">
        <v>205</v>
      </c>
      <c r="E170" s="156" t="s">
        <v>1800</v>
      </c>
      <c r="F170" s="263" t="s">
        <v>1801</v>
      </c>
      <c r="G170" s="263"/>
      <c r="H170" s="263"/>
      <c r="I170" s="263"/>
      <c r="J170" s="157" t="s">
        <v>237</v>
      </c>
      <c r="K170" s="158">
        <v>1</v>
      </c>
      <c r="L170" s="159"/>
      <c r="M170" s="264"/>
      <c r="N170" s="264"/>
      <c r="O170" s="264"/>
      <c r="P170" s="264">
        <f t="shared" si="39"/>
        <v>0</v>
      </c>
      <c r="Q170" s="264"/>
      <c r="R170" s="160"/>
      <c r="T170" s="161" t="s">
        <v>5</v>
      </c>
      <c r="U170" s="44" t="s">
        <v>47</v>
      </c>
      <c r="V170" s="120">
        <f t="shared" si="40"/>
        <v>0</v>
      </c>
      <c r="W170" s="120">
        <f t="shared" si="41"/>
        <v>0</v>
      </c>
      <c r="X170" s="120">
        <f t="shared" si="42"/>
        <v>0</v>
      </c>
      <c r="Y170" s="162">
        <v>0</v>
      </c>
      <c r="Z170" s="162">
        <f t="shared" si="43"/>
        <v>0</v>
      </c>
      <c r="AA170" s="162">
        <v>0</v>
      </c>
      <c r="AB170" s="162">
        <f t="shared" si="44"/>
        <v>0</v>
      </c>
      <c r="AC170" s="162">
        <v>0</v>
      </c>
      <c r="AD170" s="163">
        <f t="shared" si="45"/>
        <v>0</v>
      </c>
      <c r="AR170" s="22" t="s">
        <v>278</v>
      </c>
      <c r="AT170" s="22" t="s">
        <v>205</v>
      </c>
      <c r="AU170" s="22" t="s">
        <v>96</v>
      </c>
      <c r="AY170" s="22" t="s">
        <v>204</v>
      </c>
      <c r="BE170" s="164">
        <f t="shared" si="46"/>
        <v>0</v>
      </c>
      <c r="BF170" s="164">
        <f t="shared" si="47"/>
        <v>0</v>
      </c>
      <c r="BG170" s="164">
        <f t="shared" si="48"/>
        <v>0</v>
      </c>
      <c r="BH170" s="164">
        <f t="shared" si="49"/>
        <v>0</v>
      </c>
      <c r="BI170" s="164">
        <f t="shared" si="50"/>
        <v>0</v>
      </c>
      <c r="BJ170" s="22" t="s">
        <v>91</v>
      </c>
      <c r="BK170" s="164">
        <f t="shared" si="51"/>
        <v>0</v>
      </c>
      <c r="BL170" s="22" t="s">
        <v>278</v>
      </c>
      <c r="BM170" s="22" t="s">
        <v>1887</v>
      </c>
    </row>
    <row r="171" spans="2:65" s="1" customFormat="1" ht="16.5" customHeight="1">
      <c r="B171" s="154"/>
      <c r="C171" s="155" t="s">
        <v>372</v>
      </c>
      <c r="D171" s="155" t="s">
        <v>205</v>
      </c>
      <c r="E171" s="156" t="s">
        <v>1803</v>
      </c>
      <c r="F171" s="263" t="s">
        <v>1804</v>
      </c>
      <c r="G171" s="263"/>
      <c r="H171" s="263"/>
      <c r="I171" s="263"/>
      <c r="J171" s="157" t="s">
        <v>237</v>
      </c>
      <c r="K171" s="158">
        <v>2</v>
      </c>
      <c r="L171" s="159"/>
      <c r="M171" s="264"/>
      <c r="N171" s="264"/>
      <c r="O171" s="264"/>
      <c r="P171" s="264">
        <f t="shared" si="39"/>
        <v>0</v>
      </c>
      <c r="Q171" s="264"/>
      <c r="R171" s="160"/>
      <c r="T171" s="161" t="s">
        <v>5</v>
      </c>
      <c r="U171" s="44" t="s">
        <v>47</v>
      </c>
      <c r="V171" s="120">
        <f t="shared" si="40"/>
        <v>0</v>
      </c>
      <c r="W171" s="120">
        <f t="shared" si="41"/>
        <v>0</v>
      </c>
      <c r="X171" s="120">
        <f t="shared" si="42"/>
        <v>0</v>
      </c>
      <c r="Y171" s="162">
        <v>0</v>
      </c>
      <c r="Z171" s="162">
        <f t="shared" si="43"/>
        <v>0</v>
      </c>
      <c r="AA171" s="162">
        <v>0</v>
      </c>
      <c r="AB171" s="162">
        <f t="shared" si="44"/>
        <v>0</v>
      </c>
      <c r="AC171" s="162">
        <v>0</v>
      </c>
      <c r="AD171" s="163">
        <f t="shared" si="45"/>
        <v>0</v>
      </c>
      <c r="AR171" s="22" t="s">
        <v>278</v>
      </c>
      <c r="AT171" s="22" t="s">
        <v>205</v>
      </c>
      <c r="AU171" s="22" t="s">
        <v>96</v>
      </c>
      <c r="AY171" s="22" t="s">
        <v>204</v>
      </c>
      <c r="BE171" s="164">
        <f t="shared" si="46"/>
        <v>0</v>
      </c>
      <c r="BF171" s="164">
        <f t="shared" si="47"/>
        <v>0</v>
      </c>
      <c r="BG171" s="164">
        <f t="shared" si="48"/>
        <v>0</v>
      </c>
      <c r="BH171" s="164">
        <f t="shared" si="49"/>
        <v>0</v>
      </c>
      <c r="BI171" s="164">
        <f t="shared" si="50"/>
        <v>0</v>
      </c>
      <c r="BJ171" s="22" t="s">
        <v>91</v>
      </c>
      <c r="BK171" s="164">
        <f t="shared" si="51"/>
        <v>0</v>
      </c>
      <c r="BL171" s="22" t="s">
        <v>278</v>
      </c>
      <c r="BM171" s="22" t="s">
        <v>1888</v>
      </c>
    </row>
    <row r="172" spans="2:65" s="1" customFormat="1" ht="16.5" customHeight="1">
      <c r="B172" s="154"/>
      <c r="C172" s="155" t="s">
        <v>518</v>
      </c>
      <c r="D172" s="155" t="s">
        <v>205</v>
      </c>
      <c r="E172" s="156" t="s">
        <v>1806</v>
      </c>
      <c r="F172" s="263" t="s">
        <v>1807</v>
      </c>
      <c r="G172" s="263"/>
      <c r="H172" s="263"/>
      <c r="I172" s="263"/>
      <c r="J172" s="157" t="s">
        <v>237</v>
      </c>
      <c r="K172" s="158">
        <v>1</v>
      </c>
      <c r="L172" s="159"/>
      <c r="M172" s="264"/>
      <c r="N172" s="264"/>
      <c r="O172" s="264"/>
      <c r="P172" s="264">
        <f t="shared" si="39"/>
        <v>0</v>
      </c>
      <c r="Q172" s="264"/>
      <c r="R172" s="160"/>
      <c r="T172" s="161" t="s">
        <v>5</v>
      </c>
      <c r="U172" s="44" t="s">
        <v>47</v>
      </c>
      <c r="V172" s="120">
        <f t="shared" si="40"/>
        <v>0</v>
      </c>
      <c r="W172" s="120">
        <f t="shared" si="41"/>
        <v>0</v>
      </c>
      <c r="X172" s="120">
        <f t="shared" si="42"/>
        <v>0</v>
      </c>
      <c r="Y172" s="162">
        <v>0</v>
      </c>
      <c r="Z172" s="162">
        <f t="shared" si="43"/>
        <v>0</v>
      </c>
      <c r="AA172" s="162">
        <v>0</v>
      </c>
      <c r="AB172" s="162">
        <f t="shared" si="44"/>
        <v>0</v>
      </c>
      <c r="AC172" s="162">
        <v>0</v>
      </c>
      <c r="AD172" s="163">
        <f t="shared" si="45"/>
        <v>0</v>
      </c>
      <c r="AR172" s="22" t="s">
        <v>278</v>
      </c>
      <c r="AT172" s="22" t="s">
        <v>205</v>
      </c>
      <c r="AU172" s="22" t="s">
        <v>96</v>
      </c>
      <c r="AY172" s="22" t="s">
        <v>204</v>
      </c>
      <c r="BE172" s="164">
        <f t="shared" si="46"/>
        <v>0</v>
      </c>
      <c r="BF172" s="164">
        <f t="shared" si="47"/>
        <v>0</v>
      </c>
      <c r="BG172" s="164">
        <f t="shared" si="48"/>
        <v>0</v>
      </c>
      <c r="BH172" s="164">
        <f t="shared" si="49"/>
        <v>0</v>
      </c>
      <c r="BI172" s="164">
        <f t="shared" si="50"/>
        <v>0</v>
      </c>
      <c r="BJ172" s="22" t="s">
        <v>91</v>
      </c>
      <c r="BK172" s="164">
        <f t="shared" si="51"/>
        <v>0</v>
      </c>
      <c r="BL172" s="22" t="s">
        <v>278</v>
      </c>
      <c r="BM172" s="22" t="s">
        <v>1889</v>
      </c>
    </row>
    <row r="173" spans="2:65" s="1" customFormat="1" ht="16.5" customHeight="1">
      <c r="B173" s="154"/>
      <c r="C173" s="155" t="s">
        <v>520</v>
      </c>
      <c r="D173" s="155" t="s">
        <v>205</v>
      </c>
      <c r="E173" s="156" t="s">
        <v>1809</v>
      </c>
      <c r="F173" s="263" t="s">
        <v>1810</v>
      </c>
      <c r="G173" s="263"/>
      <c r="H173" s="263"/>
      <c r="I173" s="263"/>
      <c r="J173" s="157" t="s">
        <v>237</v>
      </c>
      <c r="K173" s="158">
        <v>2</v>
      </c>
      <c r="L173" s="159"/>
      <c r="M173" s="264"/>
      <c r="N173" s="264"/>
      <c r="O173" s="264"/>
      <c r="P173" s="264">
        <f t="shared" si="39"/>
        <v>0</v>
      </c>
      <c r="Q173" s="264"/>
      <c r="R173" s="160"/>
      <c r="T173" s="161" t="s">
        <v>5</v>
      </c>
      <c r="U173" s="44" t="s">
        <v>47</v>
      </c>
      <c r="V173" s="120">
        <f t="shared" si="40"/>
        <v>0</v>
      </c>
      <c r="W173" s="120">
        <f t="shared" si="41"/>
        <v>0</v>
      </c>
      <c r="X173" s="120">
        <f t="shared" si="42"/>
        <v>0</v>
      </c>
      <c r="Y173" s="162">
        <v>0</v>
      </c>
      <c r="Z173" s="162">
        <f t="shared" si="43"/>
        <v>0</v>
      </c>
      <c r="AA173" s="162">
        <v>0</v>
      </c>
      <c r="AB173" s="162">
        <f t="shared" si="44"/>
        <v>0</v>
      </c>
      <c r="AC173" s="162">
        <v>0</v>
      </c>
      <c r="AD173" s="163">
        <f t="shared" si="45"/>
        <v>0</v>
      </c>
      <c r="AR173" s="22" t="s">
        <v>278</v>
      </c>
      <c r="AT173" s="22" t="s">
        <v>205</v>
      </c>
      <c r="AU173" s="22" t="s">
        <v>96</v>
      </c>
      <c r="AY173" s="22" t="s">
        <v>204</v>
      </c>
      <c r="BE173" s="164">
        <f t="shared" si="46"/>
        <v>0</v>
      </c>
      <c r="BF173" s="164">
        <f t="shared" si="47"/>
        <v>0</v>
      </c>
      <c r="BG173" s="164">
        <f t="shared" si="48"/>
        <v>0</v>
      </c>
      <c r="BH173" s="164">
        <f t="shared" si="49"/>
        <v>0</v>
      </c>
      <c r="BI173" s="164">
        <f t="shared" si="50"/>
        <v>0</v>
      </c>
      <c r="BJ173" s="22" t="s">
        <v>91</v>
      </c>
      <c r="BK173" s="164">
        <f t="shared" si="51"/>
        <v>0</v>
      </c>
      <c r="BL173" s="22" t="s">
        <v>278</v>
      </c>
      <c r="BM173" s="22" t="s">
        <v>1890</v>
      </c>
    </row>
    <row r="174" spans="2:65" s="1" customFormat="1" ht="16.5" customHeight="1">
      <c r="B174" s="154"/>
      <c r="C174" s="155" t="s">
        <v>522</v>
      </c>
      <c r="D174" s="155" t="s">
        <v>205</v>
      </c>
      <c r="E174" s="156" t="s">
        <v>1812</v>
      </c>
      <c r="F174" s="263" t="s">
        <v>1813</v>
      </c>
      <c r="G174" s="263"/>
      <c r="H174" s="263"/>
      <c r="I174" s="263"/>
      <c r="J174" s="157" t="s">
        <v>237</v>
      </c>
      <c r="K174" s="158">
        <v>2</v>
      </c>
      <c r="L174" s="159"/>
      <c r="M174" s="264"/>
      <c r="N174" s="264"/>
      <c r="O174" s="264"/>
      <c r="P174" s="264">
        <f t="shared" si="39"/>
        <v>0</v>
      </c>
      <c r="Q174" s="264"/>
      <c r="R174" s="160"/>
      <c r="T174" s="161" t="s">
        <v>5</v>
      </c>
      <c r="U174" s="44" t="s">
        <v>47</v>
      </c>
      <c r="V174" s="120">
        <f t="shared" si="40"/>
        <v>0</v>
      </c>
      <c r="W174" s="120">
        <f t="shared" si="41"/>
        <v>0</v>
      </c>
      <c r="X174" s="120">
        <f t="shared" si="42"/>
        <v>0</v>
      </c>
      <c r="Y174" s="162">
        <v>0</v>
      </c>
      <c r="Z174" s="162">
        <f t="shared" si="43"/>
        <v>0</v>
      </c>
      <c r="AA174" s="162">
        <v>0</v>
      </c>
      <c r="AB174" s="162">
        <f t="shared" si="44"/>
        <v>0</v>
      </c>
      <c r="AC174" s="162">
        <v>0</v>
      </c>
      <c r="AD174" s="163">
        <f t="shared" si="45"/>
        <v>0</v>
      </c>
      <c r="AR174" s="22" t="s">
        <v>278</v>
      </c>
      <c r="AT174" s="22" t="s">
        <v>205</v>
      </c>
      <c r="AU174" s="22" t="s">
        <v>96</v>
      </c>
      <c r="AY174" s="22" t="s">
        <v>204</v>
      </c>
      <c r="BE174" s="164">
        <f t="shared" si="46"/>
        <v>0</v>
      </c>
      <c r="BF174" s="164">
        <f t="shared" si="47"/>
        <v>0</v>
      </c>
      <c r="BG174" s="164">
        <f t="shared" si="48"/>
        <v>0</v>
      </c>
      <c r="BH174" s="164">
        <f t="shared" si="49"/>
        <v>0</v>
      </c>
      <c r="BI174" s="164">
        <f t="shared" si="50"/>
        <v>0</v>
      </c>
      <c r="BJ174" s="22" t="s">
        <v>91</v>
      </c>
      <c r="BK174" s="164">
        <f t="shared" si="51"/>
        <v>0</v>
      </c>
      <c r="BL174" s="22" t="s">
        <v>278</v>
      </c>
      <c r="BM174" s="22" t="s">
        <v>1891</v>
      </c>
    </row>
    <row r="175" spans="2:65" s="1" customFormat="1" ht="16.5" customHeight="1">
      <c r="B175" s="154"/>
      <c r="C175" s="155" t="s">
        <v>524</v>
      </c>
      <c r="D175" s="155" t="s">
        <v>205</v>
      </c>
      <c r="E175" s="156" t="s">
        <v>1815</v>
      </c>
      <c r="F175" s="263" t="s">
        <v>1816</v>
      </c>
      <c r="G175" s="263"/>
      <c r="H175" s="263"/>
      <c r="I175" s="263"/>
      <c r="J175" s="157" t="s">
        <v>237</v>
      </c>
      <c r="K175" s="158">
        <v>1</v>
      </c>
      <c r="L175" s="159"/>
      <c r="M175" s="264"/>
      <c r="N175" s="264"/>
      <c r="O175" s="264"/>
      <c r="P175" s="264">
        <f t="shared" si="39"/>
        <v>0</v>
      </c>
      <c r="Q175" s="264"/>
      <c r="R175" s="160"/>
      <c r="T175" s="161" t="s">
        <v>5</v>
      </c>
      <c r="U175" s="44" t="s">
        <v>47</v>
      </c>
      <c r="V175" s="120">
        <f t="shared" si="40"/>
        <v>0</v>
      </c>
      <c r="W175" s="120">
        <f t="shared" si="41"/>
        <v>0</v>
      </c>
      <c r="X175" s="120">
        <f t="shared" si="42"/>
        <v>0</v>
      </c>
      <c r="Y175" s="162">
        <v>0</v>
      </c>
      <c r="Z175" s="162">
        <f t="shared" si="43"/>
        <v>0</v>
      </c>
      <c r="AA175" s="162">
        <v>0</v>
      </c>
      <c r="AB175" s="162">
        <f t="shared" si="44"/>
        <v>0</v>
      </c>
      <c r="AC175" s="162">
        <v>0</v>
      </c>
      <c r="AD175" s="163">
        <f t="shared" si="45"/>
        <v>0</v>
      </c>
      <c r="AR175" s="22" t="s">
        <v>278</v>
      </c>
      <c r="AT175" s="22" t="s">
        <v>205</v>
      </c>
      <c r="AU175" s="22" t="s">
        <v>96</v>
      </c>
      <c r="AY175" s="22" t="s">
        <v>204</v>
      </c>
      <c r="BE175" s="164">
        <f t="shared" si="46"/>
        <v>0</v>
      </c>
      <c r="BF175" s="164">
        <f t="shared" si="47"/>
        <v>0</v>
      </c>
      <c r="BG175" s="164">
        <f t="shared" si="48"/>
        <v>0</v>
      </c>
      <c r="BH175" s="164">
        <f t="shared" si="49"/>
        <v>0</v>
      </c>
      <c r="BI175" s="164">
        <f t="shared" si="50"/>
        <v>0</v>
      </c>
      <c r="BJ175" s="22" t="s">
        <v>91</v>
      </c>
      <c r="BK175" s="164">
        <f t="shared" si="51"/>
        <v>0</v>
      </c>
      <c r="BL175" s="22" t="s">
        <v>278</v>
      </c>
      <c r="BM175" s="22" t="s">
        <v>1892</v>
      </c>
    </row>
    <row r="176" spans="2:65" s="1" customFormat="1" ht="16.5" customHeight="1">
      <c r="B176" s="154"/>
      <c r="C176" s="155" t="s">
        <v>526</v>
      </c>
      <c r="D176" s="155" t="s">
        <v>205</v>
      </c>
      <c r="E176" s="156" t="s">
        <v>1818</v>
      </c>
      <c r="F176" s="263" t="s">
        <v>1819</v>
      </c>
      <c r="G176" s="263"/>
      <c r="H176" s="263"/>
      <c r="I176" s="263"/>
      <c r="J176" s="157" t="s">
        <v>237</v>
      </c>
      <c r="K176" s="158">
        <v>1</v>
      </c>
      <c r="L176" s="159"/>
      <c r="M176" s="264"/>
      <c r="N176" s="264"/>
      <c r="O176" s="264"/>
      <c r="P176" s="264">
        <f t="shared" si="39"/>
        <v>0</v>
      </c>
      <c r="Q176" s="264"/>
      <c r="R176" s="160"/>
      <c r="T176" s="161" t="s">
        <v>5</v>
      </c>
      <c r="U176" s="44" t="s">
        <v>47</v>
      </c>
      <c r="V176" s="120">
        <f t="shared" si="40"/>
        <v>0</v>
      </c>
      <c r="W176" s="120">
        <f t="shared" si="41"/>
        <v>0</v>
      </c>
      <c r="X176" s="120">
        <f t="shared" si="42"/>
        <v>0</v>
      </c>
      <c r="Y176" s="162">
        <v>0</v>
      </c>
      <c r="Z176" s="162">
        <f t="shared" si="43"/>
        <v>0</v>
      </c>
      <c r="AA176" s="162">
        <v>0</v>
      </c>
      <c r="AB176" s="162">
        <f t="shared" si="44"/>
        <v>0</v>
      </c>
      <c r="AC176" s="162">
        <v>0</v>
      </c>
      <c r="AD176" s="163">
        <f t="shared" si="45"/>
        <v>0</v>
      </c>
      <c r="AR176" s="22" t="s">
        <v>278</v>
      </c>
      <c r="AT176" s="22" t="s">
        <v>205</v>
      </c>
      <c r="AU176" s="22" t="s">
        <v>96</v>
      </c>
      <c r="AY176" s="22" t="s">
        <v>204</v>
      </c>
      <c r="BE176" s="164">
        <f t="shared" si="46"/>
        <v>0</v>
      </c>
      <c r="BF176" s="164">
        <f t="shared" si="47"/>
        <v>0</v>
      </c>
      <c r="BG176" s="164">
        <f t="shared" si="48"/>
        <v>0</v>
      </c>
      <c r="BH176" s="164">
        <f t="shared" si="49"/>
        <v>0</v>
      </c>
      <c r="BI176" s="164">
        <f t="shared" si="50"/>
        <v>0</v>
      </c>
      <c r="BJ176" s="22" t="s">
        <v>91</v>
      </c>
      <c r="BK176" s="164">
        <f t="shared" si="51"/>
        <v>0</v>
      </c>
      <c r="BL176" s="22" t="s">
        <v>278</v>
      </c>
      <c r="BM176" s="22" t="s">
        <v>1893</v>
      </c>
    </row>
    <row r="177" spans="2:65" s="1" customFormat="1" ht="16.5" customHeight="1">
      <c r="B177" s="154"/>
      <c r="C177" s="155" t="s">
        <v>528</v>
      </c>
      <c r="D177" s="155" t="s">
        <v>205</v>
      </c>
      <c r="E177" s="156" t="s">
        <v>1821</v>
      </c>
      <c r="F177" s="263" t="s">
        <v>1822</v>
      </c>
      <c r="G177" s="263"/>
      <c r="H177" s="263"/>
      <c r="I177" s="263"/>
      <c r="J177" s="157" t="s">
        <v>237</v>
      </c>
      <c r="K177" s="158">
        <v>1</v>
      </c>
      <c r="L177" s="159"/>
      <c r="M177" s="264"/>
      <c r="N177" s="264"/>
      <c r="O177" s="264"/>
      <c r="P177" s="264">
        <f t="shared" si="39"/>
        <v>0</v>
      </c>
      <c r="Q177" s="264"/>
      <c r="R177" s="160"/>
      <c r="T177" s="161" t="s">
        <v>5</v>
      </c>
      <c r="U177" s="44" t="s">
        <v>47</v>
      </c>
      <c r="V177" s="120">
        <f t="shared" si="40"/>
        <v>0</v>
      </c>
      <c r="W177" s="120">
        <f t="shared" si="41"/>
        <v>0</v>
      </c>
      <c r="X177" s="120">
        <f t="shared" si="42"/>
        <v>0</v>
      </c>
      <c r="Y177" s="162">
        <v>0</v>
      </c>
      <c r="Z177" s="162">
        <f t="shared" si="43"/>
        <v>0</v>
      </c>
      <c r="AA177" s="162">
        <v>0</v>
      </c>
      <c r="AB177" s="162">
        <f t="shared" si="44"/>
        <v>0</v>
      </c>
      <c r="AC177" s="162">
        <v>0</v>
      </c>
      <c r="AD177" s="163">
        <f t="shared" si="45"/>
        <v>0</v>
      </c>
      <c r="AR177" s="22" t="s">
        <v>278</v>
      </c>
      <c r="AT177" s="22" t="s">
        <v>205</v>
      </c>
      <c r="AU177" s="22" t="s">
        <v>96</v>
      </c>
      <c r="AY177" s="22" t="s">
        <v>204</v>
      </c>
      <c r="BE177" s="164">
        <f t="shared" si="46"/>
        <v>0</v>
      </c>
      <c r="BF177" s="164">
        <f t="shared" si="47"/>
        <v>0</v>
      </c>
      <c r="BG177" s="164">
        <f t="shared" si="48"/>
        <v>0</v>
      </c>
      <c r="BH177" s="164">
        <f t="shared" si="49"/>
        <v>0</v>
      </c>
      <c r="BI177" s="164">
        <f t="shared" si="50"/>
        <v>0</v>
      </c>
      <c r="BJ177" s="22" t="s">
        <v>91</v>
      </c>
      <c r="BK177" s="164">
        <f t="shared" si="51"/>
        <v>0</v>
      </c>
      <c r="BL177" s="22" t="s">
        <v>278</v>
      </c>
      <c r="BM177" s="22" t="s">
        <v>1894</v>
      </c>
    </row>
    <row r="178" spans="2:65" s="1" customFormat="1" ht="16.5" customHeight="1">
      <c r="B178" s="154"/>
      <c r="C178" s="155" t="s">
        <v>532</v>
      </c>
      <c r="D178" s="155" t="s">
        <v>205</v>
      </c>
      <c r="E178" s="156" t="s">
        <v>1824</v>
      </c>
      <c r="F178" s="263" t="s">
        <v>1825</v>
      </c>
      <c r="G178" s="263"/>
      <c r="H178" s="263"/>
      <c r="I178" s="263"/>
      <c r="J178" s="157" t="s">
        <v>237</v>
      </c>
      <c r="K178" s="158">
        <v>1</v>
      </c>
      <c r="L178" s="159"/>
      <c r="M178" s="264"/>
      <c r="N178" s="264"/>
      <c r="O178" s="264"/>
      <c r="P178" s="264">
        <f t="shared" si="39"/>
        <v>0</v>
      </c>
      <c r="Q178" s="264"/>
      <c r="R178" s="160"/>
      <c r="T178" s="161" t="s">
        <v>5</v>
      </c>
      <c r="U178" s="44" t="s">
        <v>47</v>
      </c>
      <c r="V178" s="120">
        <f t="shared" si="40"/>
        <v>0</v>
      </c>
      <c r="W178" s="120">
        <f t="shared" si="41"/>
        <v>0</v>
      </c>
      <c r="X178" s="120">
        <f t="shared" si="42"/>
        <v>0</v>
      </c>
      <c r="Y178" s="162">
        <v>0</v>
      </c>
      <c r="Z178" s="162">
        <f t="shared" si="43"/>
        <v>0</v>
      </c>
      <c r="AA178" s="162">
        <v>0</v>
      </c>
      <c r="AB178" s="162">
        <f t="shared" si="44"/>
        <v>0</v>
      </c>
      <c r="AC178" s="162">
        <v>0</v>
      </c>
      <c r="AD178" s="163">
        <f t="shared" si="45"/>
        <v>0</v>
      </c>
      <c r="AR178" s="22" t="s">
        <v>278</v>
      </c>
      <c r="AT178" s="22" t="s">
        <v>205</v>
      </c>
      <c r="AU178" s="22" t="s">
        <v>96</v>
      </c>
      <c r="AY178" s="22" t="s">
        <v>204</v>
      </c>
      <c r="BE178" s="164">
        <f t="shared" si="46"/>
        <v>0</v>
      </c>
      <c r="BF178" s="164">
        <f t="shared" si="47"/>
        <v>0</v>
      </c>
      <c r="BG178" s="164">
        <f t="shared" si="48"/>
        <v>0</v>
      </c>
      <c r="BH178" s="164">
        <f t="shared" si="49"/>
        <v>0</v>
      </c>
      <c r="BI178" s="164">
        <f t="shared" si="50"/>
        <v>0</v>
      </c>
      <c r="BJ178" s="22" t="s">
        <v>91</v>
      </c>
      <c r="BK178" s="164">
        <f t="shared" si="51"/>
        <v>0</v>
      </c>
      <c r="BL178" s="22" t="s">
        <v>278</v>
      </c>
      <c r="BM178" s="22" t="s">
        <v>1895</v>
      </c>
    </row>
    <row r="179" spans="2:65" s="1" customFormat="1" ht="25.5" customHeight="1">
      <c r="B179" s="154"/>
      <c r="C179" s="155" t="s">
        <v>536</v>
      </c>
      <c r="D179" s="155" t="s">
        <v>205</v>
      </c>
      <c r="E179" s="156" t="s">
        <v>1827</v>
      </c>
      <c r="F179" s="263" t="s">
        <v>1828</v>
      </c>
      <c r="G179" s="263"/>
      <c r="H179" s="263"/>
      <c r="I179" s="263"/>
      <c r="J179" s="157" t="s">
        <v>237</v>
      </c>
      <c r="K179" s="158">
        <v>7</v>
      </c>
      <c r="L179" s="159"/>
      <c r="M179" s="264"/>
      <c r="N179" s="264"/>
      <c r="O179" s="264"/>
      <c r="P179" s="264">
        <f t="shared" si="39"/>
        <v>0</v>
      </c>
      <c r="Q179" s="264"/>
      <c r="R179" s="160"/>
      <c r="T179" s="161" t="s">
        <v>5</v>
      </c>
      <c r="U179" s="44" t="s">
        <v>47</v>
      </c>
      <c r="V179" s="120">
        <f t="shared" si="40"/>
        <v>0</v>
      </c>
      <c r="W179" s="120">
        <f t="shared" si="41"/>
        <v>0</v>
      </c>
      <c r="X179" s="120">
        <f t="shared" si="42"/>
        <v>0</v>
      </c>
      <c r="Y179" s="162">
        <v>0</v>
      </c>
      <c r="Z179" s="162">
        <f t="shared" si="43"/>
        <v>0</v>
      </c>
      <c r="AA179" s="162">
        <v>0</v>
      </c>
      <c r="AB179" s="162">
        <f t="shared" si="44"/>
        <v>0</v>
      </c>
      <c r="AC179" s="162">
        <v>0</v>
      </c>
      <c r="AD179" s="163">
        <f t="shared" si="45"/>
        <v>0</v>
      </c>
      <c r="AR179" s="22" t="s">
        <v>278</v>
      </c>
      <c r="AT179" s="22" t="s">
        <v>205</v>
      </c>
      <c r="AU179" s="22" t="s">
        <v>96</v>
      </c>
      <c r="AY179" s="22" t="s">
        <v>204</v>
      </c>
      <c r="BE179" s="164">
        <f t="shared" si="46"/>
        <v>0</v>
      </c>
      <c r="BF179" s="164">
        <f t="shared" si="47"/>
        <v>0</v>
      </c>
      <c r="BG179" s="164">
        <f t="shared" si="48"/>
        <v>0</v>
      </c>
      <c r="BH179" s="164">
        <f t="shared" si="49"/>
        <v>0</v>
      </c>
      <c r="BI179" s="164">
        <f t="shared" si="50"/>
        <v>0</v>
      </c>
      <c r="BJ179" s="22" t="s">
        <v>91</v>
      </c>
      <c r="BK179" s="164">
        <f t="shared" si="51"/>
        <v>0</v>
      </c>
      <c r="BL179" s="22" t="s">
        <v>278</v>
      </c>
      <c r="BM179" s="22" t="s">
        <v>1896</v>
      </c>
    </row>
    <row r="180" spans="2:65" s="1" customFormat="1" ht="16.5" customHeight="1">
      <c r="B180" s="154"/>
      <c r="C180" s="155" t="s">
        <v>540</v>
      </c>
      <c r="D180" s="155" t="s">
        <v>205</v>
      </c>
      <c r="E180" s="156" t="s">
        <v>1830</v>
      </c>
      <c r="F180" s="263" t="s">
        <v>1831</v>
      </c>
      <c r="G180" s="263"/>
      <c r="H180" s="263"/>
      <c r="I180" s="263"/>
      <c r="J180" s="157" t="s">
        <v>237</v>
      </c>
      <c r="K180" s="158">
        <v>1</v>
      </c>
      <c r="L180" s="159"/>
      <c r="M180" s="264"/>
      <c r="N180" s="264"/>
      <c r="O180" s="264"/>
      <c r="P180" s="264">
        <f t="shared" si="39"/>
        <v>0</v>
      </c>
      <c r="Q180" s="264"/>
      <c r="R180" s="160"/>
      <c r="T180" s="161" t="s">
        <v>5</v>
      </c>
      <c r="U180" s="44" t="s">
        <v>47</v>
      </c>
      <c r="V180" s="120">
        <f t="shared" si="40"/>
        <v>0</v>
      </c>
      <c r="W180" s="120">
        <f t="shared" si="41"/>
        <v>0</v>
      </c>
      <c r="X180" s="120">
        <f t="shared" si="42"/>
        <v>0</v>
      </c>
      <c r="Y180" s="162">
        <v>0</v>
      </c>
      <c r="Z180" s="162">
        <f t="shared" si="43"/>
        <v>0</v>
      </c>
      <c r="AA180" s="162">
        <v>0</v>
      </c>
      <c r="AB180" s="162">
        <f t="shared" si="44"/>
        <v>0</v>
      </c>
      <c r="AC180" s="162">
        <v>0</v>
      </c>
      <c r="AD180" s="163">
        <f t="shared" si="45"/>
        <v>0</v>
      </c>
      <c r="AR180" s="22" t="s">
        <v>278</v>
      </c>
      <c r="AT180" s="22" t="s">
        <v>205</v>
      </c>
      <c r="AU180" s="22" t="s">
        <v>96</v>
      </c>
      <c r="AY180" s="22" t="s">
        <v>204</v>
      </c>
      <c r="BE180" s="164">
        <f t="shared" si="46"/>
        <v>0</v>
      </c>
      <c r="BF180" s="164">
        <f t="shared" si="47"/>
        <v>0</v>
      </c>
      <c r="BG180" s="164">
        <f t="shared" si="48"/>
        <v>0</v>
      </c>
      <c r="BH180" s="164">
        <f t="shared" si="49"/>
        <v>0</v>
      </c>
      <c r="BI180" s="164">
        <f t="shared" si="50"/>
        <v>0</v>
      </c>
      <c r="BJ180" s="22" t="s">
        <v>91</v>
      </c>
      <c r="BK180" s="164">
        <f t="shared" si="51"/>
        <v>0</v>
      </c>
      <c r="BL180" s="22" t="s">
        <v>278</v>
      </c>
      <c r="BM180" s="22" t="s">
        <v>1897</v>
      </c>
    </row>
    <row r="181" spans="2:65" s="1" customFormat="1" ht="16.5" customHeight="1">
      <c r="B181" s="154"/>
      <c r="C181" s="155" t="s">
        <v>544</v>
      </c>
      <c r="D181" s="155" t="s">
        <v>205</v>
      </c>
      <c r="E181" s="156" t="s">
        <v>1833</v>
      </c>
      <c r="F181" s="263" t="s">
        <v>1834</v>
      </c>
      <c r="G181" s="263"/>
      <c r="H181" s="263"/>
      <c r="I181" s="263"/>
      <c r="J181" s="157" t="s">
        <v>208</v>
      </c>
      <c r="K181" s="158">
        <v>4</v>
      </c>
      <c r="L181" s="159"/>
      <c r="M181" s="264"/>
      <c r="N181" s="264"/>
      <c r="O181" s="264"/>
      <c r="P181" s="264">
        <f t="shared" si="39"/>
        <v>0</v>
      </c>
      <c r="Q181" s="264"/>
      <c r="R181" s="160"/>
      <c r="T181" s="161" t="s">
        <v>5</v>
      </c>
      <c r="U181" s="44" t="s">
        <v>47</v>
      </c>
      <c r="V181" s="120">
        <f t="shared" si="40"/>
        <v>0</v>
      </c>
      <c r="W181" s="120">
        <f t="shared" si="41"/>
        <v>0</v>
      </c>
      <c r="X181" s="120">
        <f t="shared" si="42"/>
        <v>0</v>
      </c>
      <c r="Y181" s="162">
        <v>0</v>
      </c>
      <c r="Z181" s="162">
        <f t="shared" si="43"/>
        <v>0</v>
      </c>
      <c r="AA181" s="162">
        <v>0</v>
      </c>
      <c r="AB181" s="162">
        <f t="shared" si="44"/>
        <v>0</v>
      </c>
      <c r="AC181" s="162">
        <v>0</v>
      </c>
      <c r="AD181" s="163">
        <f t="shared" si="45"/>
        <v>0</v>
      </c>
      <c r="AR181" s="22" t="s">
        <v>278</v>
      </c>
      <c r="AT181" s="22" t="s">
        <v>205</v>
      </c>
      <c r="AU181" s="22" t="s">
        <v>96</v>
      </c>
      <c r="AY181" s="22" t="s">
        <v>204</v>
      </c>
      <c r="BE181" s="164">
        <f t="shared" si="46"/>
        <v>0</v>
      </c>
      <c r="BF181" s="164">
        <f t="shared" si="47"/>
        <v>0</v>
      </c>
      <c r="BG181" s="164">
        <f t="shared" si="48"/>
        <v>0</v>
      </c>
      <c r="BH181" s="164">
        <f t="shared" si="49"/>
        <v>0</v>
      </c>
      <c r="BI181" s="164">
        <f t="shared" si="50"/>
        <v>0</v>
      </c>
      <c r="BJ181" s="22" t="s">
        <v>91</v>
      </c>
      <c r="BK181" s="164">
        <f t="shared" si="51"/>
        <v>0</v>
      </c>
      <c r="BL181" s="22" t="s">
        <v>278</v>
      </c>
      <c r="BM181" s="22" t="s">
        <v>1898</v>
      </c>
    </row>
    <row r="182" spans="2:65" s="10" customFormat="1" ht="29.85" customHeight="1">
      <c r="B182" s="142"/>
      <c r="C182" s="143"/>
      <c r="D182" s="153" t="s">
        <v>871</v>
      </c>
      <c r="E182" s="153"/>
      <c r="F182" s="153"/>
      <c r="G182" s="153"/>
      <c r="H182" s="153"/>
      <c r="I182" s="153"/>
      <c r="J182" s="153"/>
      <c r="K182" s="153"/>
      <c r="L182" s="153"/>
      <c r="M182" s="279">
        <f>BK182</f>
        <v>0</v>
      </c>
      <c r="N182" s="280"/>
      <c r="O182" s="280"/>
      <c r="P182" s="280"/>
      <c r="Q182" s="280"/>
      <c r="R182" s="145"/>
      <c r="T182" s="146"/>
      <c r="U182" s="143"/>
      <c r="V182" s="143"/>
      <c r="W182" s="147">
        <f>W183</f>
        <v>0</v>
      </c>
      <c r="X182" s="147">
        <f>X183</f>
        <v>0</v>
      </c>
      <c r="Y182" s="143"/>
      <c r="Z182" s="148">
        <f>Z183</f>
        <v>6.2520000000000007</v>
      </c>
      <c r="AA182" s="143"/>
      <c r="AB182" s="148">
        <f>AB183</f>
        <v>0</v>
      </c>
      <c r="AC182" s="143"/>
      <c r="AD182" s="149">
        <f>AD183</f>
        <v>0</v>
      </c>
      <c r="AR182" s="150" t="s">
        <v>216</v>
      </c>
      <c r="AT182" s="151" t="s">
        <v>83</v>
      </c>
      <c r="AU182" s="151" t="s">
        <v>91</v>
      </c>
      <c r="AY182" s="150" t="s">
        <v>204</v>
      </c>
      <c r="BK182" s="152">
        <f>BK183</f>
        <v>0</v>
      </c>
    </row>
    <row r="183" spans="2:65" s="1" customFormat="1" ht="25.5" customHeight="1">
      <c r="B183" s="154"/>
      <c r="C183" s="155" t="s">
        <v>548</v>
      </c>
      <c r="D183" s="155" t="s">
        <v>205</v>
      </c>
      <c r="E183" s="156" t="s">
        <v>1645</v>
      </c>
      <c r="F183" s="263" t="s">
        <v>1646</v>
      </c>
      <c r="G183" s="263"/>
      <c r="H183" s="263"/>
      <c r="I183" s="263"/>
      <c r="J183" s="157" t="s">
        <v>237</v>
      </c>
      <c r="K183" s="158">
        <v>6</v>
      </c>
      <c r="L183" s="159"/>
      <c r="M183" s="264"/>
      <c r="N183" s="264"/>
      <c r="O183" s="264"/>
      <c r="P183" s="264">
        <f>ROUND(V183*K183,2)</f>
        <v>0</v>
      </c>
      <c r="Q183" s="264"/>
      <c r="R183" s="160"/>
      <c r="T183" s="161" t="s">
        <v>5</v>
      </c>
      <c r="U183" s="44" t="s">
        <v>47</v>
      </c>
      <c r="V183" s="120">
        <f>L183+M183</f>
        <v>0</v>
      </c>
      <c r="W183" s="120">
        <f>ROUND(L183*K183,2)</f>
        <v>0</v>
      </c>
      <c r="X183" s="120">
        <f>ROUND(M183*K183,2)</f>
        <v>0</v>
      </c>
      <c r="Y183" s="162">
        <v>1.042</v>
      </c>
      <c r="Z183" s="162">
        <f>Y183*K183</f>
        <v>6.2520000000000007</v>
      </c>
      <c r="AA183" s="162">
        <v>0</v>
      </c>
      <c r="AB183" s="162">
        <f>AA183*K183</f>
        <v>0</v>
      </c>
      <c r="AC183" s="162">
        <v>0</v>
      </c>
      <c r="AD183" s="163">
        <f>AC183*K183</f>
        <v>0</v>
      </c>
      <c r="AR183" s="22" t="s">
        <v>278</v>
      </c>
      <c r="AT183" s="22" t="s">
        <v>205</v>
      </c>
      <c r="AU183" s="22" t="s">
        <v>96</v>
      </c>
      <c r="AY183" s="22" t="s">
        <v>204</v>
      </c>
      <c r="BE183" s="164">
        <f>IF(U183="základní",P183,0)</f>
        <v>0</v>
      </c>
      <c r="BF183" s="164">
        <f>IF(U183="snížená",P183,0)</f>
        <v>0</v>
      </c>
      <c r="BG183" s="164">
        <f>IF(U183="zákl. přenesená",P183,0)</f>
        <v>0</v>
      </c>
      <c r="BH183" s="164">
        <f>IF(U183="sníž. přenesená",P183,0)</f>
        <v>0</v>
      </c>
      <c r="BI183" s="164">
        <f>IF(U183="nulová",P183,0)</f>
        <v>0</v>
      </c>
      <c r="BJ183" s="22" t="s">
        <v>91</v>
      </c>
      <c r="BK183" s="164">
        <f>ROUND(V183*K183,2)</f>
        <v>0</v>
      </c>
      <c r="BL183" s="22" t="s">
        <v>278</v>
      </c>
      <c r="BM183" s="22" t="s">
        <v>1899</v>
      </c>
    </row>
    <row r="184" spans="2:65" s="10" customFormat="1" ht="37.35" customHeight="1">
      <c r="B184" s="142"/>
      <c r="C184" s="143"/>
      <c r="D184" s="144" t="s">
        <v>874</v>
      </c>
      <c r="E184" s="144"/>
      <c r="F184" s="144"/>
      <c r="G184" s="144"/>
      <c r="H184" s="144"/>
      <c r="I184" s="144"/>
      <c r="J184" s="144"/>
      <c r="K184" s="144"/>
      <c r="L184" s="144"/>
      <c r="M184" s="290">
        <f>BK184</f>
        <v>0</v>
      </c>
      <c r="N184" s="291"/>
      <c r="O184" s="291"/>
      <c r="P184" s="291"/>
      <c r="Q184" s="291"/>
      <c r="R184" s="145"/>
      <c r="T184" s="146"/>
      <c r="U184" s="143"/>
      <c r="V184" s="143"/>
      <c r="W184" s="147">
        <f>W185+W188</f>
        <v>0</v>
      </c>
      <c r="X184" s="147">
        <f>X185+X188</f>
        <v>0</v>
      </c>
      <c r="Y184" s="143"/>
      <c r="Z184" s="148">
        <f>Z185+Z188</f>
        <v>0</v>
      </c>
      <c r="AA184" s="143"/>
      <c r="AB184" s="148">
        <f>AB185+AB188</f>
        <v>0</v>
      </c>
      <c r="AC184" s="143"/>
      <c r="AD184" s="149">
        <f>AD185+AD188</f>
        <v>0</v>
      </c>
      <c r="AR184" s="150" t="s">
        <v>224</v>
      </c>
      <c r="AT184" s="151" t="s">
        <v>83</v>
      </c>
      <c r="AU184" s="151" t="s">
        <v>84</v>
      </c>
      <c r="AY184" s="150" t="s">
        <v>204</v>
      </c>
      <c r="BK184" s="152">
        <f>BK185+BK188</f>
        <v>0</v>
      </c>
    </row>
    <row r="185" spans="2:65" s="10" customFormat="1" ht="19.899999999999999" customHeight="1">
      <c r="B185" s="142"/>
      <c r="C185" s="143"/>
      <c r="D185" s="153" t="s">
        <v>877</v>
      </c>
      <c r="E185" s="153"/>
      <c r="F185" s="153"/>
      <c r="G185" s="153"/>
      <c r="H185" s="153"/>
      <c r="I185" s="153"/>
      <c r="J185" s="153"/>
      <c r="K185" s="153"/>
      <c r="L185" s="153"/>
      <c r="M185" s="277">
        <f>BK185</f>
        <v>0</v>
      </c>
      <c r="N185" s="278"/>
      <c r="O185" s="278"/>
      <c r="P185" s="278"/>
      <c r="Q185" s="278"/>
      <c r="R185" s="145"/>
      <c r="T185" s="146"/>
      <c r="U185" s="143"/>
      <c r="V185" s="143"/>
      <c r="W185" s="147">
        <f>SUM(W186:W187)</f>
        <v>0</v>
      </c>
      <c r="X185" s="147">
        <f>SUM(X186:X187)</f>
        <v>0</v>
      </c>
      <c r="Y185" s="143"/>
      <c r="Z185" s="148">
        <f>SUM(Z186:Z187)</f>
        <v>0</v>
      </c>
      <c r="AA185" s="143"/>
      <c r="AB185" s="148">
        <f>SUM(AB186:AB187)</f>
        <v>0</v>
      </c>
      <c r="AC185" s="143"/>
      <c r="AD185" s="149">
        <f>SUM(AD186:AD187)</f>
        <v>0</v>
      </c>
      <c r="AR185" s="150" t="s">
        <v>224</v>
      </c>
      <c r="AT185" s="151" t="s">
        <v>83</v>
      </c>
      <c r="AU185" s="151" t="s">
        <v>91</v>
      </c>
      <c r="AY185" s="150" t="s">
        <v>204</v>
      </c>
      <c r="BK185" s="152">
        <f>SUM(BK186:BK187)</f>
        <v>0</v>
      </c>
    </row>
    <row r="186" spans="2:65" s="1" customFormat="1" ht="16.5" customHeight="1">
      <c r="B186" s="154"/>
      <c r="C186" s="155" t="s">
        <v>550</v>
      </c>
      <c r="D186" s="155" t="s">
        <v>205</v>
      </c>
      <c r="E186" s="156" t="s">
        <v>1837</v>
      </c>
      <c r="F186" s="263" t="s">
        <v>1838</v>
      </c>
      <c r="G186" s="263"/>
      <c r="H186" s="263"/>
      <c r="I186" s="263"/>
      <c r="J186" s="157" t="s">
        <v>1329</v>
      </c>
      <c r="K186" s="158">
        <v>1</v>
      </c>
      <c r="L186" s="159"/>
      <c r="M186" s="264"/>
      <c r="N186" s="264"/>
      <c r="O186" s="264"/>
      <c r="P186" s="264">
        <f>ROUND(V186*K186,2)</f>
        <v>0</v>
      </c>
      <c r="Q186" s="264"/>
      <c r="R186" s="160"/>
      <c r="T186" s="161" t="s">
        <v>5</v>
      </c>
      <c r="U186" s="44" t="s">
        <v>47</v>
      </c>
      <c r="V186" s="120">
        <f>L186+M186</f>
        <v>0</v>
      </c>
      <c r="W186" s="120">
        <f>ROUND(L186*K186,2)</f>
        <v>0</v>
      </c>
      <c r="X186" s="120">
        <f>ROUND(M186*K186,2)</f>
        <v>0</v>
      </c>
      <c r="Y186" s="162">
        <v>0</v>
      </c>
      <c r="Z186" s="162">
        <f>Y186*K186</f>
        <v>0</v>
      </c>
      <c r="AA186" s="162">
        <v>0</v>
      </c>
      <c r="AB186" s="162">
        <f>AA186*K186</f>
        <v>0</v>
      </c>
      <c r="AC186" s="162">
        <v>0</v>
      </c>
      <c r="AD186" s="163">
        <f>AC186*K186</f>
        <v>0</v>
      </c>
      <c r="AR186" s="22" t="s">
        <v>1418</v>
      </c>
      <c r="AT186" s="22" t="s">
        <v>205</v>
      </c>
      <c r="AU186" s="22" t="s">
        <v>96</v>
      </c>
      <c r="AY186" s="22" t="s">
        <v>204</v>
      </c>
      <c r="BE186" s="164">
        <f>IF(U186="základní",P186,0)</f>
        <v>0</v>
      </c>
      <c r="BF186" s="164">
        <f>IF(U186="snížená",P186,0)</f>
        <v>0</v>
      </c>
      <c r="BG186" s="164">
        <f>IF(U186="zákl. přenesená",P186,0)</f>
        <v>0</v>
      </c>
      <c r="BH186" s="164">
        <f>IF(U186="sníž. přenesená",P186,0)</f>
        <v>0</v>
      </c>
      <c r="BI186" s="164">
        <f>IF(U186="nulová",P186,0)</f>
        <v>0</v>
      </c>
      <c r="BJ186" s="22" t="s">
        <v>91</v>
      </c>
      <c r="BK186" s="164">
        <f>ROUND(V186*K186,2)</f>
        <v>0</v>
      </c>
      <c r="BL186" s="22" t="s">
        <v>1418</v>
      </c>
      <c r="BM186" s="22" t="s">
        <v>1900</v>
      </c>
    </row>
    <row r="187" spans="2:65" s="1" customFormat="1" ht="16.5" customHeight="1">
      <c r="B187" s="154"/>
      <c r="C187" s="155" t="s">
        <v>552</v>
      </c>
      <c r="D187" s="155" t="s">
        <v>205</v>
      </c>
      <c r="E187" s="156" t="s">
        <v>1840</v>
      </c>
      <c r="F187" s="263" t="s">
        <v>1841</v>
      </c>
      <c r="G187" s="263"/>
      <c r="H187" s="263"/>
      <c r="I187" s="263"/>
      <c r="J187" s="157" t="s">
        <v>362</v>
      </c>
      <c r="K187" s="158">
        <v>3</v>
      </c>
      <c r="L187" s="159"/>
      <c r="M187" s="264"/>
      <c r="N187" s="264"/>
      <c r="O187" s="264"/>
      <c r="P187" s="264">
        <f>ROUND(V187*K187,2)</f>
        <v>0</v>
      </c>
      <c r="Q187" s="264"/>
      <c r="R187" s="160"/>
      <c r="T187" s="161" t="s">
        <v>5</v>
      </c>
      <c r="U187" s="44" t="s">
        <v>47</v>
      </c>
      <c r="V187" s="120">
        <f>L187+M187</f>
        <v>0</v>
      </c>
      <c r="W187" s="120">
        <f>ROUND(L187*K187,2)</f>
        <v>0</v>
      </c>
      <c r="X187" s="120">
        <f>ROUND(M187*K187,2)</f>
        <v>0</v>
      </c>
      <c r="Y187" s="162">
        <v>0</v>
      </c>
      <c r="Z187" s="162">
        <f>Y187*K187</f>
        <v>0</v>
      </c>
      <c r="AA187" s="162">
        <v>0</v>
      </c>
      <c r="AB187" s="162">
        <f>AA187*K187</f>
        <v>0</v>
      </c>
      <c r="AC187" s="162">
        <v>0</v>
      </c>
      <c r="AD187" s="163">
        <f>AC187*K187</f>
        <v>0</v>
      </c>
      <c r="AR187" s="22" t="s">
        <v>1418</v>
      </c>
      <c r="AT187" s="22" t="s">
        <v>205</v>
      </c>
      <c r="AU187" s="22" t="s">
        <v>96</v>
      </c>
      <c r="AY187" s="22" t="s">
        <v>204</v>
      </c>
      <c r="BE187" s="164">
        <f>IF(U187="základní",P187,0)</f>
        <v>0</v>
      </c>
      <c r="BF187" s="164">
        <f>IF(U187="snížená",P187,0)</f>
        <v>0</v>
      </c>
      <c r="BG187" s="164">
        <f>IF(U187="zákl. přenesená",P187,0)</f>
        <v>0</v>
      </c>
      <c r="BH187" s="164">
        <f>IF(U187="sníž. přenesená",P187,0)</f>
        <v>0</v>
      </c>
      <c r="BI187" s="164">
        <f>IF(U187="nulová",P187,0)</f>
        <v>0</v>
      </c>
      <c r="BJ187" s="22" t="s">
        <v>91</v>
      </c>
      <c r="BK187" s="164">
        <f>ROUND(V187*K187,2)</f>
        <v>0</v>
      </c>
      <c r="BL187" s="22" t="s">
        <v>1418</v>
      </c>
      <c r="BM187" s="22" t="s">
        <v>1901</v>
      </c>
    </row>
    <row r="188" spans="2:65" s="10" customFormat="1" ht="29.85" customHeight="1">
      <c r="B188" s="142"/>
      <c r="C188" s="143"/>
      <c r="D188" s="153" t="s">
        <v>1442</v>
      </c>
      <c r="E188" s="153"/>
      <c r="F188" s="153"/>
      <c r="G188" s="153"/>
      <c r="H188" s="153"/>
      <c r="I188" s="153"/>
      <c r="J188" s="153"/>
      <c r="K188" s="153"/>
      <c r="L188" s="153"/>
      <c r="M188" s="279">
        <f>BK188</f>
        <v>0</v>
      </c>
      <c r="N188" s="280"/>
      <c r="O188" s="280"/>
      <c r="P188" s="280"/>
      <c r="Q188" s="280"/>
      <c r="R188" s="145"/>
      <c r="T188" s="146"/>
      <c r="U188" s="143"/>
      <c r="V188" s="143"/>
      <c r="W188" s="147">
        <f>W189</f>
        <v>0</v>
      </c>
      <c r="X188" s="147">
        <f>X189</f>
        <v>0</v>
      </c>
      <c r="Y188" s="143"/>
      <c r="Z188" s="148">
        <f>Z189</f>
        <v>0</v>
      </c>
      <c r="AA188" s="143"/>
      <c r="AB188" s="148">
        <f>AB189</f>
        <v>0</v>
      </c>
      <c r="AC188" s="143"/>
      <c r="AD188" s="149">
        <f>AD189</f>
        <v>0</v>
      </c>
      <c r="AR188" s="150" t="s">
        <v>224</v>
      </c>
      <c r="AT188" s="151" t="s">
        <v>83</v>
      </c>
      <c r="AU188" s="151" t="s">
        <v>91</v>
      </c>
      <c r="AY188" s="150" t="s">
        <v>204</v>
      </c>
      <c r="BK188" s="152">
        <f>BK189</f>
        <v>0</v>
      </c>
    </row>
    <row r="189" spans="2:65" s="1" customFormat="1" ht="16.5" customHeight="1">
      <c r="B189" s="154"/>
      <c r="C189" s="155" t="s">
        <v>554</v>
      </c>
      <c r="D189" s="155" t="s">
        <v>205</v>
      </c>
      <c r="E189" s="156" t="s">
        <v>1681</v>
      </c>
      <c r="F189" s="263" t="s">
        <v>1843</v>
      </c>
      <c r="G189" s="263"/>
      <c r="H189" s="263"/>
      <c r="I189" s="263"/>
      <c r="J189" s="157" t="s">
        <v>1329</v>
      </c>
      <c r="K189" s="158">
        <v>1</v>
      </c>
      <c r="L189" s="159"/>
      <c r="M189" s="264"/>
      <c r="N189" s="264"/>
      <c r="O189" s="264"/>
      <c r="P189" s="264">
        <f>ROUND(V189*K189,2)</f>
        <v>0</v>
      </c>
      <c r="Q189" s="264"/>
      <c r="R189" s="160"/>
      <c r="T189" s="161" t="s">
        <v>5</v>
      </c>
      <c r="U189" s="200" t="s">
        <v>47</v>
      </c>
      <c r="V189" s="201">
        <f>L189+M189</f>
        <v>0</v>
      </c>
      <c r="W189" s="201">
        <f>ROUND(L189*K189,2)</f>
        <v>0</v>
      </c>
      <c r="X189" s="201">
        <f>ROUND(M189*K189,2)</f>
        <v>0</v>
      </c>
      <c r="Y189" s="202">
        <v>0</v>
      </c>
      <c r="Z189" s="202">
        <f>Y189*K189</f>
        <v>0</v>
      </c>
      <c r="AA189" s="202">
        <v>0</v>
      </c>
      <c r="AB189" s="202">
        <f>AA189*K189</f>
        <v>0</v>
      </c>
      <c r="AC189" s="202">
        <v>0</v>
      </c>
      <c r="AD189" s="203">
        <f>AC189*K189</f>
        <v>0</v>
      </c>
      <c r="AR189" s="22" t="s">
        <v>1418</v>
      </c>
      <c r="AT189" s="22" t="s">
        <v>205</v>
      </c>
      <c r="AU189" s="22" t="s">
        <v>96</v>
      </c>
      <c r="AY189" s="22" t="s">
        <v>204</v>
      </c>
      <c r="BE189" s="164">
        <f>IF(U189="základní",P189,0)</f>
        <v>0</v>
      </c>
      <c r="BF189" s="164">
        <f>IF(U189="snížená",P189,0)</f>
        <v>0</v>
      </c>
      <c r="BG189" s="164">
        <f>IF(U189="zákl. přenesená",P189,0)</f>
        <v>0</v>
      </c>
      <c r="BH189" s="164">
        <f>IF(U189="sníž. přenesená",P189,0)</f>
        <v>0</v>
      </c>
      <c r="BI189" s="164">
        <f>IF(U189="nulová",P189,0)</f>
        <v>0</v>
      </c>
      <c r="BJ189" s="22" t="s">
        <v>91</v>
      </c>
      <c r="BK189" s="164">
        <f>ROUND(V189*K189,2)</f>
        <v>0</v>
      </c>
      <c r="BL189" s="22" t="s">
        <v>1418</v>
      </c>
      <c r="BM189" s="22" t="s">
        <v>1902</v>
      </c>
    </row>
    <row r="190" spans="2:65" s="1" customFormat="1" ht="6.95" customHeight="1"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1"/>
    </row>
  </sheetData>
  <mergeCells count="266">
    <mergeCell ref="H1:K1"/>
    <mergeCell ref="S2:AF2"/>
    <mergeCell ref="F187:I187"/>
    <mergeCell ref="P187:Q187"/>
    <mergeCell ref="M187:O187"/>
    <mergeCell ref="F189:I189"/>
    <mergeCell ref="P189:Q189"/>
    <mergeCell ref="M189:O189"/>
    <mergeCell ref="M121:Q121"/>
    <mergeCell ref="M122:Q122"/>
    <mergeCell ref="M123:Q123"/>
    <mergeCell ref="M140:Q140"/>
    <mergeCell ref="M147:Q147"/>
    <mergeCell ref="M148:Q148"/>
    <mergeCell ref="M159:Q159"/>
    <mergeCell ref="M182:Q182"/>
    <mergeCell ref="M184:Q184"/>
    <mergeCell ref="M185:Q185"/>
    <mergeCell ref="M188:Q188"/>
    <mergeCell ref="F181:I181"/>
    <mergeCell ref="P181:Q181"/>
    <mergeCell ref="M181:O181"/>
    <mergeCell ref="F183:I183"/>
    <mergeCell ref="P183:Q183"/>
    <mergeCell ref="M183:O183"/>
    <mergeCell ref="F186:I186"/>
    <mergeCell ref="P186:Q186"/>
    <mergeCell ref="M186:O186"/>
    <mergeCell ref="F178:I178"/>
    <mergeCell ref="P178:Q178"/>
    <mergeCell ref="M178:O178"/>
    <mergeCell ref="F179:I179"/>
    <mergeCell ref="P179:Q179"/>
    <mergeCell ref="M179:O179"/>
    <mergeCell ref="F180:I180"/>
    <mergeCell ref="P180:Q180"/>
    <mergeCell ref="M180:O180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72:I172"/>
    <mergeCell ref="P172:Q172"/>
    <mergeCell ref="M172:O172"/>
    <mergeCell ref="F173:I173"/>
    <mergeCell ref="P173:Q173"/>
    <mergeCell ref="M173:O173"/>
    <mergeCell ref="F174:I174"/>
    <mergeCell ref="P174:Q174"/>
    <mergeCell ref="M174:O174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3:I163"/>
    <mergeCell ref="P163:Q163"/>
    <mergeCell ref="M163:O163"/>
    <mergeCell ref="F164:I164"/>
    <mergeCell ref="P164:Q164"/>
    <mergeCell ref="M164:O164"/>
    <mergeCell ref="F165:I165"/>
    <mergeCell ref="P165:Q165"/>
    <mergeCell ref="M165:O165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56:I156"/>
    <mergeCell ref="P156:Q156"/>
    <mergeCell ref="M156:O156"/>
    <mergeCell ref="F157:I157"/>
    <mergeCell ref="P157:Q157"/>
    <mergeCell ref="M157:O157"/>
    <mergeCell ref="F158:I158"/>
    <mergeCell ref="P158:Q158"/>
    <mergeCell ref="M158:O158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45:I145"/>
    <mergeCell ref="P145:Q145"/>
    <mergeCell ref="M145:O145"/>
    <mergeCell ref="F146:I146"/>
    <mergeCell ref="P146:Q146"/>
    <mergeCell ref="M146:O146"/>
    <mergeCell ref="F149:I149"/>
    <mergeCell ref="P149:Q149"/>
    <mergeCell ref="M149:O149"/>
    <mergeCell ref="F142:I142"/>
    <mergeCell ref="P142:Q142"/>
    <mergeCell ref="M142:O142"/>
    <mergeCell ref="F143:I143"/>
    <mergeCell ref="P143:Q143"/>
    <mergeCell ref="M143:O143"/>
    <mergeCell ref="F144:I144"/>
    <mergeCell ref="P144:Q144"/>
    <mergeCell ref="M144:O144"/>
    <mergeCell ref="F138:I138"/>
    <mergeCell ref="P138:Q138"/>
    <mergeCell ref="M138:O138"/>
    <mergeCell ref="F139:I139"/>
    <mergeCell ref="P139:Q139"/>
    <mergeCell ref="M139:O139"/>
    <mergeCell ref="F141:I141"/>
    <mergeCell ref="P141:Q141"/>
    <mergeCell ref="M141:O141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29:I129"/>
    <mergeCell ref="F130:I130"/>
    <mergeCell ref="F131:I131"/>
    <mergeCell ref="F132:I132"/>
    <mergeCell ref="F133:I133"/>
    <mergeCell ref="P133:Q133"/>
    <mergeCell ref="M133:O133"/>
    <mergeCell ref="F134:I134"/>
    <mergeCell ref="P134:Q134"/>
    <mergeCell ref="M134:O134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20:I120"/>
    <mergeCell ref="P120:Q120"/>
    <mergeCell ref="M120:O120"/>
    <mergeCell ref="F124:I124"/>
    <mergeCell ref="P124:Q124"/>
    <mergeCell ref="M124:O124"/>
    <mergeCell ref="F125:I125"/>
    <mergeCell ref="P125:Q125"/>
    <mergeCell ref="M125:O125"/>
    <mergeCell ref="M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H97:J97"/>
    <mergeCell ref="K97:L97"/>
    <mergeCell ref="M97:Q97"/>
    <mergeCell ref="H98:J98"/>
    <mergeCell ref="K98:L98"/>
    <mergeCell ref="M98:Q98"/>
    <mergeCell ref="H99:J99"/>
    <mergeCell ref="K99:L99"/>
    <mergeCell ref="M99:Q99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136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1684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1903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1686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M101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ROUND((SUM(BE101:BE102)+SUM(BE121:BE191)), 2)</f>
        <v>0</v>
      </c>
      <c r="I35" s="248"/>
      <c r="J35" s="248"/>
      <c r="K35" s="36"/>
      <c r="L35" s="36"/>
      <c r="M35" s="251">
        <f>ROUND(ROUND((SUM(BE101:BE102)+SUM(BE121:BE191)),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ROUND((SUM(BF101:BF102)+SUM(BF121:BF191)), 2)</f>
        <v>0</v>
      </c>
      <c r="I36" s="248"/>
      <c r="J36" s="248"/>
      <c r="K36" s="36"/>
      <c r="L36" s="36"/>
      <c r="M36" s="251">
        <f>ROUND(ROUND((SUM(BF101:BF102)+SUM(BF121:BF191)),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ROUND((SUM(BG101:BG102)+SUM(BG121:BG191)),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ROUND((SUM(BH101:BH102)+SUM(BH121:BH191)),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ROUND((SUM(BI101:BI102)+SUM(BI121:BI191)),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1684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 xml:space="preserve">SO04.3 - Měření a regulace objektu C – Sklad 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Pavel Voříšek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W121</f>
        <v>0</v>
      </c>
      <c r="I89" s="248"/>
      <c r="J89" s="248"/>
      <c r="K89" s="242">
        <f>X121</f>
        <v>0</v>
      </c>
      <c r="L89" s="248"/>
      <c r="M89" s="242">
        <f>M121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W122</f>
        <v>0</v>
      </c>
      <c r="I90" s="259"/>
      <c r="J90" s="259"/>
      <c r="K90" s="258">
        <f>X122</f>
        <v>0</v>
      </c>
      <c r="L90" s="259"/>
      <c r="M90" s="258">
        <f>M122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1437</v>
      </c>
      <c r="E91" s="101"/>
      <c r="F91" s="101"/>
      <c r="G91" s="101"/>
      <c r="H91" s="238">
        <f>W123</f>
        <v>0</v>
      </c>
      <c r="I91" s="239"/>
      <c r="J91" s="239"/>
      <c r="K91" s="238">
        <f>X123</f>
        <v>0</v>
      </c>
      <c r="L91" s="239"/>
      <c r="M91" s="238">
        <f>M123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1438</v>
      </c>
      <c r="E92" s="101"/>
      <c r="F92" s="101"/>
      <c r="G92" s="101"/>
      <c r="H92" s="238">
        <f>W141</f>
        <v>0</v>
      </c>
      <c r="I92" s="239"/>
      <c r="J92" s="239"/>
      <c r="K92" s="238">
        <f>X141</f>
        <v>0</v>
      </c>
      <c r="L92" s="239"/>
      <c r="M92" s="238">
        <f>M141</f>
        <v>0</v>
      </c>
      <c r="N92" s="239"/>
      <c r="O92" s="239"/>
      <c r="P92" s="239"/>
      <c r="Q92" s="239"/>
      <c r="R92" s="131"/>
    </row>
    <row r="93" spans="2:47" s="7" customFormat="1" ht="24.95" customHeight="1">
      <c r="B93" s="125"/>
      <c r="C93" s="126"/>
      <c r="D93" s="127" t="s">
        <v>868</v>
      </c>
      <c r="E93" s="126"/>
      <c r="F93" s="126"/>
      <c r="G93" s="126"/>
      <c r="H93" s="258">
        <f>W148</f>
        <v>0</v>
      </c>
      <c r="I93" s="259"/>
      <c r="J93" s="259"/>
      <c r="K93" s="258">
        <f>X148</f>
        <v>0</v>
      </c>
      <c r="L93" s="259"/>
      <c r="M93" s="258">
        <f>M148</f>
        <v>0</v>
      </c>
      <c r="N93" s="259"/>
      <c r="O93" s="259"/>
      <c r="P93" s="259"/>
      <c r="Q93" s="259"/>
      <c r="R93" s="128"/>
    </row>
    <row r="94" spans="2:47" s="8" customFormat="1" ht="19.899999999999999" customHeight="1">
      <c r="B94" s="129"/>
      <c r="C94" s="101"/>
      <c r="D94" s="130" t="s">
        <v>1440</v>
      </c>
      <c r="E94" s="101"/>
      <c r="F94" s="101"/>
      <c r="G94" s="101"/>
      <c r="H94" s="238">
        <f>W149</f>
        <v>0</v>
      </c>
      <c r="I94" s="239"/>
      <c r="J94" s="239"/>
      <c r="K94" s="238">
        <f>X149</f>
        <v>0</v>
      </c>
      <c r="L94" s="239"/>
      <c r="M94" s="238">
        <f>M149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1441</v>
      </c>
      <c r="E95" s="101"/>
      <c r="F95" s="101"/>
      <c r="G95" s="101"/>
      <c r="H95" s="238">
        <f>W160</f>
        <v>0</v>
      </c>
      <c r="I95" s="239"/>
      <c r="J95" s="239"/>
      <c r="K95" s="238">
        <f>X160</f>
        <v>0</v>
      </c>
      <c r="L95" s="239"/>
      <c r="M95" s="238">
        <f>M160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871</v>
      </c>
      <c r="E96" s="101"/>
      <c r="F96" s="101"/>
      <c r="G96" s="101"/>
      <c r="H96" s="238">
        <f>W184</f>
        <v>0</v>
      </c>
      <c r="I96" s="239"/>
      <c r="J96" s="239"/>
      <c r="K96" s="238">
        <f>X184</f>
        <v>0</v>
      </c>
      <c r="L96" s="239"/>
      <c r="M96" s="238">
        <f>M184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874</v>
      </c>
      <c r="E97" s="126"/>
      <c r="F97" s="126"/>
      <c r="G97" s="126"/>
      <c r="H97" s="258">
        <f>W186</f>
        <v>0</v>
      </c>
      <c r="I97" s="259"/>
      <c r="J97" s="259"/>
      <c r="K97" s="258">
        <f>X186</f>
        <v>0</v>
      </c>
      <c r="L97" s="259"/>
      <c r="M97" s="258">
        <f>M186</f>
        <v>0</v>
      </c>
      <c r="N97" s="259"/>
      <c r="O97" s="259"/>
      <c r="P97" s="259"/>
      <c r="Q97" s="259"/>
      <c r="R97" s="128"/>
    </row>
    <row r="98" spans="2:21" s="8" customFormat="1" ht="19.899999999999999" customHeight="1">
      <c r="B98" s="129"/>
      <c r="C98" s="101"/>
      <c r="D98" s="130" t="s">
        <v>877</v>
      </c>
      <c r="E98" s="101"/>
      <c r="F98" s="101"/>
      <c r="G98" s="101"/>
      <c r="H98" s="238">
        <f>W187</f>
        <v>0</v>
      </c>
      <c r="I98" s="239"/>
      <c r="J98" s="239"/>
      <c r="K98" s="238">
        <f>X187</f>
        <v>0</v>
      </c>
      <c r="L98" s="239"/>
      <c r="M98" s="238">
        <f>M187</f>
        <v>0</v>
      </c>
      <c r="N98" s="239"/>
      <c r="O98" s="239"/>
      <c r="P98" s="239"/>
      <c r="Q98" s="239"/>
      <c r="R98" s="131"/>
    </row>
    <row r="99" spans="2:21" s="8" customFormat="1" ht="19.899999999999999" customHeight="1">
      <c r="B99" s="129"/>
      <c r="C99" s="101"/>
      <c r="D99" s="130" t="s">
        <v>1442</v>
      </c>
      <c r="E99" s="101"/>
      <c r="F99" s="101"/>
      <c r="G99" s="101"/>
      <c r="H99" s="238">
        <f>W190</f>
        <v>0</v>
      </c>
      <c r="I99" s="239"/>
      <c r="J99" s="239"/>
      <c r="K99" s="238">
        <f>X190</f>
        <v>0</v>
      </c>
      <c r="L99" s="239"/>
      <c r="M99" s="238">
        <f>M190</f>
        <v>0</v>
      </c>
      <c r="N99" s="239"/>
      <c r="O99" s="239"/>
      <c r="P99" s="239"/>
      <c r="Q99" s="239"/>
      <c r="R99" s="131"/>
    </row>
    <row r="100" spans="2:21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24" t="s">
        <v>185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257">
        <v>0</v>
      </c>
      <c r="N101" s="260"/>
      <c r="O101" s="260"/>
      <c r="P101" s="260"/>
      <c r="Q101" s="260"/>
      <c r="R101" s="37"/>
      <c r="T101" s="132"/>
      <c r="U101" s="133" t="s">
        <v>46</v>
      </c>
    </row>
    <row r="102" spans="2:21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14" t="s">
        <v>155</v>
      </c>
      <c r="D103" s="115"/>
      <c r="E103" s="115"/>
      <c r="F103" s="115"/>
      <c r="G103" s="115"/>
      <c r="H103" s="115"/>
      <c r="I103" s="115"/>
      <c r="J103" s="115"/>
      <c r="K103" s="115"/>
      <c r="L103" s="243">
        <f>ROUND(SUM(M89+M101),2)</f>
        <v>0</v>
      </c>
      <c r="M103" s="243"/>
      <c r="N103" s="243"/>
      <c r="O103" s="243"/>
      <c r="P103" s="243"/>
      <c r="Q103" s="243"/>
      <c r="R103" s="37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21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21" s="1" customFormat="1" ht="36.950000000000003" customHeight="1">
      <c r="B109" s="35"/>
      <c r="C109" s="206" t="s">
        <v>186</v>
      </c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30" customHeight="1">
      <c r="B111" s="35"/>
      <c r="C111" s="32" t="s">
        <v>18</v>
      </c>
      <c r="D111" s="36"/>
      <c r="E111" s="36"/>
      <c r="F111" s="246" t="str">
        <f>F6</f>
        <v>St. č. 2368 Decentralizace vytápění CA PZP Lobodice</v>
      </c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36"/>
      <c r="R111" s="37"/>
    </row>
    <row r="112" spans="2:21" ht="30" customHeight="1">
      <c r="B112" s="26"/>
      <c r="C112" s="32" t="s">
        <v>162</v>
      </c>
      <c r="D112" s="28"/>
      <c r="E112" s="28"/>
      <c r="F112" s="246" t="s">
        <v>1684</v>
      </c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8"/>
      <c r="R112" s="27"/>
    </row>
    <row r="113" spans="2:65" s="1" customFormat="1" ht="36.950000000000003" customHeight="1">
      <c r="B113" s="35"/>
      <c r="C113" s="69" t="s">
        <v>164</v>
      </c>
      <c r="D113" s="36"/>
      <c r="E113" s="36"/>
      <c r="F113" s="223" t="str">
        <f>F8</f>
        <v xml:space="preserve">SO04.3 - Měření a regulace objektu C – Sklad 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2" t="s">
        <v>22</v>
      </c>
      <c r="D115" s="36"/>
      <c r="E115" s="36"/>
      <c r="F115" s="30" t="str">
        <f>F10</f>
        <v>PZP Lobodice</v>
      </c>
      <c r="G115" s="36"/>
      <c r="H115" s="36"/>
      <c r="I115" s="36"/>
      <c r="J115" s="36"/>
      <c r="K115" s="32" t="s">
        <v>24</v>
      </c>
      <c r="L115" s="36"/>
      <c r="M115" s="249" t="str">
        <f>IF(O10="","",O10)</f>
        <v>06.04.2018</v>
      </c>
      <c r="N115" s="249"/>
      <c r="O115" s="249"/>
      <c r="P115" s="249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2" t="s">
        <v>26</v>
      </c>
      <c r="D117" s="36"/>
      <c r="E117" s="36"/>
      <c r="F117" s="30" t="str">
        <f>E13</f>
        <v xml:space="preserve">innogy Gas Storage, s.r.o. </v>
      </c>
      <c r="G117" s="36"/>
      <c r="H117" s="36"/>
      <c r="I117" s="36"/>
      <c r="J117" s="36"/>
      <c r="K117" s="32" t="s">
        <v>34</v>
      </c>
      <c r="L117" s="36"/>
      <c r="M117" s="208" t="str">
        <f>E19</f>
        <v>FORGAS a. s.</v>
      </c>
      <c r="N117" s="208"/>
      <c r="O117" s="208"/>
      <c r="P117" s="208"/>
      <c r="Q117" s="208"/>
      <c r="R117" s="37"/>
    </row>
    <row r="118" spans="2:65" s="1" customFormat="1" ht="14.45" customHeight="1">
      <c r="B118" s="35"/>
      <c r="C118" s="32" t="s">
        <v>32</v>
      </c>
      <c r="D118" s="36"/>
      <c r="E118" s="36"/>
      <c r="F118" s="30" t="str">
        <f>IF(E16="","",E16)</f>
        <v xml:space="preserve"> </v>
      </c>
      <c r="G118" s="36"/>
      <c r="H118" s="36"/>
      <c r="I118" s="36"/>
      <c r="J118" s="36"/>
      <c r="K118" s="32" t="s">
        <v>38</v>
      </c>
      <c r="L118" s="36"/>
      <c r="M118" s="208" t="str">
        <f>E22</f>
        <v>Ing. Pavel Voříšek</v>
      </c>
      <c r="N118" s="208"/>
      <c r="O118" s="208"/>
      <c r="P118" s="208"/>
      <c r="Q118" s="208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34"/>
      <c r="C120" s="135" t="s">
        <v>187</v>
      </c>
      <c r="D120" s="136" t="s">
        <v>188</v>
      </c>
      <c r="E120" s="136" t="s">
        <v>64</v>
      </c>
      <c r="F120" s="261" t="s">
        <v>189</v>
      </c>
      <c r="G120" s="261"/>
      <c r="H120" s="261"/>
      <c r="I120" s="261"/>
      <c r="J120" s="136" t="s">
        <v>190</v>
      </c>
      <c r="K120" s="136" t="s">
        <v>191</v>
      </c>
      <c r="L120" s="136" t="s">
        <v>192</v>
      </c>
      <c r="M120" s="261" t="s">
        <v>193</v>
      </c>
      <c r="N120" s="261"/>
      <c r="O120" s="261"/>
      <c r="P120" s="261" t="s">
        <v>173</v>
      </c>
      <c r="Q120" s="262"/>
      <c r="R120" s="137"/>
      <c r="T120" s="76" t="s">
        <v>194</v>
      </c>
      <c r="U120" s="77" t="s">
        <v>46</v>
      </c>
      <c r="V120" s="77" t="s">
        <v>195</v>
      </c>
      <c r="W120" s="77" t="s">
        <v>196</v>
      </c>
      <c r="X120" s="77" t="s">
        <v>197</v>
      </c>
      <c r="Y120" s="77" t="s">
        <v>198</v>
      </c>
      <c r="Z120" s="77" t="s">
        <v>199</v>
      </c>
      <c r="AA120" s="77" t="s">
        <v>200</v>
      </c>
      <c r="AB120" s="77" t="s">
        <v>201</v>
      </c>
      <c r="AC120" s="77" t="s">
        <v>202</v>
      </c>
      <c r="AD120" s="78" t="s">
        <v>203</v>
      </c>
    </row>
    <row r="121" spans="2:65" s="1" customFormat="1" ht="29.25" customHeight="1">
      <c r="B121" s="35"/>
      <c r="C121" s="80" t="s">
        <v>167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274">
        <f>BK121</f>
        <v>0</v>
      </c>
      <c r="N121" s="275"/>
      <c r="O121" s="275"/>
      <c r="P121" s="275"/>
      <c r="Q121" s="275"/>
      <c r="R121" s="37"/>
      <c r="T121" s="79"/>
      <c r="U121" s="51"/>
      <c r="V121" s="51"/>
      <c r="W121" s="138">
        <f>W122+W148+W186</f>
        <v>0</v>
      </c>
      <c r="X121" s="138">
        <f>X122+X148+X186</f>
        <v>0</v>
      </c>
      <c r="Y121" s="51"/>
      <c r="Z121" s="139">
        <f>Z122+Z148+Z186</f>
        <v>72.834000000000003</v>
      </c>
      <c r="AA121" s="51"/>
      <c r="AB121" s="139">
        <f>AB122+AB148+AB186</f>
        <v>17.133399999999998</v>
      </c>
      <c r="AC121" s="51"/>
      <c r="AD121" s="140">
        <f>AD122+AD148+AD186</f>
        <v>0</v>
      </c>
      <c r="AT121" s="22" t="s">
        <v>83</v>
      </c>
      <c r="AU121" s="22" t="s">
        <v>175</v>
      </c>
      <c r="BK121" s="141">
        <f>BK122+BK148+BK186</f>
        <v>0</v>
      </c>
    </row>
    <row r="122" spans="2:65" s="10" customFormat="1" ht="37.35" customHeight="1">
      <c r="B122" s="142"/>
      <c r="C122" s="143"/>
      <c r="D122" s="144" t="s">
        <v>176</v>
      </c>
      <c r="E122" s="144"/>
      <c r="F122" s="144"/>
      <c r="G122" s="144"/>
      <c r="H122" s="144"/>
      <c r="I122" s="144"/>
      <c r="J122" s="144"/>
      <c r="K122" s="144"/>
      <c r="L122" s="144"/>
      <c r="M122" s="276">
        <f>BK122</f>
        <v>0</v>
      </c>
      <c r="N122" s="258"/>
      <c r="O122" s="258"/>
      <c r="P122" s="258"/>
      <c r="Q122" s="258"/>
      <c r="R122" s="145"/>
      <c r="T122" s="146"/>
      <c r="U122" s="143"/>
      <c r="V122" s="143"/>
      <c r="W122" s="147">
        <f>W123+W141</f>
        <v>0</v>
      </c>
      <c r="X122" s="147">
        <f>X123+X141</f>
        <v>0</v>
      </c>
      <c r="Y122" s="143"/>
      <c r="Z122" s="148">
        <f>Z123+Z141</f>
        <v>37.32</v>
      </c>
      <c r="AA122" s="143"/>
      <c r="AB122" s="148">
        <f>AB123+AB141</f>
        <v>17.11544</v>
      </c>
      <c r="AC122" s="143"/>
      <c r="AD122" s="149">
        <f>AD123+AD141</f>
        <v>0</v>
      </c>
      <c r="AR122" s="150" t="s">
        <v>96</v>
      </c>
      <c r="AT122" s="151" t="s">
        <v>83</v>
      </c>
      <c r="AU122" s="151" t="s">
        <v>84</v>
      </c>
      <c r="AY122" s="150" t="s">
        <v>204</v>
      </c>
      <c r="BK122" s="152">
        <f>BK123+BK141</f>
        <v>0</v>
      </c>
    </row>
    <row r="123" spans="2:65" s="10" customFormat="1" ht="19.899999999999999" customHeight="1">
      <c r="B123" s="142"/>
      <c r="C123" s="143"/>
      <c r="D123" s="153" t="s">
        <v>1437</v>
      </c>
      <c r="E123" s="153"/>
      <c r="F123" s="153"/>
      <c r="G123" s="153"/>
      <c r="H123" s="153"/>
      <c r="I123" s="153"/>
      <c r="J123" s="153"/>
      <c r="K123" s="153"/>
      <c r="L123" s="153"/>
      <c r="M123" s="277">
        <f>BK123</f>
        <v>0</v>
      </c>
      <c r="N123" s="278"/>
      <c r="O123" s="278"/>
      <c r="P123" s="278"/>
      <c r="Q123" s="278"/>
      <c r="R123" s="145"/>
      <c r="T123" s="146"/>
      <c r="U123" s="143"/>
      <c r="V123" s="143"/>
      <c r="W123" s="147">
        <f>SUM(W124:W140)</f>
        <v>0</v>
      </c>
      <c r="X123" s="147">
        <f>SUM(X124:X140)</f>
        <v>0</v>
      </c>
      <c r="Y123" s="143"/>
      <c r="Z123" s="148">
        <f>SUM(Z124:Z140)</f>
        <v>30.779999999999998</v>
      </c>
      <c r="AA123" s="143"/>
      <c r="AB123" s="148">
        <f>SUM(AB124:AB140)</f>
        <v>17.112639999999999</v>
      </c>
      <c r="AC123" s="143"/>
      <c r="AD123" s="149">
        <f>SUM(AD124:AD140)</f>
        <v>0</v>
      </c>
      <c r="AR123" s="150" t="s">
        <v>96</v>
      </c>
      <c r="AT123" s="151" t="s">
        <v>83</v>
      </c>
      <c r="AU123" s="151" t="s">
        <v>91</v>
      </c>
      <c r="AY123" s="150" t="s">
        <v>204</v>
      </c>
      <c r="BK123" s="152">
        <f>SUM(BK124:BK140)</f>
        <v>0</v>
      </c>
    </row>
    <row r="124" spans="2:65" s="1" customFormat="1" ht="38.25" customHeight="1">
      <c r="B124" s="154"/>
      <c r="C124" s="155" t="s">
        <v>91</v>
      </c>
      <c r="D124" s="155" t="s">
        <v>205</v>
      </c>
      <c r="E124" s="156" t="s">
        <v>1461</v>
      </c>
      <c r="F124" s="263" t="s">
        <v>1462</v>
      </c>
      <c r="G124" s="263"/>
      <c r="H124" s="263"/>
      <c r="I124" s="263"/>
      <c r="J124" s="157" t="s">
        <v>208</v>
      </c>
      <c r="K124" s="158">
        <v>35</v>
      </c>
      <c r="L124" s="159"/>
      <c r="M124" s="264"/>
      <c r="N124" s="264"/>
      <c r="O124" s="264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0.03</v>
      </c>
      <c r="Z124" s="162">
        <f>Y124*K124</f>
        <v>1.05</v>
      </c>
      <c r="AA124" s="162">
        <v>0</v>
      </c>
      <c r="AB124" s="162">
        <f>AA124*K124</f>
        <v>0</v>
      </c>
      <c r="AC124" s="162">
        <v>0</v>
      </c>
      <c r="AD124" s="163">
        <f>AC124*K124</f>
        <v>0</v>
      </c>
      <c r="AR124" s="22" t="s">
        <v>209</v>
      </c>
      <c r="AT124" s="22" t="s">
        <v>205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1904</v>
      </c>
    </row>
    <row r="125" spans="2:65" s="1" customFormat="1" ht="16.5" customHeight="1">
      <c r="B125" s="154"/>
      <c r="C125" s="165" t="s">
        <v>96</v>
      </c>
      <c r="D125" s="165" t="s">
        <v>211</v>
      </c>
      <c r="E125" s="166" t="s">
        <v>1688</v>
      </c>
      <c r="F125" s="265" t="s">
        <v>1689</v>
      </c>
      <c r="G125" s="265"/>
      <c r="H125" s="265"/>
      <c r="I125" s="265"/>
      <c r="J125" s="167" t="s">
        <v>208</v>
      </c>
      <c r="K125" s="168">
        <v>35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0</v>
      </c>
      <c r="AB125" s="162">
        <f>AA125*K125</f>
        <v>0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1905</v>
      </c>
    </row>
    <row r="126" spans="2:65" s="1" customFormat="1" ht="25.5" customHeight="1">
      <c r="B126" s="154"/>
      <c r="C126" s="155" t="s">
        <v>216</v>
      </c>
      <c r="D126" s="155" t="s">
        <v>205</v>
      </c>
      <c r="E126" s="156" t="s">
        <v>1470</v>
      </c>
      <c r="F126" s="263" t="s">
        <v>1471</v>
      </c>
      <c r="G126" s="263"/>
      <c r="H126" s="263"/>
      <c r="I126" s="263"/>
      <c r="J126" s="157" t="s">
        <v>208</v>
      </c>
      <c r="K126" s="158">
        <v>40</v>
      </c>
      <c r="L126" s="159"/>
      <c r="M126" s="264"/>
      <c r="N126" s="264"/>
      <c r="O126" s="264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4.5999999999999999E-2</v>
      </c>
      <c r="Z126" s="162">
        <f>Y126*K126</f>
        <v>1.8399999999999999</v>
      </c>
      <c r="AA126" s="162">
        <v>0</v>
      </c>
      <c r="AB126" s="162">
        <f>AA126*K126</f>
        <v>0</v>
      </c>
      <c r="AC126" s="162">
        <v>0</v>
      </c>
      <c r="AD126" s="163">
        <f>AC126*K126</f>
        <v>0</v>
      </c>
      <c r="AR126" s="22" t="s">
        <v>209</v>
      </c>
      <c r="AT126" s="22" t="s">
        <v>205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1906</v>
      </c>
    </row>
    <row r="127" spans="2:65" s="1" customFormat="1" ht="16.5" customHeight="1">
      <c r="B127" s="154"/>
      <c r="C127" s="165" t="s">
        <v>220</v>
      </c>
      <c r="D127" s="165" t="s">
        <v>211</v>
      </c>
      <c r="E127" s="166" t="s">
        <v>1692</v>
      </c>
      <c r="F127" s="265" t="s">
        <v>1693</v>
      </c>
      <c r="G127" s="265"/>
      <c r="H127" s="265"/>
      <c r="I127" s="265"/>
      <c r="J127" s="167" t="s">
        <v>208</v>
      </c>
      <c r="K127" s="168">
        <v>40</v>
      </c>
      <c r="L127" s="169"/>
      <c r="M127" s="266"/>
      <c r="N127" s="266"/>
      <c r="O127" s="267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</v>
      </c>
      <c r="Z127" s="162">
        <f>Y127*K127</f>
        <v>0</v>
      </c>
      <c r="AA127" s="162">
        <v>0.10091</v>
      </c>
      <c r="AB127" s="162">
        <f>AA127*K127</f>
        <v>4.0364000000000004</v>
      </c>
      <c r="AC127" s="162">
        <v>0</v>
      </c>
      <c r="AD127" s="163">
        <f>AC127*K127</f>
        <v>0</v>
      </c>
      <c r="AR127" s="22" t="s">
        <v>214</v>
      </c>
      <c r="AT127" s="22" t="s">
        <v>211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1907</v>
      </c>
    </row>
    <row r="128" spans="2:65" s="1" customFormat="1" ht="25.5" customHeight="1">
      <c r="B128" s="154"/>
      <c r="C128" s="155" t="s">
        <v>224</v>
      </c>
      <c r="D128" s="155" t="s">
        <v>205</v>
      </c>
      <c r="E128" s="156" t="s">
        <v>1695</v>
      </c>
      <c r="F128" s="263" t="s">
        <v>1696</v>
      </c>
      <c r="G128" s="263"/>
      <c r="H128" s="263"/>
      <c r="I128" s="263"/>
      <c r="J128" s="157" t="s">
        <v>208</v>
      </c>
      <c r="K128" s="158">
        <v>218</v>
      </c>
      <c r="L128" s="159"/>
      <c r="M128" s="264"/>
      <c r="N128" s="264"/>
      <c r="O128" s="264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4.5999999999999999E-2</v>
      </c>
      <c r="Z128" s="162">
        <f>Y128*K128</f>
        <v>10.028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1908</v>
      </c>
    </row>
    <row r="129" spans="2:65" s="11" customFormat="1" ht="16.5" customHeight="1">
      <c r="B129" s="170"/>
      <c r="C129" s="171"/>
      <c r="D129" s="171"/>
      <c r="E129" s="172" t="s">
        <v>5</v>
      </c>
      <c r="F129" s="268" t="s">
        <v>1909</v>
      </c>
      <c r="G129" s="269"/>
      <c r="H129" s="269"/>
      <c r="I129" s="269"/>
      <c r="J129" s="171"/>
      <c r="K129" s="173">
        <v>163</v>
      </c>
      <c r="L129" s="171"/>
      <c r="M129" s="171"/>
      <c r="N129" s="171"/>
      <c r="O129" s="171"/>
      <c r="P129" s="171"/>
      <c r="Q129" s="171"/>
      <c r="R129" s="174"/>
      <c r="T129" s="175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6"/>
      <c r="AT129" s="177" t="s">
        <v>366</v>
      </c>
      <c r="AU129" s="177" t="s">
        <v>96</v>
      </c>
      <c r="AV129" s="11" t="s">
        <v>96</v>
      </c>
      <c r="AW129" s="11" t="s">
        <v>7</v>
      </c>
      <c r="AX129" s="11" t="s">
        <v>84</v>
      </c>
      <c r="AY129" s="177" t="s">
        <v>204</v>
      </c>
    </row>
    <row r="130" spans="2:65" s="11" customFormat="1" ht="16.5" customHeight="1">
      <c r="B130" s="170"/>
      <c r="C130" s="171"/>
      <c r="D130" s="171"/>
      <c r="E130" s="172" t="s">
        <v>5</v>
      </c>
      <c r="F130" s="270" t="s">
        <v>1699</v>
      </c>
      <c r="G130" s="271"/>
      <c r="H130" s="271"/>
      <c r="I130" s="271"/>
      <c r="J130" s="171"/>
      <c r="K130" s="173">
        <v>20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6"/>
      <c r="AT130" s="177" t="s">
        <v>366</v>
      </c>
      <c r="AU130" s="177" t="s">
        <v>96</v>
      </c>
      <c r="AV130" s="11" t="s">
        <v>96</v>
      </c>
      <c r="AW130" s="11" t="s">
        <v>7</v>
      </c>
      <c r="AX130" s="11" t="s">
        <v>84</v>
      </c>
      <c r="AY130" s="177" t="s">
        <v>204</v>
      </c>
    </row>
    <row r="131" spans="2:65" s="11" customFormat="1" ht="16.5" customHeight="1">
      <c r="B131" s="170"/>
      <c r="C131" s="171"/>
      <c r="D131" s="171"/>
      <c r="E131" s="172" t="s">
        <v>5</v>
      </c>
      <c r="F131" s="270" t="s">
        <v>1910</v>
      </c>
      <c r="G131" s="271"/>
      <c r="H131" s="271"/>
      <c r="I131" s="271"/>
      <c r="J131" s="171"/>
      <c r="K131" s="173">
        <v>35</v>
      </c>
      <c r="L131" s="171"/>
      <c r="M131" s="171"/>
      <c r="N131" s="171"/>
      <c r="O131" s="171"/>
      <c r="P131" s="171"/>
      <c r="Q131" s="171"/>
      <c r="R131" s="174"/>
      <c r="T131" s="175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6"/>
      <c r="AT131" s="177" t="s">
        <v>366</v>
      </c>
      <c r="AU131" s="177" t="s">
        <v>96</v>
      </c>
      <c r="AV131" s="11" t="s">
        <v>96</v>
      </c>
      <c r="AW131" s="11" t="s">
        <v>7</v>
      </c>
      <c r="AX131" s="11" t="s">
        <v>84</v>
      </c>
      <c r="AY131" s="177" t="s">
        <v>204</v>
      </c>
    </row>
    <row r="132" spans="2:65" s="12" customFormat="1" ht="16.5" customHeight="1">
      <c r="B132" s="178"/>
      <c r="C132" s="179"/>
      <c r="D132" s="179"/>
      <c r="E132" s="180" t="s">
        <v>5</v>
      </c>
      <c r="F132" s="272" t="s">
        <v>379</v>
      </c>
      <c r="G132" s="273"/>
      <c r="H132" s="273"/>
      <c r="I132" s="273"/>
      <c r="J132" s="179"/>
      <c r="K132" s="181">
        <v>218</v>
      </c>
      <c r="L132" s="179"/>
      <c r="M132" s="179"/>
      <c r="N132" s="179"/>
      <c r="O132" s="179"/>
      <c r="P132" s="179"/>
      <c r="Q132" s="179"/>
      <c r="R132" s="182"/>
      <c r="T132" s="187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88"/>
      <c r="AT132" s="186" t="s">
        <v>366</v>
      </c>
      <c r="AU132" s="186" t="s">
        <v>96</v>
      </c>
      <c r="AV132" s="12" t="s">
        <v>220</v>
      </c>
      <c r="AW132" s="12" t="s">
        <v>7</v>
      </c>
      <c r="AX132" s="12" t="s">
        <v>91</v>
      </c>
      <c r="AY132" s="186" t="s">
        <v>204</v>
      </c>
    </row>
    <row r="133" spans="2:65" s="1" customFormat="1" ht="16.5" customHeight="1">
      <c r="B133" s="154"/>
      <c r="C133" s="165" t="s">
        <v>229</v>
      </c>
      <c r="D133" s="165" t="s">
        <v>211</v>
      </c>
      <c r="E133" s="166" t="s">
        <v>1701</v>
      </c>
      <c r="F133" s="265" t="s">
        <v>1702</v>
      </c>
      <c r="G133" s="265"/>
      <c r="H133" s="265"/>
      <c r="I133" s="265"/>
      <c r="J133" s="167" t="s">
        <v>208</v>
      </c>
      <c r="K133" s="168">
        <v>163</v>
      </c>
      <c r="L133" s="169"/>
      <c r="M133" s="266"/>
      <c r="N133" s="266"/>
      <c r="O133" s="267"/>
      <c r="P133" s="264">
        <f t="shared" ref="P133:P140" si="0">ROUND(V133*K133,2)</f>
        <v>0</v>
      </c>
      <c r="Q133" s="264"/>
      <c r="R133" s="160"/>
      <c r="T133" s="161" t="s">
        <v>5</v>
      </c>
      <c r="U133" s="44" t="s">
        <v>47</v>
      </c>
      <c r="V133" s="120">
        <f t="shared" ref="V133:V140" si="1">L133+M133</f>
        <v>0</v>
      </c>
      <c r="W133" s="120">
        <f t="shared" ref="W133:W140" si="2">ROUND(L133*K133,2)</f>
        <v>0</v>
      </c>
      <c r="X133" s="120">
        <f t="shared" ref="X133:X140" si="3">ROUND(M133*K133,2)</f>
        <v>0</v>
      </c>
      <c r="Y133" s="162">
        <v>0</v>
      </c>
      <c r="Z133" s="162">
        <f t="shared" ref="Z133:Z140" si="4">Y133*K133</f>
        <v>0</v>
      </c>
      <c r="AA133" s="162">
        <v>4.6580000000000003E-2</v>
      </c>
      <c r="AB133" s="162">
        <f t="shared" ref="AB133:AB140" si="5">AA133*K133</f>
        <v>7.5925400000000005</v>
      </c>
      <c r="AC133" s="162">
        <v>0</v>
      </c>
      <c r="AD133" s="163">
        <f t="shared" ref="AD133:AD140" si="6">AC133*K133</f>
        <v>0</v>
      </c>
      <c r="AR133" s="22" t="s">
        <v>214</v>
      </c>
      <c r="AT133" s="22" t="s">
        <v>211</v>
      </c>
      <c r="AU133" s="22" t="s">
        <v>96</v>
      </c>
      <c r="AY133" s="22" t="s">
        <v>204</v>
      </c>
      <c r="BE133" s="164">
        <f t="shared" ref="BE133:BE140" si="7">IF(U133="základní",P133,0)</f>
        <v>0</v>
      </c>
      <c r="BF133" s="164">
        <f t="shared" ref="BF133:BF140" si="8">IF(U133="snížená",P133,0)</f>
        <v>0</v>
      </c>
      <c r="BG133" s="164">
        <f t="shared" ref="BG133:BG140" si="9">IF(U133="zákl. přenesená",P133,0)</f>
        <v>0</v>
      </c>
      <c r="BH133" s="164">
        <f t="shared" ref="BH133:BH140" si="10">IF(U133="sníž. přenesená",P133,0)</f>
        <v>0</v>
      </c>
      <c r="BI133" s="164">
        <f t="shared" ref="BI133:BI140" si="11">IF(U133="nulová",P133,0)</f>
        <v>0</v>
      </c>
      <c r="BJ133" s="22" t="s">
        <v>91</v>
      </c>
      <c r="BK133" s="164">
        <f t="shared" ref="BK133:BK140" si="12">ROUND(V133*K133,2)</f>
        <v>0</v>
      </c>
      <c r="BL133" s="22" t="s">
        <v>209</v>
      </c>
      <c r="BM133" s="22" t="s">
        <v>1911</v>
      </c>
    </row>
    <row r="134" spans="2:65" s="1" customFormat="1" ht="16.5" customHeight="1">
      <c r="B134" s="154"/>
      <c r="C134" s="165" t="s">
        <v>234</v>
      </c>
      <c r="D134" s="165" t="s">
        <v>211</v>
      </c>
      <c r="E134" s="166" t="s">
        <v>1704</v>
      </c>
      <c r="F134" s="265" t="s">
        <v>1705</v>
      </c>
      <c r="G134" s="265"/>
      <c r="H134" s="265"/>
      <c r="I134" s="265"/>
      <c r="J134" s="167" t="s">
        <v>208</v>
      </c>
      <c r="K134" s="168">
        <v>20</v>
      </c>
      <c r="L134" s="169"/>
      <c r="M134" s="266"/>
      <c r="N134" s="266"/>
      <c r="O134" s="267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0</v>
      </c>
      <c r="Z134" s="162">
        <f t="shared" si="4"/>
        <v>0</v>
      </c>
      <c r="AA134" s="162">
        <v>7.5209999999999999E-2</v>
      </c>
      <c r="AB134" s="162">
        <f t="shared" si="5"/>
        <v>1.5042</v>
      </c>
      <c r="AC134" s="162">
        <v>0</v>
      </c>
      <c r="AD134" s="163">
        <f t="shared" si="6"/>
        <v>0</v>
      </c>
      <c r="AR134" s="22" t="s">
        <v>214</v>
      </c>
      <c r="AT134" s="22" t="s">
        <v>211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1912</v>
      </c>
    </row>
    <row r="135" spans="2:65" s="1" customFormat="1" ht="16.5" customHeight="1">
      <c r="B135" s="154"/>
      <c r="C135" s="165" t="s">
        <v>239</v>
      </c>
      <c r="D135" s="165" t="s">
        <v>211</v>
      </c>
      <c r="E135" s="166" t="s">
        <v>1707</v>
      </c>
      <c r="F135" s="265" t="s">
        <v>1708</v>
      </c>
      <c r="G135" s="265"/>
      <c r="H135" s="265"/>
      <c r="I135" s="265"/>
      <c r="J135" s="167" t="s">
        <v>208</v>
      </c>
      <c r="K135" s="168">
        <v>35</v>
      </c>
      <c r="L135" s="169"/>
      <c r="M135" s="266"/>
      <c r="N135" s="266"/>
      <c r="O135" s="267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0</v>
      </c>
      <c r="Z135" s="162">
        <f t="shared" si="4"/>
        <v>0</v>
      </c>
      <c r="AA135" s="162">
        <v>0.1137</v>
      </c>
      <c r="AB135" s="162">
        <f t="shared" si="5"/>
        <v>3.9794999999999998</v>
      </c>
      <c r="AC135" s="162">
        <v>0</v>
      </c>
      <c r="AD135" s="163">
        <f t="shared" si="6"/>
        <v>0</v>
      </c>
      <c r="AR135" s="22" t="s">
        <v>214</v>
      </c>
      <c r="AT135" s="22" t="s">
        <v>211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1913</v>
      </c>
    </row>
    <row r="136" spans="2:65" s="1" customFormat="1" ht="38.25" customHeight="1">
      <c r="B136" s="154"/>
      <c r="C136" s="155" t="s">
        <v>243</v>
      </c>
      <c r="D136" s="155" t="s">
        <v>205</v>
      </c>
      <c r="E136" s="156" t="s">
        <v>1710</v>
      </c>
      <c r="F136" s="263" t="s">
        <v>1711</v>
      </c>
      <c r="G136" s="263"/>
      <c r="H136" s="263"/>
      <c r="I136" s="263"/>
      <c r="J136" s="157" t="s">
        <v>237</v>
      </c>
      <c r="K136" s="158">
        <v>30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0.123</v>
      </c>
      <c r="Z136" s="162">
        <f t="shared" si="4"/>
        <v>3.69</v>
      </c>
      <c r="AA136" s="162">
        <v>0</v>
      </c>
      <c r="AB136" s="162">
        <f t="shared" si="5"/>
        <v>0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1914</v>
      </c>
    </row>
    <row r="137" spans="2:65" s="1" customFormat="1" ht="38.25" customHeight="1">
      <c r="B137" s="154"/>
      <c r="C137" s="155" t="s">
        <v>247</v>
      </c>
      <c r="D137" s="155" t="s">
        <v>205</v>
      </c>
      <c r="E137" s="156" t="s">
        <v>1713</v>
      </c>
      <c r="F137" s="263" t="s">
        <v>1714</v>
      </c>
      <c r="G137" s="263"/>
      <c r="H137" s="263"/>
      <c r="I137" s="263"/>
      <c r="J137" s="157" t="s">
        <v>237</v>
      </c>
      <c r="K137" s="158">
        <v>5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1.02</v>
      </c>
      <c r="Z137" s="162">
        <f t="shared" si="4"/>
        <v>5.0999999999999996</v>
      </c>
      <c r="AA137" s="162">
        <v>0</v>
      </c>
      <c r="AB137" s="162">
        <f t="shared" si="5"/>
        <v>0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1915</v>
      </c>
    </row>
    <row r="138" spans="2:65" s="1" customFormat="1" ht="25.5" customHeight="1">
      <c r="B138" s="154"/>
      <c r="C138" s="155" t="s">
        <v>251</v>
      </c>
      <c r="D138" s="155" t="s">
        <v>205</v>
      </c>
      <c r="E138" s="156" t="s">
        <v>1716</v>
      </c>
      <c r="F138" s="263" t="s">
        <v>1717</v>
      </c>
      <c r="G138" s="263"/>
      <c r="H138" s="263"/>
      <c r="I138" s="263"/>
      <c r="J138" s="157" t="s">
        <v>237</v>
      </c>
      <c r="K138" s="158">
        <v>2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4.5359999999999996</v>
      </c>
      <c r="Z138" s="162">
        <f t="shared" si="4"/>
        <v>9.0719999999999992</v>
      </c>
      <c r="AA138" s="162">
        <v>0</v>
      </c>
      <c r="AB138" s="162">
        <f t="shared" si="5"/>
        <v>0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1916</v>
      </c>
    </row>
    <row r="139" spans="2:65" s="1" customFormat="1" ht="25.5" customHeight="1">
      <c r="B139" s="154"/>
      <c r="C139" s="165" t="s">
        <v>255</v>
      </c>
      <c r="D139" s="165" t="s">
        <v>211</v>
      </c>
      <c r="E139" s="166" t="s">
        <v>1917</v>
      </c>
      <c r="F139" s="265" t="s">
        <v>1720</v>
      </c>
      <c r="G139" s="265"/>
      <c r="H139" s="265"/>
      <c r="I139" s="265"/>
      <c r="J139" s="167" t="s">
        <v>237</v>
      </c>
      <c r="K139" s="168">
        <v>1</v>
      </c>
      <c r="L139" s="169"/>
      <c r="M139" s="266"/>
      <c r="N139" s="266"/>
      <c r="O139" s="267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</v>
      </c>
      <c r="Z139" s="162">
        <f t="shared" si="4"/>
        <v>0</v>
      </c>
      <c r="AA139" s="162">
        <v>0</v>
      </c>
      <c r="AB139" s="162">
        <f t="shared" si="5"/>
        <v>0</v>
      </c>
      <c r="AC139" s="162">
        <v>0</v>
      </c>
      <c r="AD139" s="163">
        <f t="shared" si="6"/>
        <v>0</v>
      </c>
      <c r="AR139" s="22" t="s">
        <v>214</v>
      </c>
      <c r="AT139" s="22" t="s">
        <v>211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1918</v>
      </c>
    </row>
    <row r="140" spans="2:65" s="1" customFormat="1" ht="25.5" customHeight="1">
      <c r="B140" s="154"/>
      <c r="C140" s="165" t="s">
        <v>259</v>
      </c>
      <c r="D140" s="165" t="s">
        <v>211</v>
      </c>
      <c r="E140" s="166" t="s">
        <v>1919</v>
      </c>
      <c r="F140" s="265" t="s">
        <v>1720</v>
      </c>
      <c r="G140" s="265"/>
      <c r="H140" s="265"/>
      <c r="I140" s="265"/>
      <c r="J140" s="167" t="s">
        <v>237</v>
      </c>
      <c r="K140" s="168">
        <v>1</v>
      </c>
      <c r="L140" s="169"/>
      <c r="M140" s="266"/>
      <c r="N140" s="266"/>
      <c r="O140" s="267"/>
      <c r="P140" s="264">
        <f t="shared" si="0"/>
        <v>0</v>
      </c>
      <c r="Q140" s="264"/>
      <c r="R140" s="160"/>
      <c r="T140" s="161" t="s">
        <v>5</v>
      </c>
      <c r="U140" s="44" t="s">
        <v>47</v>
      </c>
      <c r="V140" s="120">
        <f t="shared" si="1"/>
        <v>0</v>
      </c>
      <c r="W140" s="120">
        <f t="shared" si="2"/>
        <v>0</v>
      </c>
      <c r="X140" s="120">
        <f t="shared" si="3"/>
        <v>0</v>
      </c>
      <c r="Y140" s="162">
        <v>0</v>
      </c>
      <c r="Z140" s="162">
        <f t="shared" si="4"/>
        <v>0</v>
      </c>
      <c r="AA140" s="162">
        <v>0</v>
      </c>
      <c r="AB140" s="162">
        <f t="shared" si="5"/>
        <v>0</v>
      </c>
      <c r="AC140" s="162">
        <v>0</v>
      </c>
      <c r="AD140" s="163">
        <f t="shared" si="6"/>
        <v>0</v>
      </c>
      <c r="AR140" s="22" t="s">
        <v>214</v>
      </c>
      <c r="AT140" s="22" t="s">
        <v>211</v>
      </c>
      <c r="AU140" s="22" t="s">
        <v>96</v>
      </c>
      <c r="AY140" s="22" t="s">
        <v>204</v>
      </c>
      <c r="BE140" s="164">
        <f t="shared" si="7"/>
        <v>0</v>
      </c>
      <c r="BF140" s="164">
        <f t="shared" si="8"/>
        <v>0</v>
      </c>
      <c r="BG140" s="164">
        <f t="shared" si="9"/>
        <v>0</v>
      </c>
      <c r="BH140" s="164">
        <f t="shared" si="10"/>
        <v>0</v>
      </c>
      <c r="BI140" s="164">
        <f t="shared" si="11"/>
        <v>0</v>
      </c>
      <c r="BJ140" s="22" t="s">
        <v>91</v>
      </c>
      <c r="BK140" s="164">
        <f t="shared" si="12"/>
        <v>0</v>
      </c>
      <c r="BL140" s="22" t="s">
        <v>209</v>
      </c>
      <c r="BM140" s="22" t="s">
        <v>1920</v>
      </c>
    </row>
    <row r="141" spans="2:65" s="10" customFormat="1" ht="29.85" customHeight="1">
      <c r="B141" s="142"/>
      <c r="C141" s="143"/>
      <c r="D141" s="153" t="s">
        <v>1438</v>
      </c>
      <c r="E141" s="153"/>
      <c r="F141" s="153"/>
      <c r="G141" s="153"/>
      <c r="H141" s="153"/>
      <c r="I141" s="153"/>
      <c r="J141" s="153"/>
      <c r="K141" s="153"/>
      <c r="L141" s="153"/>
      <c r="M141" s="279">
        <f>BK141</f>
        <v>0</v>
      </c>
      <c r="N141" s="280"/>
      <c r="O141" s="280"/>
      <c r="P141" s="280"/>
      <c r="Q141" s="280"/>
      <c r="R141" s="145"/>
      <c r="T141" s="146"/>
      <c r="U141" s="143"/>
      <c r="V141" s="143"/>
      <c r="W141" s="147">
        <f>SUM(W142:W147)</f>
        <v>0</v>
      </c>
      <c r="X141" s="147">
        <f>SUM(X142:X147)</f>
        <v>0</v>
      </c>
      <c r="Y141" s="143"/>
      <c r="Z141" s="148">
        <f>SUM(Z142:Z147)</f>
        <v>6.5400000000000009</v>
      </c>
      <c r="AA141" s="143"/>
      <c r="AB141" s="148">
        <f>SUM(AB142:AB147)</f>
        <v>2.8000000000000004E-3</v>
      </c>
      <c r="AC141" s="143"/>
      <c r="AD141" s="149">
        <f>SUM(AD142:AD147)</f>
        <v>0</v>
      </c>
      <c r="AR141" s="150" t="s">
        <v>96</v>
      </c>
      <c r="AT141" s="151" t="s">
        <v>83</v>
      </c>
      <c r="AU141" s="151" t="s">
        <v>91</v>
      </c>
      <c r="AY141" s="150" t="s">
        <v>204</v>
      </c>
      <c r="BK141" s="152">
        <f>SUM(BK142:BK147)</f>
        <v>0</v>
      </c>
    </row>
    <row r="142" spans="2:65" s="1" customFormat="1" ht="38.25" customHeight="1">
      <c r="B142" s="154"/>
      <c r="C142" s="155" t="s">
        <v>263</v>
      </c>
      <c r="D142" s="155" t="s">
        <v>205</v>
      </c>
      <c r="E142" s="156" t="s">
        <v>1722</v>
      </c>
      <c r="F142" s="263" t="s">
        <v>1723</v>
      </c>
      <c r="G142" s="263"/>
      <c r="H142" s="263"/>
      <c r="I142" s="263"/>
      <c r="J142" s="157" t="s">
        <v>208</v>
      </c>
      <c r="K142" s="158">
        <v>7</v>
      </c>
      <c r="L142" s="159"/>
      <c r="M142" s="264"/>
      <c r="N142" s="264"/>
      <c r="O142" s="264"/>
      <c r="P142" s="264">
        <f t="shared" ref="P142:P147" si="13">ROUND(V142*K142,2)</f>
        <v>0</v>
      </c>
      <c r="Q142" s="264"/>
      <c r="R142" s="160"/>
      <c r="T142" s="161" t="s">
        <v>5</v>
      </c>
      <c r="U142" s="44" t="s">
        <v>47</v>
      </c>
      <c r="V142" s="120">
        <f t="shared" ref="V142:V147" si="14">L142+M142</f>
        <v>0</v>
      </c>
      <c r="W142" s="120">
        <f t="shared" ref="W142:W147" si="15">ROUND(L142*K142,2)</f>
        <v>0</v>
      </c>
      <c r="X142" s="120">
        <f t="shared" ref="X142:X147" si="16">ROUND(M142*K142,2)</f>
        <v>0</v>
      </c>
      <c r="Y142" s="162">
        <v>0.34</v>
      </c>
      <c r="Z142" s="162">
        <f t="shared" ref="Z142:Z147" si="17">Y142*K142</f>
        <v>2.3800000000000003</v>
      </c>
      <c r="AA142" s="162">
        <v>0</v>
      </c>
      <c r="AB142" s="162">
        <f t="shared" ref="AB142:AB147" si="18">AA142*K142</f>
        <v>0</v>
      </c>
      <c r="AC142" s="162">
        <v>0</v>
      </c>
      <c r="AD142" s="163">
        <f t="shared" ref="AD142:AD147" si="19">AC142*K142</f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 t="shared" ref="BE142:BE147" si="20">IF(U142="základní",P142,0)</f>
        <v>0</v>
      </c>
      <c r="BF142" s="164">
        <f t="shared" ref="BF142:BF147" si="21">IF(U142="snížená",P142,0)</f>
        <v>0</v>
      </c>
      <c r="BG142" s="164">
        <f t="shared" ref="BG142:BG147" si="22">IF(U142="zákl. přenesená",P142,0)</f>
        <v>0</v>
      </c>
      <c r="BH142" s="164">
        <f t="shared" ref="BH142:BH147" si="23">IF(U142="sníž. přenesená",P142,0)</f>
        <v>0</v>
      </c>
      <c r="BI142" s="164">
        <f t="shared" ref="BI142:BI147" si="24">IF(U142="nulová",P142,0)</f>
        <v>0</v>
      </c>
      <c r="BJ142" s="22" t="s">
        <v>91</v>
      </c>
      <c r="BK142" s="164">
        <f t="shared" ref="BK142:BK147" si="25">ROUND(V142*K142,2)</f>
        <v>0</v>
      </c>
      <c r="BL142" s="22" t="s">
        <v>209</v>
      </c>
      <c r="BM142" s="22" t="s">
        <v>1921</v>
      </c>
    </row>
    <row r="143" spans="2:65" s="1" customFormat="1" ht="25.5" customHeight="1">
      <c r="B143" s="154"/>
      <c r="C143" s="165" t="s">
        <v>12</v>
      </c>
      <c r="D143" s="165" t="s">
        <v>211</v>
      </c>
      <c r="E143" s="166" t="s">
        <v>1725</v>
      </c>
      <c r="F143" s="265" t="s">
        <v>1726</v>
      </c>
      <c r="G143" s="265"/>
      <c r="H143" s="265"/>
      <c r="I143" s="265"/>
      <c r="J143" s="167" t="s">
        <v>208</v>
      </c>
      <c r="K143" s="168">
        <v>7</v>
      </c>
      <c r="L143" s="169"/>
      <c r="M143" s="266"/>
      <c r="N143" s="266"/>
      <c r="O143" s="267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0</v>
      </c>
      <c r="Z143" s="162">
        <f t="shared" si="17"/>
        <v>0</v>
      </c>
      <c r="AA143" s="162">
        <v>0</v>
      </c>
      <c r="AB143" s="162">
        <f t="shared" si="18"/>
        <v>0</v>
      </c>
      <c r="AC143" s="162">
        <v>0</v>
      </c>
      <c r="AD143" s="163">
        <f t="shared" si="19"/>
        <v>0</v>
      </c>
      <c r="AR143" s="22" t="s">
        <v>214</v>
      </c>
      <c r="AT143" s="22" t="s">
        <v>211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1922</v>
      </c>
    </row>
    <row r="144" spans="2:65" s="1" customFormat="1" ht="38.25" customHeight="1">
      <c r="B144" s="154"/>
      <c r="C144" s="155" t="s">
        <v>209</v>
      </c>
      <c r="D144" s="155" t="s">
        <v>205</v>
      </c>
      <c r="E144" s="156" t="s">
        <v>1728</v>
      </c>
      <c r="F144" s="263" t="s">
        <v>1729</v>
      </c>
      <c r="G144" s="263"/>
      <c r="H144" s="263"/>
      <c r="I144" s="263"/>
      <c r="J144" s="157" t="s">
        <v>208</v>
      </c>
      <c r="K144" s="158">
        <v>4</v>
      </c>
      <c r="L144" s="159"/>
      <c r="M144" s="264"/>
      <c r="N144" s="264"/>
      <c r="O144" s="264"/>
      <c r="P144" s="264">
        <f t="shared" si="13"/>
        <v>0</v>
      </c>
      <c r="Q144" s="264"/>
      <c r="R144" s="160"/>
      <c r="T144" s="161" t="s">
        <v>5</v>
      </c>
      <c r="U144" s="44" t="s">
        <v>47</v>
      </c>
      <c r="V144" s="120">
        <f t="shared" si="14"/>
        <v>0</v>
      </c>
      <c r="W144" s="120">
        <f t="shared" si="15"/>
        <v>0</v>
      </c>
      <c r="X144" s="120">
        <f t="shared" si="16"/>
        <v>0</v>
      </c>
      <c r="Y144" s="162">
        <v>0.34</v>
      </c>
      <c r="Z144" s="162">
        <f t="shared" si="17"/>
        <v>1.36</v>
      </c>
      <c r="AA144" s="162">
        <v>0</v>
      </c>
      <c r="AB144" s="162">
        <f t="shared" si="18"/>
        <v>0</v>
      </c>
      <c r="AC144" s="162">
        <v>0</v>
      </c>
      <c r="AD144" s="163">
        <f t="shared" si="19"/>
        <v>0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 t="shared" si="20"/>
        <v>0</v>
      </c>
      <c r="BF144" s="164">
        <f t="shared" si="21"/>
        <v>0</v>
      </c>
      <c r="BG144" s="164">
        <f t="shared" si="22"/>
        <v>0</v>
      </c>
      <c r="BH144" s="164">
        <f t="shared" si="23"/>
        <v>0</v>
      </c>
      <c r="BI144" s="164">
        <f t="shared" si="24"/>
        <v>0</v>
      </c>
      <c r="BJ144" s="22" t="s">
        <v>91</v>
      </c>
      <c r="BK144" s="164">
        <f t="shared" si="25"/>
        <v>0</v>
      </c>
      <c r="BL144" s="22" t="s">
        <v>209</v>
      </c>
      <c r="BM144" s="22" t="s">
        <v>1923</v>
      </c>
    </row>
    <row r="145" spans="2:65" s="1" customFormat="1" ht="25.5" customHeight="1">
      <c r="B145" s="154"/>
      <c r="C145" s="165" t="s">
        <v>274</v>
      </c>
      <c r="D145" s="165" t="s">
        <v>211</v>
      </c>
      <c r="E145" s="166" t="s">
        <v>1731</v>
      </c>
      <c r="F145" s="265" t="s">
        <v>1732</v>
      </c>
      <c r="G145" s="265"/>
      <c r="H145" s="265"/>
      <c r="I145" s="265"/>
      <c r="J145" s="167" t="s">
        <v>208</v>
      </c>
      <c r="K145" s="168">
        <v>4</v>
      </c>
      <c r="L145" s="169"/>
      <c r="M145" s="266"/>
      <c r="N145" s="266"/>
      <c r="O145" s="267"/>
      <c r="P145" s="264">
        <f t="shared" si="13"/>
        <v>0</v>
      </c>
      <c r="Q145" s="264"/>
      <c r="R145" s="160"/>
      <c r="T145" s="161" t="s">
        <v>5</v>
      </c>
      <c r="U145" s="44" t="s">
        <v>47</v>
      </c>
      <c r="V145" s="120">
        <f t="shared" si="14"/>
        <v>0</v>
      </c>
      <c r="W145" s="120">
        <f t="shared" si="15"/>
        <v>0</v>
      </c>
      <c r="X145" s="120">
        <f t="shared" si="16"/>
        <v>0</v>
      </c>
      <c r="Y145" s="162">
        <v>0</v>
      </c>
      <c r="Z145" s="162">
        <f t="shared" si="17"/>
        <v>0</v>
      </c>
      <c r="AA145" s="162">
        <v>0</v>
      </c>
      <c r="AB145" s="162">
        <f t="shared" si="18"/>
        <v>0</v>
      </c>
      <c r="AC145" s="162">
        <v>0</v>
      </c>
      <c r="AD145" s="163">
        <f t="shared" si="19"/>
        <v>0</v>
      </c>
      <c r="AR145" s="22" t="s">
        <v>214</v>
      </c>
      <c r="AT145" s="22" t="s">
        <v>211</v>
      </c>
      <c r="AU145" s="22" t="s">
        <v>96</v>
      </c>
      <c r="AY145" s="22" t="s">
        <v>204</v>
      </c>
      <c r="BE145" s="164">
        <f t="shared" si="20"/>
        <v>0</v>
      </c>
      <c r="BF145" s="164">
        <f t="shared" si="21"/>
        <v>0</v>
      </c>
      <c r="BG145" s="164">
        <f t="shared" si="22"/>
        <v>0</v>
      </c>
      <c r="BH145" s="164">
        <f t="shared" si="23"/>
        <v>0</v>
      </c>
      <c r="BI145" s="164">
        <f t="shared" si="24"/>
        <v>0</v>
      </c>
      <c r="BJ145" s="22" t="s">
        <v>91</v>
      </c>
      <c r="BK145" s="164">
        <f t="shared" si="25"/>
        <v>0</v>
      </c>
      <c r="BL145" s="22" t="s">
        <v>209</v>
      </c>
      <c r="BM145" s="22" t="s">
        <v>1924</v>
      </c>
    </row>
    <row r="146" spans="2:65" s="1" customFormat="1" ht="25.5" customHeight="1">
      <c r="B146" s="154"/>
      <c r="C146" s="155" t="s">
        <v>280</v>
      </c>
      <c r="D146" s="155" t="s">
        <v>205</v>
      </c>
      <c r="E146" s="156" t="s">
        <v>1734</v>
      </c>
      <c r="F146" s="263" t="s">
        <v>1735</v>
      </c>
      <c r="G146" s="263"/>
      <c r="H146" s="263"/>
      <c r="I146" s="263"/>
      <c r="J146" s="157" t="s">
        <v>208</v>
      </c>
      <c r="K146" s="158">
        <v>70</v>
      </c>
      <c r="L146" s="159"/>
      <c r="M146" s="264"/>
      <c r="N146" s="264"/>
      <c r="O146" s="264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0.04</v>
      </c>
      <c r="Z146" s="162">
        <f t="shared" si="17"/>
        <v>2.8000000000000003</v>
      </c>
      <c r="AA146" s="162">
        <v>0</v>
      </c>
      <c r="AB146" s="162">
        <f t="shared" si="18"/>
        <v>0</v>
      </c>
      <c r="AC146" s="162">
        <v>0</v>
      </c>
      <c r="AD146" s="163">
        <f t="shared" si="19"/>
        <v>0</v>
      </c>
      <c r="AR146" s="22" t="s">
        <v>209</v>
      </c>
      <c r="AT146" s="22" t="s">
        <v>205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209</v>
      </c>
      <c r="BM146" s="22" t="s">
        <v>1925</v>
      </c>
    </row>
    <row r="147" spans="2:65" s="1" customFormat="1" ht="16.5" customHeight="1">
      <c r="B147" s="154"/>
      <c r="C147" s="165" t="s">
        <v>284</v>
      </c>
      <c r="D147" s="165" t="s">
        <v>211</v>
      </c>
      <c r="E147" s="166" t="s">
        <v>1737</v>
      </c>
      <c r="F147" s="265" t="s">
        <v>1738</v>
      </c>
      <c r="G147" s="265"/>
      <c r="H147" s="265"/>
      <c r="I147" s="265"/>
      <c r="J147" s="167" t="s">
        <v>208</v>
      </c>
      <c r="K147" s="168">
        <v>70</v>
      </c>
      <c r="L147" s="169"/>
      <c r="M147" s="266"/>
      <c r="N147" s="266"/>
      <c r="O147" s="267"/>
      <c r="P147" s="264">
        <f t="shared" si="13"/>
        <v>0</v>
      </c>
      <c r="Q147" s="264"/>
      <c r="R147" s="160"/>
      <c r="T147" s="161" t="s">
        <v>5</v>
      </c>
      <c r="U147" s="44" t="s">
        <v>47</v>
      </c>
      <c r="V147" s="120">
        <f t="shared" si="14"/>
        <v>0</v>
      </c>
      <c r="W147" s="120">
        <f t="shared" si="15"/>
        <v>0</v>
      </c>
      <c r="X147" s="120">
        <f t="shared" si="16"/>
        <v>0</v>
      </c>
      <c r="Y147" s="162">
        <v>0</v>
      </c>
      <c r="Z147" s="162">
        <f t="shared" si="17"/>
        <v>0</v>
      </c>
      <c r="AA147" s="162">
        <v>4.0000000000000003E-5</v>
      </c>
      <c r="AB147" s="162">
        <f t="shared" si="18"/>
        <v>2.8000000000000004E-3</v>
      </c>
      <c r="AC147" s="162">
        <v>0</v>
      </c>
      <c r="AD147" s="163">
        <f t="shared" si="19"/>
        <v>0</v>
      </c>
      <c r="AR147" s="22" t="s">
        <v>214</v>
      </c>
      <c r="AT147" s="22" t="s">
        <v>211</v>
      </c>
      <c r="AU147" s="22" t="s">
        <v>96</v>
      </c>
      <c r="AY147" s="22" t="s">
        <v>204</v>
      </c>
      <c r="BE147" s="164">
        <f t="shared" si="20"/>
        <v>0</v>
      </c>
      <c r="BF147" s="164">
        <f t="shared" si="21"/>
        <v>0</v>
      </c>
      <c r="BG147" s="164">
        <f t="shared" si="22"/>
        <v>0</v>
      </c>
      <c r="BH147" s="164">
        <f t="shared" si="23"/>
        <v>0</v>
      </c>
      <c r="BI147" s="164">
        <f t="shared" si="24"/>
        <v>0</v>
      </c>
      <c r="BJ147" s="22" t="s">
        <v>91</v>
      </c>
      <c r="BK147" s="164">
        <f t="shared" si="25"/>
        <v>0</v>
      </c>
      <c r="BL147" s="22" t="s">
        <v>209</v>
      </c>
      <c r="BM147" s="22" t="s">
        <v>1926</v>
      </c>
    </row>
    <row r="148" spans="2:65" s="10" customFormat="1" ht="37.35" customHeight="1">
      <c r="B148" s="142"/>
      <c r="C148" s="143"/>
      <c r="D148" s="144" t="s">
        <v>868</v>
      </c>
      <c r="E148" s="144"/>
      <c r="F148" s="144"/>
      <c r="G148" s="144"/>
      <c r="H148" s="144"/>
      <c r="I148" s="144"/>
      <c r="J148" s="144"/>
      <c r="K148" s="144"/>
      <c r="L148" s="144"/>
      <c r="M148" s="290">
        <f>BK148</f>
        <v>0</v>
      </c>
      <c r="N148" s="291"/>
      <c r="O148" s="291"/>
      <c r="P148" s="291"/>
      <c r="Q148" s="291"/>
      <c r="R148" s="145"/>
      <c r="T148" s="146"/>
      <c r="U148" s="143"/>
      <c r="V148" s="143"/>
      <c r="W148" s="147">
        <f>W149+W160+W184</f>
        <v>0</v>
      </c>
      <c r="X148" s="147">
        <f>X149+X160+X184</f>
        <v>0</v>
      </c>
      <c r="Y148" s="143"/>
      <c r="Z148" s="148">
        <f>Z149+Z160+Z184</f>
        <v>35.514000000000003</v>
      </c>
      <c r="AA148" s="143"/>
      <c r="AB148" s="148">
        <f>AB149+AB160+AB184</f>
        <v>1.7960000000000004E-2</v>
      </c>
      <c r="AC148" s="143"/>
      <c r="AD148" s="149">
        <f>AD149+AD160+AD184</f>
        <v>0</v>
      </c>
      <c r="AR148" s="150" t="s">
        <v>216</v>
      </c>
      <c r="AT148" s="151" t="s">
        <v>83</v>
      </c>
      <c r="AU148" s="151" t="s">
        <v>84</v>
      </c>
      <c r="AY148" s="150" t="s">
        <v>204</v>
      </c>
      <c r="BK148" s="152">
        <f>BK149+BK160+BK184</f>
        <v>0</v>
      </c>
    </row>
    <row r="149" spans="2:65" s="10" customFormat="1" ht="19.899999999999999" customHeight="1">
      <c r="B149" s="142"/>
      <c r="C149" s="143"/>
      <c r="D149" s="153" t="s">
        <v>1440</v>
      </c>
      <c r="E149" s="153"/>
      <c r="F149" s="153"/>
      <c r="G149" s="153"/>
      <c r="H149" s="153"/>
      <c r="I149" s="153"/>
      <c r="J149" s="153"/>
      <c r="K149" s="153"/>
      <c r="L149" s="153"/>
      <c r="M149" s="277">
        <f>BK149</f>
        <v>0</v>
      </c>
      <c r="N149" s="278"/>
      <c r="O149" s="278"/>
      <c r="P149" s="278"/>
      <c r="Q149" s="278"/>
      <c r="R149" s="145"/>
      <c r="T149" s="146"/>
      <c r="U149" s="143"/>
      <c r="V149" s="143"/>
      <c r="W149" s="147">
        <f>SUM(W150:W159)</f>
        <v>0</v>
      </c>
      <c r="X149" s="147">
        <f>SUM(X150:X159)</f>
        <v>0</v>
      </c>
      <c r="Y149" s="143"/>
      <c r="Z149" s="148">
        <f>SUM(Z150:Z159)</f>
        <v>26.490000000000002</v>
      </c>
      <c r="AA149" s="143"/>
      <c r="AB149" s="148">
        <f>SUM(AB150:AB159)</f>
        <v>1.7960000000000004E-2</v>
      </c>
      <c r="AC149" s="143"/>
      <c r="AD149" s="149">
        <f>SUM(AD150:AD159)</f>
        <v>0</v>
      </c>
      <c r="AR149" s="150" t="s">
        <v>216</v>
      </c>
      <c r="AT149" s="151" t="s">
        <v>83</v>
      </c>
      <c r="AU149" s="151" t="s">
        <v>91</v>
      </c>
      <c r="AY149" s="150" t="s">
        <v>204</v>
      </c>
      <c r="BK149" s="152">
        <f>SUM(BK150:BK159)</f>
        <v>0</v>
      </c>
    </row>
    <row r="150" spans="2:65" s="1" customFormat="1" ht="16.5" customHeight="1">
      <c r="B150" s="154"/>
      <c r="C150" s="155" t="s">
        <v>288</v>
      </c>
      <c r="D150" s="155" t="s">
        <v>205</v>
      </c>
      <c r="E150" s="156" t="s">
        <v>1740</v>
      </c>
      <c r="F150" s="263" t="s">
        <v>1866</v>
      </c>
      <c r="G150" s="263"/>
      <c r="H150" s="263"/>
      <c r="I150" s="263"/>
      <c r="J150" s="157" t="s">
        <v>237</v>
      </c>
      <c r="K150" s="158">
        <v>74</v>
      </c>
      <c r="L150" s="159"/>
      <c r="M150" s="264"/>
      <c r="N150" s="264"/>
      <c r="O150" s="264"/>
      <c r="P150" s="264">
        <f t="shared" ref="P150:P159" si="26">ROUND(V150*K150,2)</f>
        <v>0</v>
      </c>
      <c r="Q150" s="264"/>
      <c r="R150" s="160"/>
      <c r="T150" s="161" t="s">
        <v>5</v>
      </c>
      <c r="U150" s="44" t="s">
        <v>47</v>
      </c>
      <c r="V150" s="120">
        <f t="shared" ref="V150:V159" si="27">L150+M150</f>
        <v>0</v>
      </c>
      <c r="W150" s="120">
        <f t="shared" ref="W150:W159" si="28">ROUND(L150*K150,2)</f>
        <v>0</v>
      </c>
      <c r="X150" s="120">
        <f t="shared" ref="X150:X159" si="29">ROUND(M150*K150,2)</f>
        <v>0</v>
      </c>
      <c r="Y150" s="162">
        <v>0.11</v>
      </c>
      <c r="Z150" s="162">
        <f t="shared" ref="Z150:Z159" si="30">Y150*K150</f>
        <v>8.14</v>
      </c>
      <c r="AA150" s="162">
        <v>0</v>
      </c>
      <c r="AB150" s="162">
        <f t="shared" ref="AB150:AB159" si="31">AA150*K150</f>
        <v>0</v>
      </c>
      <c r="AC150" s="162">
        <v>0</v>
      </c>
      <c r="AD150" s="163">
        <f t="shared" ref="AD150:AD159" si="32">AC150*K150</f>
        <v>0</v>
      </c>
      <c r="AR150" s="22" t="s">
        <v>278</v>
      </c>
      <c r="AT150" s="22" t="s">
        <v>205</v>
      </c>
      <c r="AU150" s="22" t="s">
        <v>96</v>
      </c>
      <c r="AY150" s="22" t="s">
        <v>204</v>
      </c>
      <c r="BE150" s="164">
        <f t="shared" ref="BE150:BE159" si="33">IF(U150="základní",P150,0)</f>
        <v>0</v>
      </c>
      <c r="BF150" s="164">
        <f t="shared" ref="BF150:BF159" si="34">IF(U150="snížená",P150,0)</f>
        <v>0</v>
      </c>
      <c r="BG150" s="164">
        <f t="shared" ref="BG150:BG159" si="35">IF(U150="zákl. přenesená",P150,0)</f>
        <v>0</v>
      </c>
      <c r="BH150" s="164">
        <f t="shared" ref="BH150:BH159" si="36">IF(U150="sníž. přenesená",P150,0)</f>
        <v>0</v>
      </c>
      <c r="BI150" s="164">
        <f t="shared" ref="BI150:BI159" si="37">IF(U150="nulová",P150,0)</f>
        <v>0</v>
      </c>
      <c r="BJ150" s="22" t="s">
        <v>91</v>
      </c>
      <c r="BK150" s="164">
        <f t="shared" ref="BK150:BK159" si="38">ROUND(V150*K150,2)</f>
        <v>0</v>
      </c>
      <c r="BL150" s="22" t="s">
        <v>278</v>
      </c>
      <c r="BM150" s="22" t="s">
        <v>1927</v>
      </c>
    </row>
    <row r="151" spans="2:65" s="1" customFormat="1" ht="16.5" customHeight="1">
      <c r="B151" s="154"/>
      <c r="C151" s="165" t="s">
        <v>11</v>
      </c>
      <c r="D151" s="165" t="s">
        <v>211</v>
      </c>
      <c r="E151" s="166" t="s">
        <v>1743</v>
      </c>
      <c r="F151" s="265" t="s">
        <v>1744</v>
      </c>
      <c r="G151" s="265"/>
      <c r="H151" s="265"/>
      <c r="I151" s="265"/>
      <c r="J151" s="167" t="s">
        <v>237</v>
      </c>
      <c r="K151" s="168">
        <v>74</v>
      </c>
      <c r="L151" s="169"/>
      <c r="M151" s="266"/>
      <c r="N151" s="266"/>
      <c r="O151" s="267"/>
      <c r="P151" s="264">
        <f t="shared" si="26"/>
        <v>0</v>
      </c>
      <c r="Q151" s="264"/>
      <c r="R151" s="160"/>
      <c r="T151" s="161" t="s">
        <v>5</v>
      </c>
      <c r="U151" s="44" t="s">
        <v>47</v>
      </c>
      <c r="V151" s="120">
        <f t="shared" si="27"/>
        <v>0</v>
      </c>
      <c r="W151" s="120">
        <f t="shared" si="28"/>
        <v>0</v>
      </c>
      <c r="X151" s="120">
        <f t="shared" si="29"/>
        <v>0</v>
      </c>
      <c r="Y151" s="162">
        <v>0</v>
      </c>
      <c r="Z151" s="162">
        <f t="shared" si="30"/>
        <v>0</v>
      </c>
      <c r="AA151" s="162">
        <v>0</v>
      </c>
      <c r="AB151" s="162">
        <f t="shared" si="31"/>
        <v>0</v>
      </c>
      <c r="AC151" s="162">
        <v>0</v>
      </c>
      <c r="AD151" s="163">
        <f t="shared" si="32"/>
        <v>0</v>
      </c>
      <c r="AR151" s="22" t="s">
        <v>277</v>
      </c>
      <c r="AT151" s="22" t="s">
        <v>211</v>
      </c>
      <c r="AU151" s="22" t="s">
        <v>96</v>
      </c>
      <c r="AY151" s="22" t="s">
        <v>204</v>
      </c>
      <c r="BE151" s="164">
        <f t="shared" si="33"/>
        <v>0</v>
      </c>
      <c r="BF151" s="164">
        <f t="shared" si="34"/>
        <v>0</v>
      </c>
      <c r="BG151" s="164">
        <f t="shared" si="35"/>
        <v>0</v>
      </c>
      <c r="BH151" s="164">
        <f t="shared" si="36"/>
        <v>0</v>
      </c>
      <c r="BI151" s="164">
        <f t="shared" si="37"/>
        <v>0</v>
      </c>
      <c r="BJ151" s="22" t="s">
        <v>91</v>
      </c>
      <c r="BK151" s="164">
        <f t="shared" si="38"/>
        <v>0</v>
      </c>
      <c r="BL151" s="22" t="s">
        <v>278</v>
      </c>
      <c r="BM151" s="22" t="s">
        <v>1928</v>
      </c>
    </row>
    <row r="152" spans="2:65" s="1" customFormat="1" ht="16.5" customHeight="1">
      <c r="B152" s="154"/>
      <c r="C152" s="155" t="s">
        <v>295</v>
      </c>
      <c r="D152" s="155" t="s">
        <v>205</v>
      </c>
      <c r="E152" s="156" t="s">
        <v>1746</v>
      </c>
      <c r="F152" s="263" t="s">
        <v>1747</v>
      </c>
      <c r="G152" s="263"/>
      <c r="H152" s="263"/>
      <c r="I152" s="263"/>
      <c r="J152" s="157" t="s">
        <v>208</v>
      </c>
      <c r="K152" s="158">
        <v>8</v>
      </c>
      <c r="L152" s="159"/>
      <c r="M152" s="264"/>
      <c r="N152" s="264"/>
      <c r="O152" s="264"/>
      <c r="P152" s="264">
        <f t="shared" si="26"/>
        <v>0</v>
      </c>
      <c r="Q152" s="264"/>
      <c r="R152" s="160"/>
      <c r="T152" s="161" t="s">
        <v>5</v>
      </c>
      <c r="U152" s="44" t="s">
        <v>47</v>
      </c>
      <c r="V152" s="120">
        <f t="shared" si="27"/>
        <v>0</v>
      </c>
      <c r="W152" s="120">
        <f t="shared" si="28"/>
        <v>0</v>
      </c>
      <c r="X152" s="120">
        <f t="shared" si="29"/>
        <v>0</v>
      </c>
      <c r="Y152" s="162">
        <v>0.21</v>
      </c>
      <c r="Z152" s="162">
        <f t="shared" si="30"/>
        <v>1.68</v>
      </c>
      <c r="AA152" s="162">
        <v>0</v>
      </c>
      <c r="AB152" s="162">
        <f t="shared" si="31"/>
        <v>0</v>
      </c>
      <c r="AC152" s="162">
        <v>0</v>
      </c>
      <c r="AD152" s="163">
        <f t="shared" si="32"/>
        <v>0</v>
      </c>
      <c r="AR152" s="22" t="s">
        <v>278</v>
      </c>
      <c r="AT152" s="22" t="s">
        <v>205</v>
      </c>
      <c r="AU152" s="22" t="s">
        <v>96</v>
      </c>
      <c r="AY152" s="22" t="s">
        <v>204</v>
      </c>
      <c r="BE152" s="164">
        <f t="shared" si="33"/>
        <v>0</v>
      </c>
      <c r="BF152" s="164">
        <f t="shared" si="34"/>
        <v>0</v>
      </c>
      <c r="BG152" s="164">
        <f t="shared" si="35"/>
        <v>0</v>
      </c>
      <c r="BH152" s="164">
        <f t="shared" si="36"/>
        <v>0</v>
      </c>
      <c r="BI152" s="164">
        <f t="shared" si="37"/>
        <v>0</v>
      </c>
      <c r="BJ152" s="22" t="s">
        <v>91</v>
      </c>
      <c r="BK152" s="164">
        <f t="shared" si="38"/>
        <v>0</v>
      </c>
      <c r="BL152" s="22" t="s">
        <v>278</v>
      </c>
      <c r="BM152" s="22" t="s">
        <v>1929</v>
      </c>
    </row>
    <row r="153" spans="2:65" s="1" customFormat="1" ht="25.5" customHeight="1">
      <c r="B153" s="154"/>
      <c r="C153" s="165" t="s">
        <v>299</v>
      </c>
      <c r="D153" s="165" t="s">
        <v>211</v>
      </c>
      <c r="E153" s="166" t="s">
        <v>1749</v>
      </c>
      <c r="F153" s="265" t="s">
        <v>1750</v>
      </c>
      <c r="G153" s="265"/>
      <c r="H153" s="265"/>
      <c r="I153" s="265"/>
      <c r="J153" s="167" t="s">
        <v>208</v>
      </c>
      <c r="K153" s="168">
        <v>8</v>
      </c>
      <c r="L153" s="169"/>
      <c r="M153" s="266"/>
      <c r="N153" s="266"/>
      <c r="O153" s="267"/>
      <c r="P153" s="264">
        <f t="shared" si="26"/>
        <v>0</v>
      </c>
      <c r="Q153" s="264"/>
      <c r="R153" s="160"/>
      <c r="T153" s="161" t="s">
        <v>5</v>
      </c>
      <c r="U153" s="44" t="s">
        <v>47</v>
      </c>
      <c r="V153" s="120">
        <f t="shared" si="27"/>
        <v>0</v>
      </c>
      <c r="W153" s="120">
        <f t="shared" si="28"/>
        <v>0</v>
      </c>
      <c r="X153" s="120">
        <f t="shared" si="29"/>
        <v>0</v>
      </c>
      <c r="Y153" s="162">
        <v>0</v>
      </c>
      <c r="Z153" s="162">
        <f t="shared" si="30"/>
        <v>0</v>
      </c>
      <c r="AA153" s="162">
        <v>1.9000000000000001E-4</v>
      </c>
      <c r="AB153" s="162">
        <f t="shared" si="31"/>
        <v>1.5200000000000001E-3</v>
      </c>
      <c r="AC153" s="162">
        <v>0</v>
      </c>
      <c r="AD153" s="163">
        <f t="shared" si="32"/>
        <v>0</v>
      </c>
      <c r="AR153" s="22" t="s">
        <v>1373</v>
      </c>
      <c r="AT153" s="22" t="s">
        <v>211</v>
      </c>
      <c r="AU153" s="22" t="s">
        <v>96</v>
      </c>
      <c r="AY153" s="22" t="s">
        <v>204</v>
      </c>
      <c r="BE153" s="164">
        <f t="shared" si="33"/>
        <v>0</v>
      </c>
      <c r="BF153" s="164">
        <f t="shared" si="34"/>
        <v>0</v>
      </c>
      <c r="BG153" s="164">
        <f t="shared" si="35"/>
        <v>0</v>
      </c>
      <c r="BH153" s="164">
        <f t="shared" si="36"/>
        <v>0</v>
      </c>
      <c r="BI153" s="164">
        <f t="shared" si="37"/>
        <v>0</v>
      </c>
      <c r="BJ153" s="22" t="s">
        <v>91</v>
      </c>
      <c r="BK153" s="164">
        <f t="shared" si="38"/>
        <v>0</v>
      </c>
      <c r="BL153" s="22" t="s">
        <v>1373</v>
      </c>
      <c r="BM153" s="22" t="s">
        <v>1930</v>
      </c>
    </row>
    <row r="154" spans="2:65" s="1" customFormat="1" ht="16.5" customHeight="1">
      <c r="B154" s="154"/>
      <c r="C154" s="155" t="s">
        <v>303</v>
      </c>
      <c r="D154" s="155" t="s">
        <v>205</v>
      </c>
      <c r="E154" s="156" t="s">
        <v>1752</v>
      </c>
      <c r="F154" s="263" t="s">
        <v>1753</v>
      </c>
      <c r="G154" s="263"/>
      <c r="H154" s="263"/>
      <c r="I154" s="263"/>
      <c r="J154" s="157" t="s">
        <v>208</v>
      </c>
      <c r="K154" s="158">
        <v>5</v>
      </c>
      <c r="L154" s="159"/>
      <c r="M154" s="264"/>
      <c r="N154" s="264"/>
      <c r="O154" s="264"/>
      <c r="P154" s="264">
        <f t="shared" si="26"/>
        <v>0</v>
      </c>
      <c r="Q154" s="264"/>
      <c r="R154" s="160"/>
      <c r="T154" s="161" t="s">
        <v>5</v>
      </c>
      <c r="U154" s="44" t="s">
        <v>47</v>
      </c>
      <c r="V154" s="120">
        <f t="shared" si="27"/>
        <v>0</v>
      </c>
      <c r="W154" s="120">
        <f t="shared" si="28"/>
        <v>0</v>
      </c>
      <c r="X154" s="120">
        <f t="shared" si="29"/>
        <v>0</v>
      </c>
      <c r="Y154" s="162">
        <v>0.21</v>
      </c>
      <c r="Z154" s="162">
        <f t="shared" si="30"/>
        <v>1.05</v>
      </c>
      <c r="AA154" s="162">
        <v>0</v>
      </c>
      <c r="AB154" s="162">
        <f t="shared" si="31"/>
        <v>0</v>
      </c>
      <c r="AC154" s="162">
        <v>0</v>
      </c>
      <c r="AD154" s="163">
        <f t="shared" si="32"/>
        <v>0</v>
      </c>
      <c r="AR154" s="22" t="s">
        <v>278</v>
      </c>
      <c r="AT154" s="22" t="s">
        <v>205</v>
      </c>
      <c r="AU154" s="22" t="s">
        <v>96</v>
      </c>
      <c r="AY154" s="22" t="s">
        <v>204</v>
      </c>
      <c r="BE154" s="164">
        <f t="shared" si="33"/>
        <v>0</v>
      </c>
      <c r="BF154" s="164">
        <f t="shared" si="34"/>
        <v>0</v>
      </c>
      <c r="BG154" s="164">
        <f t="shared" si="35"/>
        <v>0</v>
      </c>
      <c r="BH154" s="164">
        <f t="shared" si="36"/>
        <v>0</v>
      </c>
      <c r="BI154" s="164">
        <f t="shared" si="37"/>
        <v>0</v>
      </c>
      <c r="BJ154" s="22" t="s">
        <v>91</v>
      </c>
      <c r="BK154" s="164">
        <f t="shared" si="38"/>
        <v>0</v>
      </c>
      <c r="BL154" s="22" t="s">
        <v>278</v>
      </c>
      <c r="BM154" s="22" t="s">
        <v>1931</v>
      </c>
    </row>
    <row r="155" spans="2:65" s="1" customFormat="1" ht="25.5" customHeight="1">
      <c r="B155" s="154"/>
      <c r="C155" s="165" t="s">
        <v>307</v>
      </c>
      <c r="D155" s="165" t="s">
        <v>211</v>
      </c>
      <c r="E155" s="166" t="s">
        <v>1755</v>
      </c>
      <c r="F155" s="265" t="s">
        <v>1756</v>
      </c>
      <c r="G155" s="265"/>
      <c r="H155" s="265"/>
      <c r="I155" s="265"/>
      <c r="J155" s="167" t="s">
        <v>208</v>
      </c>
      <c r="K155" s="168">
        <v>5</v>
      </c>
      <c r="L155" s="169"/>
      <c r="M155" s="266"/>
      <c r="N155" s="266"/>
      <c r="O155" s="267"/>
      <c r="P155" s="264">
        <f t="shared" si="26"/>
        <v>0</v>
      </c>
      <c r="Q155" s="264"/>
      <c r="R155" s="160"/>
      <c r="T155" s="161" t="s">
        <v>5</v>
      </c>
      <c r="U155" s="44" t="s">
        <v>47</v>
      </c>
      <c r="V155" s="120">
        <f t="shared" si="27"/>
        <v>0</v>
      </c>
      <c r="W155" s="120">
        <f t="shared" si="28"/>
        <v>0</v>
      </c>
      <c r="X155" s="120">
        <f t="shared" si="29"/>
        <v>0</v>
      </c>
      <c r="Y155" s="162">
        <v>0</v>
      </c>
      <c r="Z155" s="162">
        <f t="shared" si="30"/>
        <v>0</v>
      </c>
      <c r="AA155" s="162">
        <v>1.9000000000000001E-4</v>
      </c>
      <c r="AB155" s="162">
        <f t="shared" si="31"/>
        <v>9.5000000000000011E-4</v>
      </c>
      <c r="AC155" s="162">
        <v>0</v>
      </c>
      <c r="AD155" s="163">
        <f t="shared" si="32"/>
        <v>0</v>
      </c>
      <c r="AR155" s="22" t="s">
        <v>1373</v>
      </c>
      <c r="AT155" s="22" t="s">
        <v>211</v>
      </c>
      <c r="AU155" s="22" t="s">
        <v>96</v>
      </c>
      <c r="AY155" s="22" t="s">
        <v>204</v>
      </c>
      <c r="BE155" s="164">
        <f t="shared" si="33"/>
        <v>0</v>
      </c>
      <c r="BF155" s="164">
        <f t="shared" si="34"/>
        <v>0</v>
      </c>
      <c r="BG155" s="164">
        <f t="shared" si="35"/>
        <v>0</v>
      </c>
      <c r="BH155" s="164">
        <f t="shared" si="36"/>
        <v>0</v>
      </c>
      <c r="BI155" s="164">
        <f t="shared" si="37"/>
        <v>0</v>
      </c>
      <c r="BJ155" s="22" t="s">
        <v>91</v>
      </c>
      <c r="BK155" s="164">
        <f t="shared" si="38"/>
        <v>0</v>
      </c>
      <c r="BL155" s="22" t="s">
        <v>1373</v>
      </c>
      <c r="BM155" s="22" t="s">
        <v>1932</v>
      </c>
    </row>
    <row r="156" spans="2:65" s="1" customFormat="1" ht="25.5" customHeight="1">
      <c r="B156" s="154"/>
      <c r="C156" s="155" t="s">
        <v>311</v>
      </c>
      <c r="D156" s="155" t="s">
        <v>205</v>
      </c>
      <c r="E156" s="156" t="s">
        <v>1758</v>
      </c>
      <c r="F156" s="263" t="s">
        <v>1759</v>
      </c>
      <c r="G156" s="263"/>
      <c r="H156" s="263"/>
      <c r="I156" s="263"/>
      <c r="J156" s="157" t="s">
        <v>208</v>
      </c>
      <c r="K156" s="158">
        <v>71</v>
      </c>
      <c r="L156" s="159"/>
      <c r="M156" s="264"/>
      <c r="N156" s="264"/>
      <c r="O156" s="264"/>
      <c r="P156" s="264">
        <f t="shared" si="26"/>
        <v>0</v>
      </c>
      <c r="Q156" s="264"/>
      <c r="R156" s="160"/>
      <c r="T156" s="161" t="s">
        <v>5</v>
      </c>
      <c r="U156" s="44" t="s">
        <v>47</v>
      </c>
      <c r="V156" s="120">
        <f t="shared" si="27"/>
        <v>0</v>
      </c>
      <c r="W156" s="120">
        <f t="shared" si="28"/>
        <v>0</v>
      </c>
      <c r="X156" s="120">
        <f t="shared" si="29"/>
        <v>0</v>
      </c>
      <c r="Y156" s="162">
        <v>0.22</v>
      </c>
      <c r="Z156" s="162">
        <f t="shared" si="30"/>
        <v>15.62</v>
      </c>
      <c r="AA156" s="162">
        <v>0</v>
      </c>
      <c r="AB156" s="162">
        <f t="shared" si="31"/>
        <v>0</v>
      </c>
      <c r="AC156" s="162">
        <v>0</v>
      </c>
      <c r="AD156" s="163">
        <f t="shared" si="32"/>
        <v>0</v>
      </c>
      <c r="AR156" s="22" t="s">
        <v>278</v>
      </c>
      <c r="AT156" s="22" t="s">
        <v>205</v>
      </c>
      <c r="AU156" s="22" t="s">
        <v>96</v>
      </c>
      <c r="AY156" s="22" t="s">
        <v>204</v>
      </c>
      <c r="BE156" s="164">
        <f t="shared" si="33"/>
        <v>0</v>
      </c>
      <c r="BF156" s="164">
        <f t="shared" si="34"/>
        <v>0</v>
      </c>
      <c r="BG156" s="164">
        <f t="shared" si="35"/>
        <v>0</v>
      </c>
      <c r="BH156" s="164">
        <f t="shared" si="36"/>
        <v>0</v>
      </c>
      <c r="BI156" s="164">
        <f t="shared" si="37"/>
        <v>0</v>
      </c>
      <c r="BJ156" s="22" t="s">
        <v>91</v>
      </c>
      <c r="BK156" s="164">
        <f t="shared" si="38"/>
        <v>0</v>
      </c>
      <c r="BL156" s="22" t="s">
        <v>278</v>
      </c>
      <c r="BM156" s="22" t="s">
        <v>1933</v>
      </c>
    </row>
    <row r="157" spans="2:65" s="1" customFormat="1" ht="16.5" customHeight="1">
      <c r="B157" s="154"/>
      <c r="C157" s="165" t="s">
        <v>315</v>
      </c>
      <c r="D157" s="165" t="s">
        <v>211</v>
      </c>
      <c r="E157" s="166" t="s">
        <v>1761</v>
      </c>
      <c r="F157" s="265" t="s">
        <v>1762</v>
      </c>
      <c r="G157" s="265"/>
      <c r="H157" s="265"/>
      <c r="I157" s="265"/>
      <c r="J157" s="167" t="s">
        <v>208</v>
      </c>
      <c r="K157" s="168">
        <v>63</v>
      </c>
      <c r="L157" s="169"/>
      <c r="M157" s="266"/>
      <c r="N157" s="266"/>
      <c r="O157" s="267"/>
      <c r="P157" s="264">
        <f t="shared" si="26"/>
        <v>0</v>
      </c>
      <c r="Q157" s="264"/>
      <c r="R157" s="160"/>
      <c r="T157" s="161" t="s">
        <v>5</v>
      </c>
      <c r="U157" s="44" t="s">
        <v>47</v>
      </c>
      <c r="V157" s="120">
        <f t="shared" si="27"/>
        <v>0</v>
      </c>
      <c r="W157" s="120">
        <f t="shared" si="28"/>
        <v>0</v>
      </c>
      <c r="X157" s="120">
        <f t="shared" si="29"/>
        <v>0</v>
      </c>
      <c r="Y157" s="162">
        <v>0</v>
      </c>
      <c r="Z157" s="162">
        <f t="shared" si="30"/>
        <v>0</v>
      </c>
      <c r="AA157" s="162">
        <v>2.3000000000000001E-4</v>
      </c>
      <c r="AB157" s="162">
        <f t="shared" si="31"/>
        <v>1.4490000000000001E-2</v>
      </c>
      <c r="AC157" s="162">
        <v>0</v>
      </c>
      <c r="AD157" s="163">
        <f t="shared" si="32"/>
        <v>0</v>
      </c>
      <c r="AR157" s="22" t="s">
        <v>1373</v>
      </c>
      <c r="AT157" s="22" t="s">
        <v>211</v>
      </c>
      <c r="AU157" s="22" t="s">
        <v>96</v>
      </c>
      <c r="AY157" s="22" t="s">
        <v>204</v>
      </c>
      <c r="BE157" s="164">
        <f t="shared" si="33"/>
        <v>0</v>
      </c>
      <c r="BF157" s="164">
        <f t="shared" si="34"/>
        <v>0</v>
      </c>
      <c r="BG157" s="164">
        <f t="shared" si="35"/>
        <v>0</v>
      </c>
      <c r="BH157" s="164">
        <f t="shared" si="36"/>
        <v>0</v>
      </c>
      <c r="BI157" s="164">
        <f t="shared" si="37"/>
        <v>0</v>
      </c>
      <c r="BJ157" s="22" t="s">
        <v>91</v>
      </c>
      <c r="BK157" s="164">
        <f t="shared" si="38"/>
        <v>0</v>
      </c>
      <c r="BL157" s="22" t="s">
        <v>1373</v>
      </c>
      <c r="BM157" s="22" t="s">
        <v>1934</v>
      </c>
    </row>
    <row r="158" spans="2:65" s="1" customFormat="1" ht="16.5" customHeight="1">
      <c r="B158" s="154"/>
      <c r="C158" s="165" t="s">
        <v>319</v>
      </c>
      <c r="D158" s="165" t="s">
        <v>211</v>
      </c>
      <c r="E158" s="166" t="s">
        <v>1764</v>
      </c>
      <c r="F158" s="265" t="s">
        <v>1765</v>
      </c>
      <c r="G158" s="265"/>
      <c r="H158" s="265"/>
      <c r="I158" s="265"/>
      <c r="J158" s="167" t="s">
        <v>208</v>
      </c>
      <c r="K158" s="168">
        <v>4</v>
      </c>
      <c r="L158" s="169"/>
      <c r="M158" s="266"/>
      <c r="N158" s="266"/>
      <c r="O158" s="267"/>
      <c r="P158" s="264">
        <f t="shared" si="26"/>
        <v>0</v>
      </c>
      <c r="Q158" s="264"/>
      <c r="R158" s="160"/>
      <c r="T158" s="161" t="s">
        <v>5</v>
      </c>
      <c r="U158" s="44" t="s">
        <v>47</v>
      </c>
      <c r="V158" s="120">
        <f t="shared" si="27"/>
        <v>0</v>
      </c>
      <c r="W158" s="120">
        <f t="shared" si="28"/>
        <v>0</v>
      </c>
      <c r="X158" s="120">
        <f t="shared" si="29"/>
        <v>0</v>
      </c>
      <c r="Y158" s="162">
        <v>0</v>
      </c>
      <c r="Z158" s="162">
        <f t="shared" si="30"/>
        <v>0</v>
      </c>
      <c r="AA158" s="162">
        <v>1.4999999999999999E-4</v>
      </c>
      <c r="AB158" s="162">
        <f t="shared" si="31"/>
        <v>5.9999999999999995E-4</v>
      </c>
      <c r="AC158" s="162">
        <v>0</v>
      </c>
      <c r="AD158" s="163">
        <f t="shared" si="32"/>
        <v>0</v>
      </c>
      <c r="AR158" s="22" t="s">
        <v>1373</v>
      </c>
      <c r="AT158" s="22" t="s">
        <v>211</v>
      </c>
      <c r="AU158" s="22" t="s">
        <v>96</v>
      </c>
      <c r="AY158" s="22" t="s">
        <v>204</v>
      </c>
      <c r="BE158" s="164">
        <f t="shared" si="33"/>
        <v>0</v>
      </c>
      <c r="BF158" s="164">
        <f t="shared" si="34"/>
        <v>0</v>
      </c>
      <c r="BG158" s="164">
        <f t="shared" si="35"/>
        <v>0</v>
      </c>
      <c r="BH158" s="164">
        <f t="shared" si="36"/>
        <v>0</v>
      </c>
      <c r="BI158" s="164">
        <f t="shared" si="37"/>
        <v>0</v>
      </c>
      <c r="BJ158" s="22" t="s">
        <v>91</v>
      </c>
      <c r="BK158" s="164">
        <f t="shared" si="38"/>
        <v>0</v>
      </c>
      <c r="BL158" s="22" t="s">
        <v>1373</v>
      </c>
      <c r="BM158" s="22" t="s">
        <v>1935</v>
      </c>
    </row>
    <row r="159" spans="2:65" s="1" customFormat="1" ht="16.5" customHeight="1">
      <c r="B159" s="154"/>
      <c r="C159" s="165" t="s">
        <v>323</v>
      </c>
      <c r="D159" s="165" t="s">
        <v>211</v>
      </c>
      <c r="E159" s="166" t="s">
        <v>1767</v>
      </c>
      <c r="F159" s="265" t="s">
        <v>1768</v>
      </c>
      <c r="G159" s="265"/>
      <c r="H159" s="265"/>
      <c r="I159" s="265"/>
      <c r="J159" s="167" t="s">
        <v>208</v>
      </c>
      <c r="K159" s="168">
        <v>4</v>
      </c>
      <c r="L159" s="169"/>
      <c r="M159" s="266"/>
      <c r="N159" s="266"/>
      <c r="O159" s="267"/>
      <c r="P159" s="264">
        <f t="shared" si="26"/>
        <v>0</v>
      </c>
      <c r="Q159" s="264"/>
      <c r="R159" s="160"/>
      <c r="T159" s="161" t="s">
        <v>5</v>
      </c>
      <c r="U159" s="44" t="s">
        <v>47</v>
      </c>
      <c r="V159" s="120">
        <f t="shared" si="27"/>
        <v>0</v>
      </c>
      <c r="W159" s="120">
        <f t="shared" si="28"/>
        <v>0</v>
      </c>
      <c r="X159" s="120">
        <f t="shared" si="29"/>
        <v>0</v>
      </c>
      <c r="Y159" s="162">
        <v>0</v>
      </c>
      <c r="Z159" s="162">
        <f t="shared" si="30"/>
        <v>0</v>
      </c>
      <c r="AA159" s="162">
        <v>1E-4</v>
      </c>
      <c r="AB159" s="162">
        <f t="shared" si="31"/>
        <v>4.0000000000000002E-4</v>
      </c>
      <c r="AC159" s="162">
        <v>0</v>
      </c>
      <c r="AD159" s="163">
        <f t="shared" si="32"/>
        <v>0</v>
      </c>
      <c r="AR159" s="22" t="s">
        <v>1373</v>
      </c>
      <c r="AT159" s="22" t="s">
        <v>211</v>
      </c>
      <c r="AU159" s="22" t="s">
        <v>96</v>
      </c>
      <c r="AY159" s="22" t="s">
        <v>204</v>
      </c>
      <c r="BE159" s="164">
        <f t="shared" si="33"/>
        <v>0</v>
      </c>
      <c r="BF159" s="164">
        <f t="shared" si="34"/>
        <v>0</v>
      </c>
      <c r="BG159" s="164">
        <f t="shared" si="35"/>
        <v>0</v>
      </c>
      <c r="BH159" s="164">
        <f t="shared" si="36"/>
        <v>0</v>
      </c>
      <c r="BI159" s="164">
        <f t="shared" si="37"/>
        <v>0</v>
      </c>
      <c r="BJ159" s="22" t="s">
        <v>91</v>
      </c>
      <c r="BK159" s="164">
        <f t="shared" si="38"/>
        <v>0</v>
      </c>
      <c r="BL159" s="22" t="s">
        <v>1373</v>
      </c>
      <c r="BM159" s="22" t="s">
        <v>1936</v>
      </c>
    </row>
    <row r="160" spans="2:65" s="10" customFormat="1" ht="29.85" customHeight="1">
      <c r="B160" s="142"/>
      <c r="C160" s="143"/>
      <c r="D160" s="153" t="s">
        <v>1441</v>
      </c>
      <c r="E160" s="153"/>
      <c r="F160" s="153"/>
      <c r="G160" s="153"/>
      <c r="H160" s="153"/>
      <c r="I160" s="153"/>
      <c r="J160" s="153"/>
      <c r="K160" s="153"/>
      <c r="L160" s="153"/>
      <c r="M160" s="279">
        <f>BK160</f>
        <v>0</v>
      </c>
      <c r="N160" s="280"/>
      <c r="O160" s="280"/>
      <c r="P160" s="280"/>
      <c r="Q160" s="280"/>
      <c r="R160" s="145"/>
      <c r="T160" s="146"/>
      <c r="U160" s="143"/>
      <c r="V160" s="143"/>
      <c r="W160" s="147">
        <f>SUM(W161:W183)</f>
        <v>0</v>
      </c>
      <c r="X160" s="147">
        <f>SUM(X161:X183)</f>
        <v>0</v>
      </c>
      <c r="Y160" s="143"/>
      <c r="Z160" s="148">
        <f>SUM(Z161:Z183)</f>
        <v>3.8140000000000001</v>
      </c>
      <c r="AA160" s="143"/>
      <c r="AB160" s="148">
        <f>SUM(AB161:AB183)</f>
        <v>0</v>
      </c>
      <c r="AC160" s="143"/>
      <c r="AD160" s="149">
        <f>SUM(AD161:AD183)</f>
        <v>0</v>
      </c>
      <c r="AR160" s="150" t="s">
        <v>216</v>
      </c>
      <c r="AT160" s="151" t="s">
        <v>83</v>
      </c>
      <c r="AU160" s="151" t="s">
        <v>91</v>
      </c>
      <c r="AY160" s="150" t="s">
        <v>204</v>
      </c>
      <c r="BK160" s="152">
        <f>SUM(BK161:BK183)</f>
        <v>0</v>
      </c>
    </row>
    <row r="161" spans="2:65" s="1" customFormat="1" ht="16.5" customHeight="1">
      <c r="B161" s="154"/>
      <c r="C161" s="155" t="s">
        <v>327</v>
      </c>
      <c r="D161" s="155" t="s">
        <v>205</v>
      </c>
      <c r="E161" s="156" t="s">
        <v>1770</v>
      </c>
      <c r="F161" s="263" t="s">
        <v>1771</v>
      </c>
      <c r="G161" s="263"/>
      <c r="H161" s="263"/>
      <c r="I161" s="263"/>
      <c r="J161" s="157" t="s">
        <v>237</v>
      </c>
      <c r="K161" s="158">
        <v>2</v>
      </c>
      <c r="L161" s="159"/>
      <c r="M161" s="264"/>
      <c r="N161" s="264"/>
      <c r="O161" s="264"/>
      <c r="P161" s="264">
        <f t="shared" ref="P161:P183" si="39">ROUND(V161*K161,2)</f>
        <v>0</v>
      </c>
      <c r="Q161" s="264"/>
      <c r="R161" s="160"/>
      <c r="T161" s="161" t="s">
        <v>5</v>
      </c>
      <c r="U161" s="44" t="s">
        <v>47</v>
      </c>
      <c r="V161" s="120">
        <f t="shared" ref="V161:V183" si="40">L161+M161</f>
        <v>0</v>
      </c>
      <c r="W161" s="120">
        <f t="shared" ref="W161:W183" si="41">ROUND(L161*K161,2)</f>
        <v>0</v>
      </c>
      <c r="X161" s="120">
        <f t="shared" ref="X161:X183" si="42">ROUND(M161*K161,2)</f>
        <v>0</v>
      </c>
      <c r="Y161" s="162">
        <v>0.21199999999999999</v>
      </c>
      <c r="Z161" s="162">
        <f t="shared" ref="Z161:Z183" si="43">Y161*K161</f>
        <v>0.42399999999999999</v>
      </c>
      <c r="AA161" s="162">
        <v>0</v>
      </c>
      <c r="AB161" s="162">
        <f t="shared" ref="AB161:AB183" si="44">AA161*K161</f>
        <v>0</v>
      </c>
      <c r="AC161" s="162">
        <v>0</v>
      </c>
      <c r="AD161" s="163">
        <f t="shared" ref="AD161:AD183" si="45">AC161*K161</f>
        <v>0</v>
      </c>
      <c r="AR161" s="22" t="s">
        <v>278</v>
      </c>
      <c r="AT161" s="22" t="s">
        <v>205</v>
      </c>
      <c r="AU161" s="22" t="s">
        <v>96</v>
      </c>
      <c r="AY161" s="22" t="s">
        <v>204</v>
      </c>
      <c r="BE161" s="164">
        <f t="shared" ref="BE161:BE183" si="46">IF(U161="základní",P161,0)</f>
        <v>0</v>
      </c>
      <c r="BF161" s="164">
        <f t="shared" ref="BF161:BF183" si="47">IF(U161="snížená",P161,0)</f>
        <v>0</v>
      </c>
      <c r="BG161" s="164">
        <f t="shared" ref="BG161:BG183" si="48">IF(U161="zákl. přenesená",P161,0)</f>
        <v>0</v>
      </c>
      <c r="BH161" s="164">
        <f t="shared" ref="BH161:BH183" si="49">IF(U161="sníž. přenesená",P161,0)</f>
        <v>0</v>
      </c>
      <c r="BI161" s="164">
        <f t="shared" ref="BI161:BI183" si="50">IF(U161="nulová",P161,0)</f>
        <v>0</v>
      </c>
      <c r="BJ161" s="22" t="s">
        <v>91</v>
      </c>
      <c r="BK161" s="164">
        <f t="shared" ref="BK161:BK183" si="51">ROUND(V161*K161,2)</f>
        <v>0</v>
      </c>
      <c r="BL161" s="22" t="s">
        <v>278</v>
      </c>
      <c r="BM161" s="22" t="s">
        <v>1937</v>
      </c>
    </row>
    <row r="162" spans="2:65" s="1" customFormat="1" ht="16.5" customHeight="1">
      <c r="B162" s="154"/>
      <c r="C162" s="155" t="s">
        <v>331</v>
      </c>
      <c r="D162" s="155" t="s">
        <v>205</v>
      </c>
      <c r="E162" s="156" t="s">
        <v>1773</v>
      </c>
      <c r="F162" s="263" t="s">
        <v>1774</v>
      </c>
      <c r="G162" s="263"/>
      <c r="H162" s="263"/>
      <c r="I162" s="263"/>
      <c r="J162" s="157" t="s">
        <v>237</v>
      </c>
      <c r="K162" s="158">
        <v>3</v>
      </c>
      <c r="L162" s="159"/>
      <c r="M162" s="264"/>
      <c r="N162" s="264"/>
      <c r="O162" s="264"/>
      <c r="P162" s="264">
        <f t="shared" si="39"/>
        <v>0</v>
      </c>
      <c r="Q162" s="264"/>
      <c r="R162" s="160"/>
      <c r="T162" s="161" t="s">
        <v>5</v>
      </c>
      <c r="U162" s="44" t="s">
        <v>47</v>
      </c>
      <c r="V162" s="120">
        <f t="shared" si="40"/>
        <v>0</v>
      </c>
      <c r="W162" s="120">
        <f t="shared" si="41"/>
        <v>0</v>
      </c>
      <c r="X162" s="120">
        <f t="shared" si="42"/>
        <v>0</v>
      </c>
      <c r="Y162" s="162">
        <v>0.21199999999999999</v>
      </c>
      <c r="Z162" s="162">
        <f t="shared" si="43"/>
        <v>0.63600000000000001</v>
      </c>
      <c r="AA162" s="162">
        <v>0</v>
      </c>
      <c r="AB162" s="162">
        <f t="shared" si="44"/>
        <v>0</v>
      </c>
      <c r="AC162" s="162">
        <v>0</v>
      </c>
      <c r="AD162" s="163">
        <f t="shared" si="45"/>
        <v>0</v>
      </c>
      <c r="AR162" s="22" t="s">
        <v>278</v>
      </c>
      <c r="AT162" s="22" t="s">
        <v>205</v>
      </c>
      <c r="AU162" s="22" t="s">
        <v>96</v>
      </c>
      <c r="AY162" s="22" t="s">
        <v>204</v>
      </c>
      <c r="BE162" s="164">
        <f t="shared" si="46"/>
        <v>0</v>
      </c>
      <c r="BF162" s="164">
        <f t="shared" si="47"/>
        <v>0</v>
      </c>
      <c r="BG162" s="164">
        <f t="shared" si="48"/>
        <v>0</v>
      </c>
      <c r="BH162" s="164">
        <f t="shared" si="49"/>
        <v>0</v>
      </c>
      <c r="BI162" s="164">
        <f t="shared" si="50"/>
        <v>0</v>
      </c>
      <c r="BJ162" s="22" t="s">
        <v>91</v>
      </c>
      <c r="BK162" s="164">
        <f t="shared" si="51"/>
        <v>0</v>
      </c>
      <c r="BL162" s="22" t="s">
        <v>278</v>
      </c>
      <c r="BM162" s="22" t="s">
        <v>1938</v>
      </c>
    </row>
    <row r="163" spans="2:65" s="1" customFormat="1" ht="16.5" customHeight="1">
      <c r="B163" s="154"/>
      <c r="C163" s="165" t="s">
        <v>214</v>
      </c>
      <c r="D163" s="165" t="s">
        <v>211</v>
      </c>
      <c r="E163" s="166" t="s">
        <v>1776</v>
      </c>
      <c r="F163" s="265" t="s">
        <v>1777</v>
      </c>
      <c r="G163" s="265"/>
      <c r="H163" s="265"/>
      <c r="I163" s="265"/>
      <c r="J163" s="167" t="s">
        <v>237</v>
      </c>
      <c r="K163" s="168">
        <v>3</v>
      </c>
      <c r="L163" s="169"/>
      <c r="M163" s="266"/>
      <c r="N163" s="266"/>
      <c r="O163" s="267"/>
      <c r="P163" s="264">
        <f t="shared" si="39"/>
        <v>0</v>
      </c>
      <c r="Q163" s="264"/>
      <c r="R163" s="160"/>
      <c r="T163" s="161" t="s">
        <v>5</v>
      </c>
      <c r="U163" s="44" t="s">
        <v>47</v>
      </c>
      <c r="V163" s="120">
        <f t="shared" si="40"/>
        <v>0</v>
      </c>
      <c r="W163" s="120">
        <f t="shared" si="41"/>
        <v>0</v>
      </c>
      <c r="X163" s="120">
        <f t="shared" si="42"/>
        <v>0</v>
      </c>
      <c r="Y163" s="162">
        <v>0</v>
      </c>
      <c r="Z163" s="162">
        <f t="shared" si="43"/>
        <v>0</v>
      </c>
      <c r="AA163" s="162">
        <v>0</v>
      </c>
      <c r="AB163" s="162">
        <f t="shared" si="44"/>
        <v>0</v>
      </c>
      <c r="AC163" s="162">
        <v>0</v>
      </c>
      <c r="AD163" s="163">
        <f t="shared" si="45"/>
        <v>0</v>
      </c>
      <c r="AR163" s="22" t="s">
        <v>277</v>
      </c>
      <c r="AT163" s="22" t="s">
        <v>211</v>
      </c>
      <c r="AU163" s="22" t="s">
        <v>96</v>
      </c>
      <c r="AY163" s="22" t="s">
        <v>204</v>
      </c>
      <c r="BE163" s="164">
        <f t="shared" si="46"/>
        <v>0</v>
      </c>
      <c r="BF163" s="164">
        <f t="shared" si="47"/>
        <v>0</v>
      </c>
      <c r="BG163" s="164">
        <f t="shared" si="48"/>
        <v>0</v>
      </c>
      <c r="BH163" s="164">
        <f t="shared" si="49"/>
        <v>0</v>
      </c>
      <c r="BI163" s="164">
        <f t="shared" si="50"/>
        <v>0</v>
      </c>
      <c r="BJ163" s="22" t="s">
        <v>91</v>
      </c>
      <c r="BK163" s="164">
        <f t="shared" si="51"/>
        <v>0</v>
      </c>
      <c r="BL163" s="22" t="s">
        <v>278</v>
      </c>
      <c r="BM163" s="22" t="s">
        <v>1939</v>
      </c>
    </row>
    <row r="164" spans="2:65" s="1" customFormat="1" ht="16.5" customHeight="1">
      <c r="B164" s="154"/>
      <c r="C164" s="155" t="s">
        <v>339</v>
      </c>
      <c r="D164" s="155" t="s">
        <v>205</v>
      </c>
      <c r="E164" s="156" t="s">
        <v>1779</v>
      </c>
      <c r="F164" s="263" t="s">
        <v>1780</v>
      </c>
      <c r="G164" s="263"/>
      <c r="H164" s="263"/>
      <c r="I164" s="263"/>
      <c r="J164" s="157" t="s">
        <v>237</v>
      </c>
      <c r="K164" s="158">
        <v>4</v>
      </c>
      <c r="L164" s="159"/>
      <c r="M164" s="264"/>
      <c r="N164" s="264"/>
      <c r="O164" s="264"/>
      <c r="P164" s="264">
        <f t="shared" si="39"/>
        <v>0</v>
      </c>
      <c r="Q164" s="264"/>
      <c r="R164" s="160"/>
      <c r="T164" s="161" t="s">
        <v>5</v>
      </c>
      <c r="U164" s="44" t="s">
        <v>47</v>
      </c>
      <c r="V164" s="120">
        <f t="shared" si="40"/>
        <v>0</v>
      </c>
      <c r="W164" s="120">
        <f t="shared" si="41"/>
        <v>0</v>
      </c>
      <c r="X164" s="120">
        <f t="shared" si="42"/>
        <v>0</v>
      </c>
      <c r="Y164" s="162">
        <v>0.21199999999999999</v>
      </c>
      <c r="Z164" s="162">
        <f t="shared" si="43"/>
        <v>0.84799999999999998</v>
      </c>
      <c r="AA164" s="162">
        <v>0</v>
      </c>
      <c r="AB164" s="162">
        <f t="shared" si="44"/>
        <v>0</v>
      </c>
      <c r="AC164" s="162">
        <v>0</v>
      </c>
      <c r="AD164" s="163">
        <f t="shared" si="45"/>
        <v>0</v>
      </c>
      <c r="AR164" s="22" t="s">
        <v>278</v>
      </c>
      <c r="AT164" s="22" t="s">
        <v>205</v>
      </c>
      <c r="AU164" s="22" t="s">
        <v>96</v>
      </c>
      <c r="AY164" s="22" t="s">
        <v>204</v>
      </c>
      <c r="BE164" s="164">
        <f t="shared" si="46"/>
        <v>0</v>
      </c>
      <c r="BF164" s="164">
        <f t="shared" si="47"/>
        <v>0</v>
      </c>
      <c r="BG164" s="164">
        <f t="shared" si="48"/>
        <v>0</v>
      </c>
      <c r="BH164" s="164">
        <f t="shared" si="49"/>
        <v>0</v>
      </c>
      <c r="BI164" s="164">
        <f t="shared" si="50"/>
        <v>0</v>
      </c>
      <c r="BJ164" s="22" t="s">
        <v>91</v>
      </c>
      <c r="BK164" s="164">
        <f t="shared" si="51"/>
        <v>0</v>
      </c>
      <c r="BL164" s="22" t="s">
        <v>278</v>
      </c>
      <c r="BM164" s="22" t="s">
        <v>1940</v>
      </c>
    </row>
    <row r="165" spans="2:65" s="1" customFormat="1" ht="16.5" customHeight="1">
      <c r="B165" s="154"/>
      <c r="C165" s="165" t="s">
        <v>343</v>
      </c>
      <c r="D165" s="165" t="s">
        <v>211</v>
      </c>
      <c r="E165" s="166" t="s">
        <v>1782</v>
      </c>
      <c r="F165" s="265" t="s">
        <v>1783</v>
      </c>
      <c r="G165" s="265"/>
      <c r="H165" s="265"/>
      <c r="I165" s="265"/>
      <c r="J165" s="167" t="s">
        <v>237</v>
      </c>
      <c r="K165" s="168">
        <v>4</v>
      </c>
      <c r="L165" s="169"/>
      <c r="M165" s="266"/>
      <c r="N165" s="266"/>
      <c r="O165" s="267"/>
      <c r="P165" s="264">
        <f t="shared" si="39"/>
        <v>0</v>
      </c>
      <c r="Q165" s="264"/>
      <c r="R165" s="160"/>
      <c r="T165" s="161" t="s">
        <v>5</v>
      </c>
      <c r="U165" s="44" t="s">
        <v>47</v>
      </c>
      <c r="V165" s="120">
        <f t="shared" si="40"/>
        <v>0</v>
      </c>
      <c r="W165" s="120">
        <f t="shared" si="41"/>
        <v>0</v>
      </c>
      <c r="X165" s="120">
        <f t="shared" si="42"/>
        <v>0</v>
      </c>
      <c r="Y165" s="162">
        <v>0</v>
      </c>
      <c r="Z165" s="162">
        <f t="shared" si="43"/>
        <v>0</v>
      </c>
      <c r="AA165" s="162">
        <v>0</v>
      </c>
      <c r="AB165" s="162">
        <f t="shared" si="44"/>
        <v>0</v>
      </c>
      <c r="AC165" s="162">
        <v>0</v>
      </c>
      <c r="AD165" s="163">
        <f t="shared" si="45"/>
        <v>0</v>
      </c>
      <c r="AR165" s="22" t="s">
        <v>277</v>
      </c>
      <c r="AT165" s="22" t="s">
        <v>211</v>
      </c>
      <c r="AU165" s="22" t="s">
        <v>96</v>
      </c>
      <c r="AY165" s="22" t="s">
        <v>204</v>
      </c>
      <c r="BE165" s="164">
        <f t="shared" si="46"/>
        <v>0</v>
      </c>
      <c r="BF165" s="164">
        <f t="shared" si="47"/>
        <v>0</v>
      </c>
      <c r="BG165" s="164">
        <f t="shared" si="48"/>
        <v>0</v>
      </c>
      <c r="BH165" s="164">
        <f t="shared" si="49"/>
        <v>0</v>
      </c>
      <c r="BI165" s="164">
        <f t="shared" si="50"/>
        <v>0</v>
      </c>
      <c r="BJ165" s="22" t="s">
        <v>91</v>
      </c>
      <c r="BK165" s="164">
        <f t="shared" si="51"/>
        <v>0</v>
      </c>
      <c r="BL165" s="22" t="s">
        <v>278</v>
      </c>
      <c r="BM165" s="22" t="s">
        <v>1941</v>
      </c>
    </row>
    <row r="166" spans="2:65" s="1" customFormat="1" ht="16.5" customHeight="1">
      <c r="B166" s="154"/>
      <c r="C166" s="155" t="s">
        <v>347</v>
      </c>
      <c r="D166" s="155" t="s">
        <v>205</v>
      </c>
      <c r="E166" s="156" t="s">
        <v>1785</v>
      </c>
      <c r="F166" s="263" t="s">
        <v>1786</v>
      </c>
      <c r="G166" s="263"/>
      <c r="H166" s="263"/>
      <c r="I166" s="263"/>
      <c r="J166" s="157" t="s">
        <v>237</v>
      </c>
      <c r="K166" s="158">
        <v>2</v>
      </c>
      <c r="L166" s="159"/>
      <c r="M166" s="264"/>
      <c r="N166" s="264"/>
      <c r="O166" s="264"/>
      <c r="P166" s="264">
        <f t="shared" si="39"/>
        <v>0</v>
      </c>
      <c r="Q166" s="264"/>
      <c r="R166" s="160"/>
      <c r="T166" s="161" t="s">
        <v>5</v>
      </c>
      <c r="U166" s="44" t="s">
        <v>47</v>
      </c>
      <c r="V166" s="120">
        <f t="shared" si="40"/>
        <v>0</v>
      </c>
      <c r="W166" s="120">
        <f t="shared" si="41"/>
        <v>0</v>
      </c>
      <c r="X166" s="120">
        <f t="shared" si="42"/>
        <v>0</v>
      </c>
      <c r="Y166" s="162">
        <v>0.57499999999999996</v>
      </c>
      <c r="Z166" s="162">
        <f t="shared" si="43"/>
        <v>1.1499999999999999</v>
      </c>
      <c r="AA166" s="162">
        <v>0</v>
      </c>
      <c r="AB166" s="162">
        <f t="shared" si="44"/>
        <v>0</v>
      </c>
      <c r="AC166" s="162">
        <v>0</v>
      </c>
      <c r="AD166" s="163">
        <f t="shared" si="45"/>
        <v>0</v>
      </c>
      <c r="AR166" s="22" t="s">
        <v>278</v>
      </c>
      <c r="AT166" s="22" t="s">
        <v>205</v>
      </c>
      <c r="AU166" s="22" t="s">
        <v>96</v>
      </c>
      <c r="AY166" s="22" t="s">
        <v>204</v>
      </c>
      <c r="BE166" s="164">
        <f t="shared" si="46"/>
        <v>0</v>
      </c>
      <c r="BF166" s="164">
        <f t="shared" si="47"/>
        <v>0</v>
      </c>
      <c r="BG166" s="164">
        <f t="shared" si="48"/>
        <v>0</v>
      </c>
      <c r="BH166" s="164">
        <f t="shared" si="49"/>
        <v>0</v>
      </c>
      <c r="BI166" s="164">
        <f t="shared" si="50"/>
        <v>0</v>
      </c>
      <c r="BJ166" s="22" t="s">
        <v>91</v>
      </c>
      <c r="BK166" s="164">
        <f t="shared" si="51"/>
        <v>0</v>
      </c>
      <c r="BL166" s="22" t="s">
        <v>278</v>
      </c>
      <c r="BM166" s="22" t="s">
        <v>1942</v>
      </c>
    </row>
    <row r="167" spans="2:65" s="1" customFormat="1" ht="16.5" customHeight="1">
      <c r="B167" s="154"/>
      <c r="C167" s="165" t="s">
        <v>351</v>
      </c>
      <c r="D167" s="165" t="s">
        <v>211</v>
      </c>
      <c r="E167" s="166" t="s">
        <v>1788</v>
      </c>
      <c r="F167" s="265" t="s">
        <v>1789</v>
      </c>
      <c r="G167" s="265"/>
      <c r="H167" s="265"/>
      <c r="I167" s="265"/>
      <c r="J167" s="167" t="s">
        <v>237</v>
      </c>
      <c r="K167" s="168">
        <v>2</v>
      </c>
      <c r="L167" s="169"/>
      <c r="M167" s="266"/>
      <c r="N167" s="266"/>
      <c r="O167" s="267"/>
      <c r="P167" s="264">
        <f t="shared" si="39"/>
        <v>0</v>
      </c>
      <c r="Q167" s="264"/>
      <c r="R167" s="160"/>
      <c r="T167" s="161" t="s">
        <v>5</v>
      </c>
      <c r="U167" s="44" t="s">
        <v>47</v>
      </c>
      <c r="V167" s="120">
        <f t="shared" si="40"/>
        <v>0</v>
      </c>
      <c r="W167" s="120">
        <f t="shared" si="41"/>
        <v>0</v>
      </c>
      <c r="X167" s="120">
        <f t="shared" si="42"/>
        <v>0</v>
      </c>
      <c r="Y167" s="162">
        <v>0</v>
      </c>
      <c r="Z167" s="162">
        <f t="shared" si="43"/>
        <v>0</v>
      </c>
      <c r="AA167" s="162">
        <v>0</v>
      </c>
      <c r="AB167" s="162">
        <f t="shared" si="44"/>
        <v>0</v>
      </c>
      <c r="AC167" s="162">
        <v>0</v>
      </c>
      <c r="AD167" s="163">
        <f t="shared" si="45"/>
        <v>0</v>
      </c>
      <c r="AR167" s="22" t="s">
        <v>277</v>
      </c>
      <c r="AT167" s="22" t="s">
        <v>211</v>
      </c>
      <c r="AU167" s="22" t="s">
        <v>96</v>
      </c>
      <c r="AY167" s="22" t="s">
        <v>204</v>
      </c>
      <c r="BE167" s="164">
        <f t="shared" si="46"/>
        <v>0</v>
      </c>
      <c r="BF167" s="164">
        <f t="shared" si="47"/>
        <v>0</v>
      </c>
      <c r="BG167" s="164">
        <f t="shared" si="48"/>
        <v>0</v>
      </c>
      <c r="BH167" s="164">
        <f t="shared" si="49"/>
        <v>0</v>
      </c>
      <c r="BI167" s="164">
        <f t="shared" si="50"/>
        <v>0</v>
      </c>
      <c r="BJ167" s="22" t="s">
        <v>91</v>
      </c>
      <c r="BK167" s="164">
        <f t="shared" si="51"/>
        <v>0</v>
      </c>
      <c r="BL167" s="22" t="s">
        <v>278</v>
      </c>
      <c r="BM167" s="22" t="s">
        <v>1943</v>
      </c>
    </row>
    <row r="168" spans="2:65" s="1" customFormat="1" ht="16.5" customHeight="1">
      <c r="B168" s="154"/>
      <c r="C168" s="155" t="s">
        <v>355</v>
      </c>
      <c r="D168" s="155" t="s">
        <v>205</v>
      </c>
      <c r="E168" s="156" t="s">
        <v>1791</v>
      </c>
      <c r="F168" s="263" t="s">
        <v>1792</v>
      </c>
      <c r="G168" s="263"/>
      <c r="H168" s="263"/>
      <c r="I168" s="263"/>
      <c r="J168" s="157" t="s">
        <v>237</v>
      </c>
      <c r="K168" s="158">
        <v>4</v>
      </c>
      <c r="L168" s="159"/>
      <c r="M168" s="264"/>
      <c r="N168" s="264"/>
      <c r="O168" s="264"/>
      <c r="P168" s="264">
        <f t="shared" si="39"/>
        <v>0</v>
      </c>
      <c r="Q168" s="264"/>
      <c r="R168" s="160"/>
      <c r="T168" s="161" t="s">
        <v>5</v>
      </c>
      <c r="U168" s="44" t="s">
        <v>47</v>
      </c>
      <c r="V168" s="120">
        <f t="shared" si="40"/>
        <v>0</v>
      </c>
      <c r="W168" s="120">
        <f t="shared" si="41"/>
        <v>0</v>
      </c>
      <c r="X168" s="120">
        <f t="shared" si="42"/>
        <v>0</v>
      </c>
      <c r="Y168" s="162">
        <v>0.189</v>
      </c>
      <c r="Z168" s="162">
        <f t="shared" si="43"/>
        <v>0.75600000000000001</v>
      </c>
      <c r="AA168" s="162">
        <v>0</v>
      </c>
      <c r="AB168" s="162">
        <f t="shared" si="44"/>
        <v>0</v>
      </c>
      <c r="AC168" s="162">
        <v>0</v>
      </c>
      <c r="AD168" s="163">
        <f t="shared" si="45"/>
        <v>0</v>
      </c>
      <c r="AR168" s="22" t="s">
        <v>278</v>
      </c>
      <c r="AT168" s="22" t="s">
        <v>205</v>
      </c>
      <c r="AU168" s="22" t="s">
        <v>96</v>
      </c>
      <c r="AY168" s="22" t="s">
        <v>204</v>
      </c>
      <c r="BE168" s="164">
        <f t="shared" si="46"/>
        <v>0</v>
      </c>
      <c r="BF168" s="164">
        <f t="shared" si="47"/>
        <v>0</v>
      </c>
      <c r="BG168" s="164">
        <f t="shared" si="48"/>
        <v>0</v>
      </c>
      <c r="BH168" s="164">
        <f t="shared" si="49"/>
        <v>0</v>
      </c>
      <c r="BI168" s="164">
        <f t="shared" si="50"/>
        <v>0</v>
      </c>
      <c r="BJ168" s="22" t="s">
        <v>91</v>
      </c>
      <c r="BK168" s="164">
        <f t="shared" si="51"/>
        <v>0</v>
      </c>
      <c r="BL168" s="22" t="s">
        <v>278</v>
      </c>
      <c r="BM168" s="22" t="s">
        <v>1944</v>
      </c>
    </row>
    <row r="169" spans="2:65" s="1" customFormat="1" ht="16.5" customHeight="1">
      <c r="B169" s="154"/>
      <c r="C169" s="165" t="s">
        <v>359</v>
      </c>
      <c r="D169" s="165" t="s">
        <v>211</v>
      </c>
      <c r="E169" s="166" t="s">
        <v>1794</v>
      </c>
      <c r="F169" s="265" t="s">
        <v>1795</v>
      </c>
      <c r="G169" s="265"/>
      <c r="H169" s="265"/>
      <c r="I169" s="265"/>
      <c r="J169" s="167" t="s">
        <v>237</v>
      </c>
      <c r="K169" s="168">
        <v>4</v>
      </c>
      <c r="L169" s="169"/>
      <c r="M169" s="266"/>
      <c r="N169" s="266"/>
      <c r="O169" s="267"/>
      <c r="P169" s="264">
        <f t="shared" si="39"/>
        <v>0</v>
      </c>
      <c r="Q169" s="264"/>
      <c r="R169" s="160"/>
      <c r="T169" s="161" t="s">
        <v>5</v>
      </c>
      <c r="U169" s="44" t="s">
        <v>47</v>
      </c>
      <c r="V169" s="120">
        <f t="shared" si="40"/>
        <v>0</v>
      </c>
      <c r="W169" s="120">
        <f t="shared" si="41"/>
        <v>0</v>
      </c>
      <c r="X169" s="120">
        <f t="shared" si="42"/>
        <v>0</v>
      </c>
      <c r="Y169" s="162">
        <v>0</v>
      </c>
      <c r="Z169" s="162">
        <f t="shared" si="43"/>
        <v>0</v>
      </c>
      <c r="AA169" s="162">
        <v>0</v>
      </c>
      <c r="AB169" s="162">
        <f t="shared" si="44"/>
        <v>0</v>
      </c>
      <c r="AC169" s="162">
        <v>0</v>
      </c>
      <c r="AD169" s="163">
        <f t="shared" si="45"/>
        <v>0</v>
      </c>
      <c r="AR169" s="22" t="s">
        <v>277</v>
      </c>
      <c r="AT169" s="22" t="s">
        <v>211</v>
      </c>
      <c r="AU169" s="22" t="s">
        <v>96</v>
      </c>
      <c r="AY169" s="22" t="s">
        <v>204</v>
      </c>
      <c r="BE169" s="164">
        <f t="shared" si="46"/>
        <v>0</v>
      </c>
      <c r="BF169" s="164">
        <f t="shared" si="47"/>
        <v>0</v>
      </c>
      <c r="BG169" s="164">
        <f t="shared" si="48"/>
        <v>0</v>
      </c>
      <c r="BH169" s="164">
        <f t="shared" si="49"/>
        <v>0</v>
      </c>
      <c r="BI169" s="164">
        <f t="shared" si="50"/>
        <v>0</v>
      </c>
      <c r="BJ169" s="22" t="s">
        <v>91</v>
      </c>
      <c r="BK169" s="164">
        <f t="shared" si="51"/>
        <v>0</v>
      </c>
      <c r="BL169" s="22" t="s">
        <v>278</v>
      </c>
      <c r="BM169" s="22" t="s">
        <v>1945</v>
      </c>
    </row>
    <row r="170" spans="2:65" s="1" customFormat="1" ht="16.5" customHeight="1">
      <c r="B170" s="154"/>
      <c r="C170" s="155" t="s">
        <v>367</v>
      </c>
      <c r="D170" s="155" t="s">
        <v>205</v>
      </c>
      <c r="E170" s="156" t="s">
        <v>1797</v>
      </c>
      <c r="F170" s="263" t="s">
        <v>1798</v>
      </c>
      <c r="G170" s="263"/>
      <c r="H170" s="263"/>
      <c r="I170" s="263"/>
      <c r="J170" s="157" t="s">
        <v>237</v>
      </c>
      <c r="K170" s="158">
        <v>2</v>
      </c>
      <c r="L170" s="159"/>
      <c r="M170" s="264"/>
      <c r="N170" s="264"/>
      <c r="O170" s="264"/>
      <c r="P170" s="264">
        <f t="shared" si="39"/>
        <v>0</v>
      </c>
      <c r="Q170" s="264"/>
      <c r="R170" s="160"/>
      <c r="T170" s="161" t="s">
        <v>5</v>
      </c>
      <c r="U170" s="44" t="s">
        <v>47</v>
      </c>
      <c r="V170" s="120">
        <f t="shared" si="40"/>
        <v>0</v>
      </c>
      <c r="W170" s="120">
        <f t="shared" si="41"/>
        <v>0</v>
      </c>
      <c r="X170" s="120">
        <f t="shared" si="42"/>
        <v>0</v>
      </c>
      <c r="Y170" s="162">
        <v>0</v>
      </c>
      <c r="Z170" s="162">
        <f t="shared" si="43"/>
        <v>0</v>
      </c>
      <c r="AA170" s="162">
        <v>0</v>
      </c>
      <c r="AB170" s="162">
        <f t="shared" si="44"/>
        <v>0</v>
      </c>
      <c r="AC170" s="162">
        <v>0</v>
      </c>
      <c r="AD170" s="163">
        <f t="shared" si="45"/>
        <v>0</v>
      </c>
      <c r="AR170" s="22" t="s">
        <v>278</v>
      </c>
      <c r="AT170" s="22" t="s">
        <v>205</v>
      </c>
      <c r="AU170" s="22" t="s">
        <v>96</v>
      </c>
      <c r="AY170" s="22" t="s">
        <v>204</v>
      </c>
      <c r="BE170" s="164">
        <f t="shared" si="46"/>
        <v>0</v>
      </c>
      <c r="BF170" s="164">
        <f t="shared" si="47"/>
        <v>0</v>
      </c>
      <c r="BG170" s="164">
        <f t="shared" si="48"/>
        <v>0</v>
      </c>
      <c r="BH170" s="164">
        <f t="shared" si="49"/>
        <v>0</v>
      </c>
      <c r="BI170" s="164">
        <f t="shared" si="50"/>
        <v>0</v>
      </c>
      <c r="BJ170" s="22" t="s">
        <v>91</v>
      </c>
      <c r="BK170" s="164">
        <f t="shared" si="51"/>
        <v>0</v>
      </c>
      <c r="BL170" s="22" t="s">
        <v>278</v>
      </c>
      <c r="BM170" s="22" t="s">
        <v>1946</v>
      </c>
    </row>
    <row r="171" spans="2:65" s="1" customFormat="1" ht="25.5" customHeight="1">
      <c r="B171" s="154"/>
      <c r="C171" s="155" t="s">
        <v>372</v>
      </c>
      <c r="D171" s="155" t="s">
        <v>205</v>
      </c>
      <c r="E171" s="156" t="s">
        <v>1800</v>
      </c>
      <c r="F171" s="263" t="s">
        <v>1801</v>
      </c>
      <c r="G171" s="263"/>
      <c r="H171" s="263"/>
      <c r="I171" s="263"/>
      <c r="J171" s="157" t="s">
        <v>237</v>
      </c>
      <c r="K171" s="158">
        <v>2</v>
      </c>
      <c r="L171" s="159"/>
      <c r="M171" s="264"/>
      <c r="N171" s="264"/>
      <c r="O171" s="264"/>
      <c r="P171" s="264">
        <f t="shared" si="39"/>
        <v>0</v>
      </c>
      <c r="Q171" s="264"/>
      <c r="R171" s="160"/>
      <c r="T171" s="161" t="s">
        <v>5</v>
      </c>
      <c r="U171" s="44" t="s">
        <v>47</v>
      </c>
      <c r="V171" s="120">
        <f t="shared" si="40"/>
        <v>0</v>
      </c>
      <c r="W171" s="120">
        <f t="shared" si="41"/>
        <v>0</v>
      </c>
      <c r="X171" s="120">
        <f t="shared" si="42"/>
        <v>0</v>
      </c>
      <c r="Y171" s="162">
        <v>0</v>
      </c>
      <c r="Z171" s="162">
        <f t="shared" si="43"/>
        <v>0</v>
      </c>
      <c r="AA171" s="162">
        <v>0</v>
      </c>
      <c r="AB171" s="162">
        <f t="shared" si="44"/>
        <v>0</v>
      </c>
      <c r="AC171" s="162">
        <v>0</v>
      </c>
      <c r="AD171" s="163">
        <f t="shared" si="45"/>
        <v>0</v>
      </c>
      <c r="AR171" s="22" t="s">
        <v>278</v>
      </c>
      <c r="AT171" s="22" t="s">
        <v>205</v>
      </c>
      <c r="AU171" s="22" t="s">
        <v>96</v>
      </c>
      <c r="AY171" s="22" t="s">
        <v>204</v>
      </c>
      <c r="BE171" s="164">
        <f t="shared" si="46"/>
        <v>0</v>
      </c>
      <c r="BF171" s="164">
        <f t="shared" si="47"/>
        <v>0</v>
      </c>
      <c r="BG171" s="164">
        <f t="shared" si="48"/>
        <v>0</v>
      </c>
      <c r="BH171" s="164">
        <f t="shared" si="49"/>
        <v>0</v>
      </c>
      <c r="BI171" s="164">
        <f t="shared" si="50"/>
        <v>0</v>
      </c>
      <c r="BJ171" s="22" t="s">
        <v>91</v>
      </c>
      <c r="BK171" s="164">
        <f t="shared" si="51"/>
        <v>0</v>
      </c>
      <c r="BL171" s="22" t="s">
        <v>278</v>
      </c>
      <c r="BM171" s="22" t="s">
        <v>1947</v>
      </c>
    </row>
    <row r="172" spans="2:65" s="1" customFormat="1" ht="16.5" customHeight="1">
      <c r="B172" s="154"/>
      <c r="C172" s="155" t="s">
        <v>518</v>
      </c>
      <c r="D172" s="155" t="s">
        <v>205</v>
      </c>
      <c r="E172" s="156" t="s">
        <v>1803</v>
      </c>
      <c r="F172" s="263" t="s">
        <v>1804</v>
      </c>
      <c r="G172" s="263"/>
      <c r="H172" s="263"/>
      <c r="I172" s="263"/>
      <c r="J172" s="157" t="s">
        <v>237</v>
      </c>
      <c r="K172" s="158">
        <v>3</v>
      </c>
      <c r="L172" s="159"/>
      <c r="M172" s="264"/>
      <c r="N172" s="264"/>
      <c r="O172" s="264"/>
      <c r="P172" s="264">
        <f t="shared" si="39"/>
        <v>0</v>
      </c>
      <c r="Q172" s="264"/>
      <c r="R172" s="160"/>
      <c r="T172" s="161" t="s">
        <v>5</v>
      </c>
      <c r="U172" s="44" t="s">
        <v>47</v>
      </c>
      <c r="V172" s="120">
        <f t="shared" si="40"/>
        <v>0</v>
      </c>
      <c r="W172" s="120">
        <f t="shared" si="41"/>
        <v>0</v>
      </c>
      <c r="X172" s="120">
        <f t="shared" si="42"/>
        <v>0</v>
      </c>
      <c r="Y172" s="162">
        <v>0</v>
      </c>
      <c r="Z172" s="162">
        <f t="shared" si="43"/>
        <v>0</v>
      </c>
      <c r="AA172" s="162">
        <v>0</v>
      </c>
      <c r="AB172" s="162">
        <f t="shared" si="44"/>
        <v>0</v>
      </c>
      <c r="AC172" s="162">
        <v>0</v>
      </c>
      <c r="AD172" s="163">
        <f t="shared" si="45"/>
        <v>0</v>
      </c>
      <c r="AR172" s="22" t="s">
        <v>278</v>
      </c>
      <c r="AT172" s="22" t="s">
        <v>205</v>
      </c>
      <c r="AU172" s="22" t="s">
        <v>96</v>
      </c>
      <c r="AY172" s="22" t="s">
        <v>204</v>
      </c>
      <c r="BE172" s="164">
        <f t="shared" si="46"/>
        <v>0</v>
      </c>
      <c r="BF172" s="164">
        <f t="shared" si="47"/>
        <v>0</v>
      </c>
      <c r="BG172" s="164">
        <f t="shared" si="48"/>
        <v>0</v>
      </c>
      <c r="BH172" s="164">
        <f t="shared" si="49"/>
        <v>0</v>
      </c>
      <c r="BI172" s="164">
        <f t="shared" si="50"/>
        <v>0</v>
      </c>
      <c r="BJ172" s="22" t="s">
        <v>91</v>
      </c>
      <c r="BK172" s="164">
        <f t="shared" si="51"/>
        <v>0</v>
      </c>
      <c r="BL172" s="22" t="s">
        <v>278</v>
      </c>
      <c r="BM172" s="22" t="s">
        <v>1948</v>
      </c>
    </row>
    <row r="173" spans="2:65" s="1" customFormat="1" ht="16.5" customHeight="1">
      <c r="B173" s="154"/>
      <c r="C173" s="155" t="s">
        <v>520</v>
      </c>
      <c r="D173" s="155" t="s">
        <v>205</v>
      </c>
      <c r="E173" s="156" t="s">
        <v>1806</v>
      </c>
      <c r="F173" s="263" t="s">
        <v>1807</v>
      </c>
      <c r="G173" s="263"/>
      <c r="H173" s="263"/>
      <c r="I173" s="263"/>
      <c r="J173" s="157" t="s">
        <v>237</v>
      </c>
      <c r="K173" s="158">
        <v>1</v>
      </c>
      <c r="L173" s="159"/>
      <c r="M173" s="264"/>
      <c r="N173" s="264"/>
      <c r="O173" s="264"/>
      <c r="P173" s="264">
        <f t="shared" si="39"/>
        <v>0</v>
      </c>
      <c r="Q173" s="264"/>
      <c r="R173" s="160"/>
      <c r="T173" s="161" t="s">
        <v>5</v>
      </c>
      <c r="U173" s="44" t="s">
        <v>47</v>
      </c>
      <c r="V173" s="120">
        <f t="shared" si="40"/>
        <v>0</v>
      </c>
      <c r="W173" s="120">
        <f t="shared" si="41"/>
        <v>0</v>
      </c>
      <c r="X173" s="120">
        <f t="shared" si="42"/>
        <v>0</v>
      </c>
      <c r="Y173" s="162">
        <v>0</v>
      </c>
      <c r="Z173" s="162">
        <f t="shared" si="43"/>
        <v>0</v>
      </c>
      <c r="AA173" s="162">
        <v>0</v>
      </c>
      <c r="AB173" s="162">
        <f t="shared" si="44"/>
        <v>0</v>
      </c>
      <c r="AC173" s="162">
        <v>0</v>
      </c>
      <c r="AD173" s="163">
        <f t="shared" si="45"/>
        <v>0</v>
      </c>
      <c r="AR173" s="22" t="s">
        <v>278</v>
      </c>
      <c r="AT173" s="22" t="s">
        <v>205</v>
      </c>
      <c r="AU173" s="22" t="s">
        <v>96</v>
      </c>
      <c r="AY173" s="22" t="s">
        <v>204</v>
      </c>
      <c r="BE173" s="164">
        <f t="shared" si="46"/>
        <v>0</v>
      </c>
      <c r="BF173" s="164">
        <f t="shared" si="47"/>
        <v>0</v>
      </c>
      <c r="BG173" s="164">
        <f t="shared" si="48"/>
        <v>0</v>
      </c>
      <c r="BH173" s="164">
        <f t="shared" si="49"/>
        <v>0</v>
      </c>
      <c r="BI173" s="164">
        <f t="shared" si="50"/>
        <v>0</v>
      </c>
      <c r="BJ173" s="22" t="s">
        <v>91</v>
      </c>
      <c r="BK173" s="164">
        <f t="shared" si="51"/>
        <v>0</v>
      </c>
      <c r="BL173" s="22" t="s">
        <v>278</v>
      </c>
      <c r="BM173" s="22" t="s">
        <v>1949</v>
      </c>
    </row>
    <row r="174" spans="2:65" s="1" customFormat="1" ht="16.5" customHeight="1">
      <c r="B174" s="154"/>
      <c r="C174" s="155" t="s">
        <v>522</v>
      </c>
      <c r="D174" s="155" t="s">
        <v>205</v>
      </c>
      <c r="E174" s="156" t="s">
        <v>1809</v>
      </c>
      <c r="F174" s="263" t="s">
        <v>1810</v>
      </c>
      <c r="G174" s="263"/>
      <c r="H174" s="263"/>
      <c r="I174" s="263"/>
      <c r="J174" s="157" t="s">
        <v>237</v>
      </c>
      <c r="K174" s="158">
        <v>2</v>
      </c>
      <c r="L174" s="159"/>
      <c r="M174" s="264"/>
      <c r="N174" s="264"/>
      <c r="O174" s="264"/>
      <c r="P174" s="264">
        <f t="shared" si="39"/>
        <v>0</v>
      </c>
      <c r="Q174" s="264"/>
      <c r="R174" s="160"/>
      <c r="T174" s="161" t="s">
        <v>5</v>
      </c>
      <c r="U174" s="44" t="s">
        <v>47</v>
      </c>
      <c r="V174" s="120">
        <f t="shared" si="40"/>
        <v>0</v>
      </c>
      <c r="W174" s="120">
        <f t="shared" si="41"/>
        <v>0</v>
      </c>
      <c r="X174" s="120">
        <f t="shared" si="42"/>
        <v>0</v>
      </c>
      <c r="Y174" s="162">
        <v>0</v>
      </c>
      <c r="Z174" s="162">
        <f t="shared" si="43"/>
        <v>0</v>
      </c>
      <c r="AA174" s="162">
        <v>0</v>
      </c>
      <c r="AB174" s="162">
        <f t="shared" si="44"/>
        <v>0</v>
      </c>
      <c r="AC174" s="162">
        <v>0</v>
      </c>
      <c r="AD174" s="163">
        <f t="shared" si="45"/>
        <v>0</v>
      </c>
      <c r="AR174" s="22" t="s">
        <v>278</v>
      </c>
      <c r="AT174" s="22" t="s">
        <v>205</v>
      </c>
      <c r="AU174" s="22" t="s">
        <v>96</v>
      </c>
      <c r="AY174" s="22" t="s">
        <v>204</v>
      </c>
      <c r="BE174" s="164">
        <f t="shared" si="46"/>
        <v>0</v>
      </c>
      <c r="BF174" s="164">
        <f t="shared" si="47"/>
        <v>0</v>
      </c>
      <c r="BG174" s="164">
        <f t="shared" si="48"/>
        <v>0</v>
      </c>
      <c r="BH174" s="164">
        <f t="shared" si="49"/>
        <v>0</v>
      </c>
      <c r="BI174" s="164">
        <f t="shared" si="50"/>
        <v>0</v>
      </c>
      <c r="BJ174" s="22" t="s">
        <v>91</v>
      </c>
      <c r="BK174" s="164">
        <f t="shared" si="51"/>
        <v>0</v>
      </c>
      <c r="BL174" s="22" t="s">
        <v>278</v>
      </c>
      <c r="BM174" s="22" t="s">
        <v>1950</v>
      </c>
    </row>
    <row r="175" spans="2:65" s="1" customFormat="1" ht="16.5" customHeight="1">
      <c r="B175" s="154"/>
      <c r="C175" s="155" t="s">
        <v>524</v>
      </c>
      <c r="D175" s="155" t="s">
        <v>205</v>
      </c>
      <c r="E175" s="156" t="s">
        <v>1812</v>
      </c>
      <c r="F175" s="263" t="s">
        <v>1813</v>
      </c>
      <c r="G175" s="263"/>
      <c r="H175" s="263"/>
      <c r="I175" s="263"/>
      <c r="J175" s="157" t="s">
        <v>237</v>
      </c>
      <c r="K175" s="158">
        <v>3</v>
      </c>
      <c r="L175" s="159"/>
      <c r="M175" s="264"/>
      <c r="N175" s="264"/>
      <c r="O175" s="264"/>
      <c r="P175" s="264">
        <f t="shared" si="39"/>
        <v>0</v>
      </c>
      <c r="Q175" s="264"/>
      <c r="R175" s="160"/>
      <c r="T175" s="161" t="s">
        <v>5</v>
      </c>
      <c r="U175" s="44" t="s">
        <v>47</v>
      </c>
      <c r="V175" s="120">
        <f t="shared" si="40"/>
        <v>0</v>
      </c>
      <c r="W175" s="120">
        <f t="shared" si="41"/>
        <v>0</v>
      </c>
      <c r="X175" s="120">
        <f t="shared" si="42"/>
        <v>0</v>
      </c>
      <c r="Y175" s="162">
        <v>0</v>
      </c>
      <c r="Z175" s="162">
        <f t="shared" si="43"/>
        <v>0</v>
      </c>
      <c r="AA175" s="162">
        <v>0</v>
      </c>
      <c r="AB175" s="162">
        <f t="shared" si="44"/>
        <v>0</v>
      </c>
      <c r="AC175" s="162">
        <v>0</v>
      </c>
      <c r="AD175" s="163">
        <f t="shared" si="45"/>
        <v>0</v>
      </c>
      <c r="AR175" s="22" t="s">
        <v>278</v>
      </c>
      <c r="AT175" s="22" t="s">
        <v>205</v>
      </c>
      <c r="AU175" s="22" t="s">
        <v>96</v>
      </c>
      <c r="AY175" s="22" t="s">
        <v>204</v>
      </c>
      <c r="BE175" s="164">
        <f t="shared" si="46"/>
        <v>0</v>
      </c>
      <c r="BF175" s="164">
        <f t="shared" si="47"/>
        <v>0</v>
      </c>
      <c r="BG175" s="164">
        <f t="shared" si="48"/>
        <v>0</v>
      </c>
      <c r="BH175" s="164">
        <f t="shared" si="49"/>
        <v>0</v>
      </c>
      <c r="BI175" s="164">
        <f t="shared" si="50"/>
        <v>0</v>
      </c>
      <c r="BJ175" s="22" t="s">
        <v>91</v>
      </c>
      <c r="BK175" s="164">
        <f t="shared" si="51"/>
        <v>0</v>
      </c>
      <c r="BL175" s="22" t="s">
        <v>278</v>
      </c>
      <c r="BM175" s="22" t="s">
        <v>1951</v>
      </c>
    </row>
    <row r="176" spans="2:65" s="1" customFormat="1" ht="16.5" customHeight="1">
      <c r="B176" s="154"/>
      <c r="C176" s="155" t="s">
        <v>526</v>
      </c>
      <c r="D176" s="155" t="s">
        <v>205</v>
      </c>
      <c r="E176" s="156" t="s">
        <v>1815</v>
      </c>
      <c r="F176" s="263" t="s">
        <v>1816</v>
      </c>
      <c r="G176" s="263"/>
      <c r="H176" s="263"/>
      <c r="I176" s="263"/>
      <c r="J176" s="157" t="s">
        <v>237</v>
      </c>
      <c r="K176" s="158">
        <v>2</v>
      </c>
      <c r="L176" s="159"/>
      <c r="M176" s="264"/>
      <c r="N176" s="264"/>
      <c r="O176" s="264"/>
      <c r="P176" s="264">
        <f t="shared" si="39"/>
        <v>0</v>
      </c>
      <c r="Q176" s="264"/>
      <c r="R176" s="160"/>
      <c r="T176" s="161" t="s">
        <v>5</v>
      </c>
      <c r="U176" s="44" t="s">
        <v>47</v>
      </c>
      <c r="V176" s="120">
        <f t="shared" si="40"/>
        <v>0</v>
      </c>
      <c r="W176" s="120">
        <f t="shared" si="41"/>
        <v>0</v>
      </c>
      <c r="X176" s="120">
        <f t="shared" si="42"/>
        <v>0</v>
      </c>
      <c r="Y176" s="162">
        <v>0</v>
      </c>
      <c r="Z176" s="162">
        <f t="shared" si="43"/>
        <v>0</v>
      </c>
      <c r="AA176" s="162">
        <v>0</v>
      </c>
      <c r="AB176" s="162">
        <f t="shared" si="44"/>
        <v>0</v>
      </c>
      <c r="AC176" s="162">
        <v>0</v>
      </c>
      <c r="AD176" s="163">
        <f t="shared" si="45"/>
        <v>0</v>
      </c>
      <c r="AR176" s="22" t="s">
        <v>278</v>
      </c>
      <c r="AT176" s="22" t="s">
        <v>205</v>
      </c>
      <c r="AU176" s="22" t="s">
        <v>96</v>
      </c>
      <c r="AY176" s="22" t="s">
        <v>204</v>
      </c>
      <c r="BE176" s="164">
        <f t="shared" si="46"/>
        <v>0</v>
      </c>
      <c r="BF176" s="164">
        <f t="shared" si="47"/>
        <v>0</v>
      </c>
      <c r="BG176" s="164">
        <f t="shared" si="48"/>
        <v>0</v>
      </c>
      <c r="BH176" s="164">
        <f t="shared" si="49"/>
        <v>0</v>
      </c>
      <c r="BI176" s="164">
        <f t="shared" si="50"/>
        <v>0</v>
      </c>
      <c r="BJ176" s="22" t="s">
        <v>91</v>
      </c>
      <c r="BK176" s="164">
        <f t="shared" si="51"/>
        <v>0</v>
      </c>
      <c r="BL176" s="22" t="s">
        <v>278</v>
      </c>
      <c r="BM176" s="22" t="s">
        <v>1952</v>
      </c>
    </row>
    <row r="177" spans="2:65" s="1" customFormat="1" ht="16.5" customHeight="1">
      <c r="B177" s="154"/>
      <c r="C177" s="155" t="s">
        <v>528</v>
      </c>
      <c r="D177" s="155" t="s">
        <v>205</v>
      </c>
      <c r="E177" s="156" t="s">
        <v>1818</v>
      </c>
      <c r="F177" s="263" t="s">
        <v>1819</v>
      </c>
      <c r="G177" s="263"/>
      <c r="H177" s="263"/>
      <c r="I177" s="263"/>
      <c r="J177" s="157" t="s">
        <v>237</v>
      </c>
      <c r="K177" s="158">
        <v>2</v>
      </c>
      <c r="L177" s="159"/>
      <c r="M177" s="264"/>
      <c r="N177" s="264"/>
      <c r="O177" s="264"/>
      <c r="P177" s="264">
        <f t="shared" si="39"/>
        <v>0</v>
      </c>
      <c r="Q177" s="264"/>
      <c r="R177" s="160"/>
      <c r="T177" s="161" t="s">
        <v>5</v>
      </c>
      <c r="U177" s="44" t="s">
        <v>47</v>
      </c>
      <c r="V177" s="120">
        <f t="shared" si="40"/>
        <v>0</v>
      </c>
      <c r="W177" s="120">
        <f t="shared" si="41"/>
        <v>0</v>
      </c>
      <c r="X177" s="120">
        <f t="shared" si="42"/>
        <v>0</v>
      </c>
      <c r="Y177" s="162">
        <v>0</v>
      </c>
      <c r="Z177" s="162">
        <f t="shared" si="43"/>
        <v>0</v>
      </c>
      <c r="AA177" s="162">
        <v>0</v>
      </c>
      <c r="AB177" s="162">
        <f t="shared" si="44"/>
        <v>0</v>
      </c>
      <c r="AC177" s="162">
        <v>0</v>
      </c>
      <c r="AD177" s="163">
        <f t="shared" si="45"/>
        <v>0</v>
      </c>
      <c r="AR177" s="22" t="s">
        <v>278</v>
      </c>
      <c r="AT177" s="22" t="s">
        <v>205</v>
      </c>
      <c r="AU177" s="22" t="s">
        <v>96</v>
      </c>
      <c r="AY177" s="22" t="s">
        <v>204</v>
      </c>
      <c r="BE177" s="164">
        <f t="shared" si="46"/>
        <v>0</v>
      </c>
      <c r="BF177" s="164">
        <f t="shared" si="47"/>
        <v>0</v>
      </c>
      <c r="BG177" s="164">
        <f t="shared" si="48"/>
        <v>0</v>
      </c>
      <c r="BH177" s="164">
        <f t="shared" si="49"/>
        <v>0</v>
      </c>
      <c r="BI177" s="164">
        <f t="shared" si="50"/>
        <v>0</v>
      </c>
      <c r="BJ177" s="22" t="s">
        <v>91</v>
      </c>
      <c r="BK177" s="164">
        <f t="shared" si="51"/>
        <v>0</v>
      </c>
      <c r="BL177" s="22" t="s">
        <v>278</v>
      </c>
      <c r="BM177" s="22" t="s">
        <v>1953</v>
      </c>
    </row>
    <row r="178" spans="2:65" s="1" customFormat="1" ht="16.5" customHeight="1">
      <c r="B178" s="154"/>
      <c r="C178" s="155" t="s">
        <v>532</v>
      </c>
      <c r="D178" s="155" t="s">
        <v>205</v>
      </c>
      <c r="E178" s="156" t="s">
        <v>1821</v>
      </c>
      <c r="F178" s="263" t="s">
        <v>1822</v>
      </c>
      <c r="G178" s="263"/>
      <c r="H178" s="263"/>
      <c r="I178" s="263"/>
      <c r="J178" s="157" t="s">
        <v>237</v>
      </c>
      <c r="K178" s="158">
        <v>2</v>
      </c>
      <c r="L178" s="159"/>
      <c r="M178" s="264"/>
      <c r="N178" s="264"/>
      <c r="O178" s="264"/>
      <c r="P178" s="264">
        <f t="shared" si="39"/>
        <v>0</v>
      </c>
      <c r="Q178" s="264"/>
      <c r="R178" s="160"/>
      <c r="T178" s="161" t="s">
        <v>5</v>
      </c>
      <c r="U178" s="44" t="s">
        <v>47</v>
      </c>
      <c r="V178" s="120">
        <f t="shared" si="40"/>
        <v>0</v>
      </c>
      <c r="W178" s="120">
        <f t="shared" si="41"/>
        <v>0</v>
      </c>
      <c r="X178" s="120">
        <f t="shared" si="42"/>
        <v>0</v>
      </c>
      <c r="Y178" s="162">
        <v>0</v>
      </c>
      <c r="Z178" s="162">
        <f t="shared" si="43"/>
        <v>0</v>
      </c>
      <c r="AA178" s="162">
        <v>0</v>
      </c>
      <c r="AB178" s="162">
        <f t="shared" si="44"/>
        <v>0</v>
      </c>
      <c r="AC178" s="162">
        <v>0</v>
      </c>
      <c r="AD178" s="163">
        <f t="shared" si="45"/>
        <v>0</v>
      </c>
      <c r="AR178" s="22" t="s">
        <v>278</v>
      </c>
      <c r="AT178" s="22" t="s">
        <v>205</v>
      </c>
      <c r="AU178" s="22" t="s">
        <v>96</v>
      </c>
      <c r="AY178" s="22" t="s">
        <v>204</v>
      </c>
      <c r="BE178" s="164">
        <f t="shared" si="46"/>
        <v>0</v>
      </c>
      <c r="BF178" s="164">
        <f t="shared" si="47"/>
        <v>0</v>
      </c>
      <c r="BG178" s="164">
        <f t="shared" si="48"/>
        <v>0</v>
      </c>
      <c r="BH178" s="164">
        <f t="shared" si="49"/>
        <v>0</v>
      </c>
      <c r="BI178" s="164">
        <f t="shared" si="50"/>
        <v>0</v>
      </c>
      <c r="BJ178" s="22" t="s">
        <v>91</v>
      </c>
      <c r="BK178" s="164">
        <f t="shared" si="51"/>
        <v>0</v>
      </c>
      <c r="BL178" s="22" t="s">
        <v>278</v>
      </c>
      <c r="BM178" s="22" t="s">
        <v>1954</v>
      </c>
    </row>
    <row r="179" spans="2:65" s="1" customFormat="1" ht="16.5" customHeight="1">
      <c r="B179" s="154"/>
      <c r="C179" s="155" t="s">
        <v>536</v>
      </c>
      <c r="D179" s="155" t="s">
        <v>205</v>
      </c>
      <c r="E179" s="156" t="s">
        <v>1824</v>
      </c>
      <c r="F179" s="263" t="s">
        <v>1825</v>
      </c>
      <c r="G179" s="263"/>
      <c r="H179" s="263"/>
      <c r="I179" s="263"/>
      <c r="J179" s="157" t="s">
        <v>237</v>
      </c>
      <c r="K179" s="158">
        <v>2</v>
      </c>
      <c r="L179" s="159"/>
      <c r="M179" s="264"/>
      <c r="N179" s="264"/>
      <c r="O179" s="264"/>
      <c r="P179" s="264">
        <f t="shared" si="39"/>
        <v>0</v>
      </c>
      <c r="Q179" s="264"/>
      <c r="R179" s="160"/>
      <c r="T179" s="161" t="s">
        <v>5</v>
      </c>
      <c r="U179" s="44" t="s">
        <v>47</v>
      </c>
      <c r="V179" s="120">
        <f t="shared" si="40"/>
        <v>0</v>
      </c>
      <c r="W179" s="120">
        <f t="shared" si="41"/>
        <v>0</v>
      </c>
      <c r="X179" s="120">
        <f t="shared" si="42"/>
        <v>0</v>
      </c>
      <c r="Y179" s="162">
        <v>0</v>
      </c>
      <c r="Z179" s="162">
        <f t="shared" si="43"/>
        <v>0</v>
      </c>
      <c r="AA179" s="162">
        <v>0</v>
      </c>
      <c r="AB179" s="162">
        <f t="shared" si="44"/>
        <v>0</v>
      </c>
      <c r="AC179" s="162">
        <v>0</v>
      </c>
      <c r="AD179" s="163">
        <f t="shared" si="45"/>
        <v>0</v>
      </c>
      <c r="AR179" s="22" t="s">
        <v>278</v>
      </c>
      <c r="AT179" s="22" t="s">
        <v>205</v>
      </c>
      <c r="AU179" s="22" t="s">
        <v>96</v>
      </c>
      <c r="AY179" s="22" t="s">
        <v>204</v>
      </c>
      <c r="BE179" s="164">
        <f t="shared" si="46"/>
        <v>0</v>
      </c>
      <c r="BF179" s="164">
        <f t="shared" si="47"/>
        <v>0</v>
      </c>
      <c r="BG179" s="164">
        <f t="shared" si="48"/>
        <v>0</v>
      </c>
      <c r="BH179" s="164">
        <f t="shared" si="49"/>
        <v>0</v>
      </c>
      <c r="BI179" s="164">
        <f t="shared" si="50"/>
        <v>0</v>
      </c>
      <c r="BJ179" s="22" t="s">
        <v>91</v>
      </c>
      <c r="BK179" s="164">
        <f t="shared" si="51"/>
        <v>0</v>
      </c>
      <c r="BL179" s="22" t="s">
        <v>278</v>
      </c>
      <c r="BM179" s="22" t="s">
        <v>1955</v>
      </c>
    </row>
    <row r="180" spans="2:65" s="1" customFormat="1" ht="25.5" customHeight="1">
      <c r="B180" s="154"/>
      <c r="C180" s="155" t="s">
        <v>540</v>
      </c>
      <c r="D180" s="155" t="s">
        <v>205</v>
      </c>
      <c r="E180" s="156" t="s">
        <v>1827</v>
      </c>
      <c r="F180" s="263" t="s">
        <v>1828</v>
      </c>
      <c r="G180" s="263"/>
      <c r="H180" s="263"/>
      <c r="I180" s="263"/>
      <c r="J180" s="157" t="s">
        <v>237</v>
      </c>
      <c r="K180" s="158">
        <v>10</v>
      </c>
      <c r="L180" s="159"/>
      <c r="M180" s="264"/>
      <c r="N180" s="264"/>
      <c r="O180" s="264"/>
      <c r="P180" s="264">
        <f t="shared" si="39"/>
        <v>0</v>
      </c>
      <c r="Q180" s="264"/>
      <c r="R180" s="160"/>
      <c r="T180" s="161" t="s">
        <v>5</v>
      </c>
      <c r="U180" s="44" t="s">
        <v>47</v>
      </c>
      <c r="V180" s="120">
        <f t="shared" si="40"/>
        <v>0</v>
      </c>
      <c r="W180" s="120">
        <f t="shared" si="41"/>
        <v>0</v>
      </c>
      <c r="X180" s="120">
        <f t="shared" si="42"/>
        <v>0</v>
      </c>
      <c r="Y180" s="162">
        <v>0</v>
      </c>
      <c r="Z180" s="162">
        <f t="shared" si="43"/>
        <v>0</v>
      </c>
      <c r="AA180" s="162">
        <v>0</v>
      </c>
      <c r="AB180" s="162">
        <f t="shared" si="44"/>
        <v>0</v>
      </c>
      <c r="AC180" s="162">
        <v>0</v>
      </c>
      <c r="AD180" s="163">
        <f t="shared" si="45"/>
        <v>0</v>
      </c>
      <c r="AR180" s="22" t="s">
        <v>278</v>
      </c>
      <c r="AT180" s="22" t="s">
        <v>205</v>
      </c>
      <c r="AU180" s="22" t="s">
        <v>96</v>
      </c>
      <c r="AY180" s="22" t="s">
        <v>204</v>
      </c>
      <c r="BE180" s="164">
        <f t="shared" si="46"/>
        <v>0</v>
      </c>
      <c r="BF180" s="164">
        <f t="shared" si="47"/>
        <v>0</v>
      </c>
      <c r="BG180" s="164">
        <f t="shared" si="48"/>
        <v>0</v>
      </c>
      <c r="BH180" s="164">
        <f t="shared" si="49"/>
        <v>0</v>
      </c>
      <c r="BI180" s="164">
        <f t="shared" si="50"/>
        <v>0</v>
      </c>
      <c r="BJ180" s="22" t="s">
        <v>91</v>
      </c>
      <c r="BK180" s="164">
        <f t="shared" si="51"/>
        <v>0</v>
      </c>
      <c r="BL180" s="22" t="s">
        <v>278</v>
      </c>
      <c r="BM180" s="22" t="s">
        <v>1956</v>
      </c>
    </row>
    <row r="181" spans="2:65" s="1" customFormat="1" ht="16.5" customHeight="1">
      <c r="B181" s="154"/>
      <c r="C181" s="155" t="s">
        <v>544</v>
      </c>
      <c r="D181" s="155" t="s">
        <v>205</v>
      </c>
      <c r="E181" s="156" t="s">
        <v>1830</v>
      </c>
      <c r="F181" s="263" t="s">
        <v>1831</v>
      </c>
      <c r="G181" s="263"/>
      <c r="H181" s="263"/>
      <c r="I181" s="263"/>
      <c r="J181" s="157" t="s">
        <v>237</v>
      </c>
      <c r="K181" s="158">
        <v>2</v>
      </c>
      <c r="L181" s="159"/>
      <c r="M181" s="264"/>
      <c r="N181" s="264"/>
      <c r="O181" s="264"/>
      <c r="P181" s="264">
        <f t="shared" si="39"/>
        <v>0</v>
      </c>
      <c r="Q181" s="264"/>
      <c r="R181" s="160"/>
      <c r="T181" s="161" t="s">
        <v>5</v>
      </c>
      <c r="U181" s="44" t="s">
        <v>47</v>
      </c>
      <c r="V181" s="120">
        <f t="shared" si="40"/>
        <v>0</v>
      </c>
      <c r="W181" s="120">
        <f t="shared" si="41"/>
        <v>0</v>
      </c>
      <c r="X181" s="120">
        <f t="shared" si="42"/>
        <v>0</v>
      </c>
      <c r="Y181" s="162">
        <v>0</v>
      </c>
      <c r="Z181" s="162">
        <f t="shared" si="43"/>
        <v>0</v>
      </c>
      <c r="AA181" s="162">
        <v>0</v>
      </c>
      <c r="AB181" s="162">
        <f t="shared" si="44"/>
        <v>0</v>
      </c>
      <c r="AC181" s="162">
        <v>0</v>
      </c>
      <c r="AD181" s="163">
        <f t="shared" si="45"/>
        <v>0</v>
      </c>
      <c r="AR181" s="22" t="s">
        <v>278</v>
      </c>
      <c r="AT181" s="22" t="s">
        <v>205</v>
      </c>
      <c r="AU181" s="22" t="s">
        <v>96</v>
      </c>
      <c r="AY181" s="22" t="s">
        <v>204</v>
      </c>
      <c r="BE181" s="164">
        <f t="shared" si="46"/>
        <v>0</v>
      </c>
      <c r="BF181" s="164">
        <f t="shared" si="47"/>
        <v>0</v>
      </c>
      <c r="BG181" s="164">
        <f t="shared" si="48"/>
        <v>0</v>
      </c>
      <c r="BH181" s="164">
        <f t="shared" si="49"/>
        <v>0</v>
      </c>
      <c r="BI181" s="164">
        <f t="shared" si="50"/>
        <v>0</v>
      </c>
      <c r="BJ181" s="22" t="s">
        <v>91</v>
      </c>
      <c r="BK181" s="164">
        <f t="shared" si="51"/>
        <v>0</v>
      </c>
      <c r="BL181" s="22" t="s">
        <v>278</v>
      </c>
      <c r="BM181" s="22" t="s">
        <v>1957</v>
      </c>
    </row>
    <row r="182" spans="2:65" s="1" customFormat="1" ht="16.5" customHeight="1">
      <c r="B182" s="154"/>
      <c r="C182" s="155" t="s">
        <v>548</v>
      </c>
      <c r="D182" s="155" t="s">
        <v>205</v>
      </c>
      <c r="E182" s="156" t="s">
        <v>1833</v>
      </c>
      <c r="F182" s="263" t="s">
        <v>1834</v>
      </c>
      <c r="G182" s="263"/>
      <c r="H182" s="263"/>
      <c r="I182" s="263"/>
      <c r="J182" s="157" t="s">
        <v>208</v>
      </c>
      <c r="K182" s="158">
        <v>8</v>
      </c>
      <c r="L182" s="159"/>
      <c r="M182" s="264"/>
      <c r="N182" s="264"/>
      <c r="O182" s="264"/>
      <c r="P182" s="264">
        <f t="shared" si="39"/>
        <v>0</v>
      </c>
      <c r="Q182" s="264"/>
      <c r="R182" s="160"/>
      <c r="T182" s="161" t="s">
        <v>5</v>
      </c>
      <c r="U182" s="44" t="s">
        <v>47</v>
      </c>
      <c r="V182" s="120">
        <f t="shared" si="40"/>
        <v>0</v>
      </c>
      <c r="W182" s="120">
        <f t="shared" si="41"/>
        <v>0</v>
      </c>
      <c r="X182" s="120">
        <f t="shared" si="42"/>
        <v>0</v>
      </c>
      <c r="Y182" s="162">
        <v>0</v>
      </c>
      <c r="Z182" s="162">
        <f t="shared" si="43"/>
        <v>0</v>
      </c>
      <c r="AA182" s="162">
        <v>0</v>
      </c>
      <c r="AB182" s="162">
        <f t="shared" si="44"/>
        <v>0</v>
      </c>
      <c r="AC182" s="162">
        <v>0</v>
      </c>
      <c r="AD182" s="163">
        <f t="shared" si="45"/>
        <v>0</v>
      </c>
      <c r="AR182" s="22" t="s">
        <v>278</v>
      </c>
      <c r="AT182" s="22" t="s">
        <v>205</v>
      </c>
      <c r="AU182" s="22" t="s">
        <v>96</v>
      </c>
      <c r="AY182" s="22" t="s">
        <v>204</v>
      </c>
      <c r="BE182" s="164">
        <f t="shared" si="46"/>
        <v>0</v>
      </c>
      <c r="BF182" s="164">
        <f t="shared" si="47"/>
        <v>0</v>
      </c>
      <c r="BG182" s="164">
        <f t="shared" si="48"/>
        <v>0</v>
      </c>
      <c r="BH182" s="164">
        <f t="shared" si="49"/>
        <v>0</v>
      </c>
      <c r="BI182" s="164">
        <f t="shared" si="50"/>
        <v>0</v>
      </c>
      <c r="BJ182" s="22" t="s">
        <v>91</v>
      </c>
      <c r="BK182" s="164">
        <f t="shared" si="51"/>
        <v>0</v>
      </c>
      <c r="BL182" s="22" t="s">
        <v>278</v>
      </c>
      <c r="BM182" s="22" t="s">
        <v>1958</v>
      </c>
    </row>
    <row r="183" spans="2:65" s="1" customFormat="1" ht="16.5" customHeight="1">
      <c r="B183" s="154"/>
      <c r="C183" s="155" t="s">
        <v>550</v>
      </c>
      <c r="D183" s="155" t="s">
        <v>205</v>
      </c>
      <c r="E183" s="156" t="s">
        <v>1959</v>
      </c>
      <c r="F183" s="263" t="s">
        <v>1960</v>
      </c>
      <c r="G183" s="263"/>
      <c r="H183" s="263"/>
      <c r="I183" s="263"/>
      <c r="J183" s="157" t="s">
        <v>237</v>
      </c>
      <c r="K183" s="158">
        <v>1</v>
      </c>
      <c r="L183" s="159"/>
      <c r="M183" s="264"/>
      <c r="N183" s="264"/>
      <c r="O183" s="264"/>
      <c r="P183" s="264">
        <f t="shared" si="39"/>
        <v>0</v>
      </c>
      <c r="Q183" s="264"/>
      <c r="R183" s="160"/>
      <c r="T183" s="161" t="s">
        <v>5</v>
      </c>
      <c r="U183" s="44" t="s">
        <v>47</v>
      </c>
      <c r="V183" s="120">
        <f t="shared" si="40"/>
        <v>0</v>
      </c>
      <c r="W183" s="120">
        <f t="shared" si="41"/>
        <v>0</v>
      </c>
      <c r="X183" s="120">
        <f t="shared" si="42"/>
        <v>0</v>
      </c>
      <c r="Y183" s="162">
        <v>0</v>
      </c>
      <c r="Z183" s="162">
        <f t="shared" si="43"/>
        <v>0</v>
      </c>
      <c r="AA183" s="162">
        <v>0</v>
      </c>
      <c r="AB183" s="162">
        <f t="shared" si="44"/>
        <v>0</v>
      </c>
      <c r="AC183" s="162">
        <v>0</v>
      </c>
      <c r="AD183" s="163">
        <f t="shared" si="45"/>
        <v>0</v>
      </c>
      <c r="AR183" s="22" t="s">
        <v>278</v>
      </c>
      <c r="AT183" s="22" t="s">
        <v>205</v>
      </c>
      <c r="AU183" s="22" t="s">
        <v>96</v>
      </c>
      <c r="AY183" s="22" t="s">
        <v>204</v>
      </c>
      <c r="BE183" s="164">
        <f t="shared" si="46"/>
        <v>0</v>
      </c>
      <c r="BF183" s="164">
        <f t="shared" si="47"/>
        <v>0</v>
      </c>
      <c r="BG183" s="164">
        <f t="shared" si="48"/>
        <v>0</v>
      </c>
      <c r="BH183" s="164">
        <f t="shared" si="49"/>
        <v>0</v>
      </c>
      <c r="BI183" s="164">
        <f t="shared" si="50"/>
        <v>0</v>
      </c>
      <c r="BJ183" s="22" t="s">
        <v>91</v>
      </c>
      <c r="BK183" s="164">
        <f t="shared" si="51"/>
        <v>0</v>
      </c>
      <c r="BL183" s="22" t="s">
        <v>278</v>
      </c>
      <c r="BM183" s="22" t="s">
        <v>1961</v>
      </c>
    </row>
    <row r="184" spans="2:65" s="10" customFormat="1" ht="29.85" customHeight="1">
      <c r="B184" s="142"/>
      <c r="C184" s="143"/>
      <c r="D184" s="153" t="s">
        <v>871</v>
      </c>
      <c r="E184" s="153"/>
      <c r="F184" s="153"/>
      <c r="G184" s="153"/>
      <c r="H184" s="153"/>
      <c r="I184" s="153"/>
      <c r="J184" s="153"/>
      <c r="K184" s="153"/>
      <c r="L184" s="153"/>
      <c r="M184" s="279">
        <f>BK184</f>
        <v>0</v>
      </c>
      <c r="N184" s="280"/>
      <c r="O184" s="280"/>
      <c r="P184" s="280"/>
      <c r="Q184" s="280"/>
      <c r="R184" s="145"/>
      <c r="T184" s="146"/>
      <c r="U184" s="143"/>
      <c r="V184" s="143"/>
      <c r="W184" s="147">
        <f>W185</f>
        <v>0</v>
      </c>
      <c r="X184" s="147">
        <f>X185</f>
        <v>0</v>
      </c>
      <c r="Y184" s="143"/>
      <c r="Z184" s="148">
        <f>Z185</f>
        <v>5.21</v>
      </c>
      <c r="AA184" s="143"/>
      <c r="AB184" s="148">
        <f>AB185</f>
        <v>0</v>
      </c>
      <c r="AC184" s="143"/>
      <c r="AD184" s="149">
        <f>AD185</f>
        <v>0</v>
      </c>
      <c r="AR184" s="150" t="s">
        <v>216</v>
      </c>
      <c r="AT184" s="151" t="s">
        <v>83</v>
      </c>
      <c r="AU184" s="151" t="s">
        <v>91</v>
      </c>
      <c r="AY184" s="150" t="s">
        <v>204</v>
      </c>
      <c r="BK184" s="152">
        <f>BK185</f>
        <v>0</v>
      </c>
    </row>
    <row r="185" spans="2:65" s="1" customFormat="1" ht="25.5" customHeight="1">
      <c r="B185" s="154"/>
      <c r="C185" s="155" t="s">
        <v>552</v>
      </c>
      <c r="D185" s="155" t="s">
        <v>205</v>
      </c>
      <c r="E185" s="156" t="s">
        <v>1645</v>
      </c>
      <c r="F185" s="263" t="s">
        <v>1646</v>
      </c>
      <c r="G185" s="263"/>
      <c r="H185" s="263"/>
      <c r="I185" s="263"/>
      <c r="J185" s="157" t="s">
        <v>237</v>
      </c>
      <c r="K185" s="158">
        <v>5</v>
      </c>
      <c r="L185" s="159"/>
      <c r="M185" s="264"/>
      <c r="N185" s="264"/>
      <c r="O185" s="264"/>
      <c r="P185" s="264">
        <f>ROUND(V185*K185,2)</f>
        <v>0</v>
      </c>
      <c r="Q185" s="264"/>
      <c r="R185" s="160"/>
      <c r="T185" s="161" t="s">
        <v>5</v>
      </c>
      <c r="U185" s="44" t="s">
        <v>47</v>
      </c>
      <c r="V185" s="120">
        <f>L185+M185</f>
        <v>0</v>
      </c>
      <c r="W185" s="120">
        <f>ROUND(L185*K185,2)</f>
        <v>0</v>
      </c>
      <c r="X185" s="120">
        <f>ROUND(M185*K185,2)</f>
        <v>0</v>
      </c>
      <c r="Y185" s="162">
        <v>1.042</v>
      </c>
      <c r="Z185" s="162">
        <f>Y185*K185</f>
        <v>5.21</v>
      </c>
      <c r="AA185" s="162">
        <v>0</v>
      </c>
      <c r="AB185" s="162">
        <f>AA185*K185</f>
        <v>0</v>
      </c>
      <c r="AC185" s="162">
        <v>0</v>
      </c>
      <c r="AD185" s="163">
        <f>AC185*K185</f>
        <v>0</v>
      </c>
      <c r="AR185" s="22" t="s">
        <v>278</v>
      </c>
      <c r="AT185" s="22" t="s">
        <v>205</v>
      </c>
      <c r="AU185" s="22" t="s">
        <v>96</v>
      </c>
      <c r="AY185" s="22" t="s">
        <v>204</v>
      </c>
      <c r="BE185" s="164">
        <f>IF(U185="základní",P185,0)</f>
        <v>0</v>
      </c>
      <c r="BF185" s="164">
        <f>IF(U185="snížená",P185,0)</f>
        <v>0</v>
      </c>
      <c r="BG185" s="164">
        <f>IF(U185="zákl. přenesená",P185,0)</f>
        <v>0</v>
      </c>
      <c r="BH185" s="164">
        <f>IF(U185="sníž. přenesená",P185,0)</f>
        <v>0</v>
      </c>
      <c r="BI185" s="164">
        <f>IF(U185="nulová",P185,0)</f>
        <v>0</v>
      </c>
      <c r="BJ185" s="22" t="s">
        <v>91</v>
      </c>
      <c r="BK185" s="164">
        <f>ROUND(V185*K185,2)</f>
        <v>0</v>
      </c>
      <c r="BL185" s="22" t="s">
        <v>278</v>
      </c>
      <c r="BM185" s="22" t="s">
        <v>1962</v>
      </c>
    </row>
    <row r="186" spans="2:65" s="10" customFormat="1" ht="37.35" customHeight="1">
      <c r="B186" s="142"/>
      <c r="C186" s="143"/>
      <c r="D186" s="144" t="s">
        <v>874</v>
      </c>
      <c r="E186" s="144"/>
      <c r="F186" s="144"/>
      <c r="G186" s="144"/>
      <c r="H186" s="144"/>
      <c r="I186" s="144"/>
      <c r="J186" s="144"/>
      <c r="K186" s="144"/>
      <c r="L186" s="144"/>
      <c r="M186" s="290">
        <f>BK186</f>
        <v>0</v>
      </c>
      <c r="N186" s="291"/>
      <c r="O186" s="291"/>
      <c r="P186" s="291"/>
      <c r="Q186" s="291"/>
      <c r="R186" s="145"/>
      <c r="T186" s="146"/>
      <c r="U186" s="143"/>
      <c r="V186" s="143"/>
      <c r="W186" s="147">
        <f>W187+W190</f>
        <v>0</v>
      </c>
      <c r="X186" s="147">
        <f>X187+X190</f>
        <v>0</v>
      </c>
      <c r="Y186" s="143"/>
      <c r="Z186" s="148">
        <f>Z187+Z190</f>
        <v>0</v>
      </c>
      <c r="AA186" s="143"/>
      <c r="AB186" s="148">
        <f>AB187+AB190</f>
        <v>0</v>
      </c>
      <c r="AC186" s="143"/>
      <c r="AD186" s="149">
        <f>AD187+AD190</f>
        <v>0</v>
      </c>
      <c r="AR186" s="150" t="s">
        <v>224</v>
      </c>
      <c r="AT186" s="151" t="s">
        <v>83</v>
      </c>
      <c r="AU186" s="151" t="s">
        <v>84</v>
      </c>
      <c r="AY186" s="150" t="s">
        <v>204</v>
      </c>
      <c r="BK186" s="152">
        <f>BK187+BK190</f>
        <v>0</v>
      </c>
    </row>
    <row r="187" spans="2:65" s="10" customFormat="1" ht="19.899999999999999" customHeight="1">
      <c r="B187" s="142"/>
      <c r="C187" s="143"/>
      <c r="D187" s="153" t="s">
        <v>877</v>
      </c>
      <c r="E187" s="153"/>
      <c r="F187" s="153"/>
      <c r="G187" s="153"/>
      <c r="H187" s="153"/>
      <c r="I187" s="153"/>
      <c r="J187" s="153"/>
      <c r="K187" s="153"/>
      <c r="L187" s="153"/>
      <c r="M187" s="277">
        <f>BK187</f>
        <v>0</v>
      </c>
      <c r="N187" s="278"/>
      <c r="O187" s="278"/>
      <c r="P187" s="278"/>
      <c r="Q187" s="278"/>
      <c r="R187" s="145"/>
      <c r="T187" s="146"/>
      <c r="U187" s="143"/>
      <c r="V187" s="143"/>
      <c r="W187" s="147">
        <f>SUM(W188:W189)</f>
        <v>0</v>
      </c>
      <c r="X187" s="147">
        <f>SUM(X188:X189)</f>
        <v>0</v>
      </c>
      <c r="Y187" s="143"/>
      <c r="Z187" s="148">
        <f>SUM(Z188:Z189)</f>
        <v>0</v>
      </c>
      <c r="AA187" s="143"/>
      <c r="AB187" s="148">
        <f>SUM(AB188:AB189)</f>
        <v>0</v>
      </c>
      <c r="AC187" s="143"/>
      <c r="AD187" s="149">
        <f>SUM(AD188:AD189)</f>
        <v>0</v>
      </c>
      <c r="AR187" s="150" t="s">
        <v>224</v>
      </c>
      <c r="AT187" s="151" t="s">
        <v>83</v>
      </c>
      <c r="AU187" s="151" t="s">
        <v>91</v>
      </c>
      <c r="AY187" s="150" t="s">
        <v>204</v>
      </c>
      <c r="BK187" s="152">
        <f>SUM(BK188:BK189)</f>
        <v>0</v>
      </c>
    </row>
    <row r="188" spans="2:65" s="1" customFormat="1" ht="16.5" customHeight="1">
      <c r="B188" s="154"/>
      <c r="C188" s="155" t="s">
        <v>554</v>
      </c>
      <c r="D188" s="155" t="s">
        <v>205</v>
      </c>
      <c r="E188" s="156" t="s">
        <v>1837</v>
      </c>
      <c r="F188" s="263" t="s">
        <v>1838</v>
      </c>
      <c r="G188" s="263"/>
      <c r="H188" s="263"/>
      <c r="I188" s="263"/>
      <c r="J188" s="157" t="s">
        <v>1329</v>
      </c>
      <c r="K188" s="158">
        <v>1</v>
      </c>
      <c r="L188" s="159"/>
      <c r="M188" s="264"/>
      <c r="N188" s="264"/>
      <c r="O188" s="264"/>
      <c r="P188" s="264">
        <f>ROUND(V188*K188,2)</f>
        <v>0</v>
      </c>
      <c r="Q188" s="264"/>
      <c r="R188" s="160"/>
      <c r="T188" s="161" t="s">
        <v>5</v>
      </c>
      <c r="U188" s="44" t="s">
        <v>47</v>
      </c>
      <c r="V188" s="120">
        <f>L188+M188</f>
        <v>0</v>
      </c>
      <c r="W188" s="120">
        <f>ROUND(L188*K188,2)</f>
        <v>0</v>
      </c>
      <c r="X188" s="120">
        <f>ROUND(M188*K188,2)</f>
        <v>0</v>
      </c>
      <c r="Y188" s="162">
        <v>0</v>
      </c>
      <c r="Z188" s="162">
        <f>Y188*K188</f>
        <v>0</v>
      </c>
      <c r="AA188" s="162">
        <v>0</v>
      </c>
      <c r="AB188" s="162">
        <f>AA188*K188</f>
        <v>0</v>
      </c>
      <c r="AC188" s="162">
        <v>0</v>
      </c>
      <c r="AD188" s="163">
        <f>AC188*K188</f>
        <v>0</v>
      </c>
      <c r="AR188" s="22" t="s">
        <v>1418</v>
      </c>
      <c r="AT188" s="22" t="s">
        <v>205</v>
      </c>
      <c r="AU188" s="22" t="s">
        <v>96</v>
      </c>
      <c r="AY188" s="22" t="s">
        <v>204</v>
      </c>
      <c r="BE188" s="164">
        <f>IF(U188="základní",P188,0)</f>
        <v>0</v>
      </c>
      <c r="BF188" s="164">
        <f>IF(U188="snížená",P188,0)</f>
        <v>0</v>
      </c>
      <c r="BG188" s="164">
        <f>IF(U188="zákl. přenesená",P188,0)</f>
        <v>0</v>
      </c>
      <c r="BH188" s="164">
        <f>IF(U188="sníž. přenesená",P188,0)</f>
        <v>0</v>
      </c>
      <c r="BI188" s="164">
        <f>IF(U188="nulová",P188,0)</f>
        <v>0</v>
      </c>
      <c r="BJ188" s="22" t="s">
        <v>91</v>
      </c>
      <c r="BK188" s="164">
        <f>ROUND(V188*K188,2)</f>
        <v>0</v>
      </c>
      <c r="BL188" s="22" t="s">
        <v>1418</v>
      </c>
      <c r="BM188" s="22" t="s">
        <v>1963</v>
      </c>
    </row>
    <row r="189" spans="2:65" s="1" customFormat="1" ht="16.5" customHeight="1">
      <c r="B189" s="154"/>
      <c r="C189" s="155" t="s">
        <v>556</v>
      </c>
      <c r="D189" s="155" t="s">
        <v>205</v>
      </c>
      <c r="E189" s="156" t="s">
        <v>1840</v>
      </c>
      <c r="F189" s="263" t="s">
        <v>1841</v>
      </c>
      <c r="G189" s="263"/>
      <c r="H189" s="263"/>
      <c r="I189" s="263"/>
      <c r="J189" s="157" t="s">
        <v>362</v>
      </c>
      <c r="K189" s="158">
        <v>6</v>
      </c>
      <c r="L189" s="159"/>
      <c r="M189" s="264"/>
      <c r="N189" s="264"/>
      <c r="O189" s="264"/>
      <c r="P189" s="264">
        <f>ROUND(V189*K189,2)</f>
        <v>0</v>
      </c>
      <c r="Q189" s="264"/>
      <c r="R189" s="160"/>
      <c r="T189" s="161" t="s">
        <v>5</v>
      </c>
      <c r="U189" s="44" t="s">
        <v>47</v>
      </c>
      <c r="V189" s="120">
        <f>L189+M189</f>
        <v>0</v>
      </c>
      <c r="W189" s="120">
        <f>ROUND(L189*K189,2)</f>
        <v>0</v>
      </c>
      <c r="X189" s="120">
        <f>ROUND(M189*K189,2)</f>
        <v>0</v>
      </c>
      <c r="Y189" s="162">
        <v>0</v>
      </c>
      <c r="Z189" s="162">
        <f>Y189*K189</f>
        <v>0</v>
      </c>
      <c r="AA189" s="162">
        <v>0</v>
      </c>
      <c r="AB189" s="162">
        <f>AA189*K189</f>
        <v>0</v>
      </c>
      <c r="AC189" s="162">
        <v>0</v>
      </c>
      <c r="AD189" s="163">
        <f>AC189*K189</f>
        <v>0</v>
      </c>
      <c r="AR189" s="22" t="s">
        <v>1418</v>
      </c>
      <c r="AT189" s="22" t="s">
        <v>205</v>
      </c>
      <c r="AU189" s="22" t="s">
        <v>96</v>
      </c>
      <c r="AY189" s="22" t="s">
        <v>204</v>
      </c>
      <c r="BE189" s="164">
        <f>IF(U189="základní",P189,0)</f>
        <v>0</v>
      </c>
      <c r="BF189" s="164">
        <f>IF(U189="snížená",P189,0)</f>
        <v>0</v>
      </c>
      <c r="BG189" s="164">
        <f>IF(U189="zákl. přenesená",P189,0)</f>
        <v>0</v>
      </c>
      <c r="BH189" s="164">
        <f>IF(U189="sníž. přenesená",P189,0)</f>
        <v>0</v>
      </c>
      <c r="BI189" s="164">
        <f>IF(U189="nulová",P189,0)</f>
        <v>0</v>
      </c>
      <c r="BJ189" s="22" t="s">
        <v>91</v>
      </c>
      <c r="BK189" s="164">
        <f>ROUND(V189*K189,2)</f>
        <v>0</v>
      </c>
      <c r="BL189" s="22" t="s">
        <v>1418</v>
      </c>
      <c r="BM189" s="22" t="s">
        <v>1964</v>
      </c>
    </row>
    <row r="190" spans="2:65" s="10" customFormat="1" ht="29.85" customHeight="1">
      <c r="B190" s="142"/>
      <c r="C190" s="143"/>
      <c r="D190" s="153" t="s">
        <v>1442</v>
      </c>
      <c r="E190" s="153"/>
      <c r="F190" s="153"/>
      <c r="G190" s="153"/>
      <c r="H190" s="153"/>
      <c r="I190" s="153"/>
      <c r="J190" s="153"/>
      <c r="K190" s="153"/>
      <c r="L190" s="153"/>
      <c r="M190" s="279">
        <f>BK190</f>
        <v>0</v>
      </c>
      <c r="N190" s="280"/>
      <c r="O190" s="280"/>
      <c r="P190" s="280"/>
      <c r="Q190" s="280"/>
      <c r="R190" s="145"/>
      <c r="T190" s="146"/>
      <c r="U190" s="143"/>
      <c r="V190" s="143"/>
      <c r="W190" s="147">
        <f>W191</f>
        <v>0</v>
      </c>
      <c r="X190" s="147">
        <f>X191</f>
        <v>0</v>
      </c>
      <c r="Y190" s="143"/>
      <c r="Z190" s="148">
        <f>Z191</f>
        <v>0</v>
      </c>
      <c r="AA190" s="143"/>
      <c r="AB190" s="148">
        <f>AB191</f>
        <v>0</v>
      </c>
      <c r="AC190" s="143"/>
      <c r="AD190" s="149">
        <f>AD191</f>
        <v>0</v>
      </c>
      <c r="AR190" s="150" t="s">
        <v>224</v>
      </c>
      <c r="AT190" s="151" t="s">
        <v>83</v>
      </c>
      <c r="AU190" s="151" t="s">
        <v>91</v>
      </c>
      <c r="AY190" s="150" t="s">
        <v>204</v>
      </c>
      <c r="BK190" s="152">
        <f>BK191</f>
        <v>0</v>
      </c>
    </row>
    <row r="191" spans="2:65" s="1" customFormat="1" ht="16.5" customHeight="1">
      <c r="B191" s="154"/>
      <c r="C191" s="155" t="s">
        <v>558</v>
      </c>
      <c r="D191" s="155" t="s">
        <v>205</v>
      </c>
      <c r="E191" s="156" t="s">
        <v>1681</v>
      </c>
      <c r="F191" s="263" t="s">
        <v>1843</v>
      </c>
      <c r="G191" s="263"/>
      <c r="H191" s="263"/>
      <c r="I191" s="263"/>
      <c r="J191" s="157" t="s">
        <v>1329</v>
      </c>
      <c r="K191" s="158">
        <v>1</v>
      </c>
      <c r="L191" s="159"/>
      <c r="M191" s="264"/>
      <c r="N191" s="264"/>
      <c r="O191" s="264"/>
      <c r="P191" s="264">
        <f>ROUND(V191*K191,2)</f>
        <v>0</v>
      </c>
      <c r="Q191" s="264"/>
      <c r="R191" s="160"/>
      <c r="T191" s="161" t="s">
        <v>5</v>
      </c>
      <c r="U191" s="200" t="s">
        <v>47</v>
      </c>
      <c r="V191" s="201">
        <f>L191+M191</f>
        <v>0</v>
      </c>
      <c r="W191" s="201">
        <f>ROUND(L191*K191,2)</f>
        <v>0</v>
      </c>
      <c r="X191" s="201">
        <f>ROUND(M191*K191,2)</f>
        <v>0</v>
      </c>
      <c r="Y191" s="202">
        <v>0</v>
      </c>
      <c r="Z191" s="202">
        <f>Y191*K191</f>
        <v>0</v>
      </c>
      <c r="AA191" s="202">
        <v>0</v>
      </c>
      <c r="AB191" s="202">
        <f>AA191*K191</f>
        <v>0</v>
      </c>
      <c r="AC191" s="202">
        <v>0</v>
      </c>
      <c r="AD191" s="203">
        <f>AC191*K191</f>
        <v>0</v>
      </c>
      <c r="AR191" s="22" t="s">
        <v>1418</v>
      </c>
      <c r="AT191" s="22" t="s">
        <v>205</v>
      </c>
      <c r="AU191" s="22" t="s">
        <v>96</v>
      </c>
      <c r="AY191" s="22" t="s">
        <v>204</v>
      </c>
      <c r="BE191" s="164">
        <f>IF(U191="základní",P191,0)</f>
        <v>0</v>
      </c>
      <c r="BF191" s="164">
        <f>IF(U191="snížená",P191,0)</f>
        <v>0</v>
      </c>
      <c r="BG191" s="164">
        <f>IF(U191="zákl. přenesená",P191,0)</f>
        <v>0</v>
      </c>
      <c r="BH191" s="164">
        <f>IF(U191="sníž. přenesená",P191,0)</f>
        <v>0</v>
      </c>
      <c r="BI191" s="164">
        <f>IF(U191="nulová",P191,0)</f>
        <v>0</v>
      </c>
      <c r="BJ191" s="22" t="s">
        <v>91</v>
      </c>
      <c r="BK191" s="164">
        <f>ROUND(V191*K191,2)</f>
        <v>0</v>
      </c>
      <c r="BL191" s="22" t="s">
        <v>1418</v>
      </c>
      <c r="BM191" s="22" t="s">
        <v>1965</v>
      </c>
    </row>
    <row r="192" spans="2:65" s="1" customFormat="1" ht="6.95" customHeight="1">
      <c r="B192" s="59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1"/>
    </row>
  </sheetData>
  <mergeCells count="272">
    <mergeCell ref="H1:K1"/>
    <mergeCell ref="S2:AF2"/>
    <mergeCell ref="F191:I191"/>
    <mergeCell ref="P191:Q191"/>
    <mergeCell ref="M191:O191"/>
    <mergeCell ref="M121:Q121"/>
    <mergeCell ref="M122:Q122"/>
    <mergeCell ref="M123:Q123"/>
    <mergeCell ref="M141:Q141"/>
    <mergeCell ref="M148:Q148"/>
    <mergeCell ref="M149:Q149"/>
    <mergeCell ref="M160:Q160"/>
    <mergeCell ref="M184:Q184"/>
    <mergeCell ref="M186:Q186"/>
    <mergeCell ref="M187:Q187"/>
    <mergeCell ref="M190:Q190"/>
    <mergeCell ref="F185:I185"/>
    <mergeCell ref="P185:Q185"/>
    <mergeCell ref="M185:O185"/>
    <mergeCell ref="F188:I188"/>
    <mergeCell ref="P188:Q188"/>
    <mergeCell ref="M188:O188"/>
    <mergeCell ref="F189:I189"/>
    <mergeCell ref="P189:Q189"/>
    <mergeCell ref="M189:O189"/>
    <mergeCell ref="F181:I181"/>
    <mergeCell ref="P181:Q181"/>
    <mergeCell ref="M181:O181"/>
    <mergeCell ref="F182:I182"/>
    <mergeCell ref="P182:Q182"/>
    <mergeCell ref="M182:O182"/>
    <mergeCell ref="F183:I183"/>
    <mergeCell ref="P183:Q183"/>
    <mergeCell ref="M183:O183"/>
    <mergeCell ref="F178:I178"/>
    <mergeCell ref="P178:Q178"/>
    <mergeCell ref="M178:O178"/>
    <mergeCell ref="F179:I179"/>
    <mergeCell ref="P179:Q179"/>
    <mergeCell ref="M179:O179"/>
    <mergeCell ref="F180:I180"/>
    <mergeCell ref="P180:Q180"/>
    <mergeCell ref="M180:O180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72:I172"/>
    <mergeCell ref="P172:Q172"/>
    <mergeCell ref="M172:O172"/>
    <mergeCell ref="F173:I173"/>
    <mergeCell ref="P173:Q173"/>
    <mergeCell ref="M173:O173"/>
    <mergeCell ref="F174:I174"/>
    <mergeCell ref="P174:Q174"/>
    <mergeCell ref="M174:O174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3:I163"/>
    <mergeCell ref="P163:Q163"/>
    <mergeCell ref="M163:O163"/>
    <mergeCell ref="F164:I164"/>
    <mergeCell ref="P164:Q164"/>
    <mergeCell ref="M164:O164"/>
    <mergeCell ref="F165:I165"/>
    <mergeCell ref="P165:Q165"/>
    <mergeCell ref="M165:O165"/>
    <mergeCell ref="F159:I159"/>
    <mergeCell ref="P159:Q159"/>
    <mergeCell ref="M159:O159"/>
    <mergeCell ref="F161:I161"/>
    <mergeCell ref="P161:Q161"/>
    <mergeCell ref="M161:O161"/>
    <mergeCell ref="F162:I162"/>
    <mergeCell ref="P162:Q162"/>
    <mergeCell ref="M162:O162"/>
    <mergeCell ref="F156:I156"/>
    <mergeCell ref="P156:Q156"/>
    <mergeCell ref="M156:O156"/>
    <mergeCell ref="F157:I157"/>
    <mergeCell ref="P157:Q157"/>
    <mergeCell ref="M157:O157"/>
    <mergeCell ref="F158:I158"/>
    <mergeCell ref="P158:Q158"/>
    <mergeCell ref="M158:O158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45:I145"/>
    <mergeCell ref="P145:Q145"/>
    <mergeCell ref="M145:O145"/>
    <mergeCell ref="F146:I146"/>
    <mergeCell ref="P146:Q146"/>
    <mergeCell ref="M146:O146"/>
    <mergeCell ref="F147:I147"/>
    <mergeCell ref="P147:Q147"/>
    <mergeCell ref="M147:O147"/>
    <mergeCell ref="F142:I142"/>
    <mergeCell ref="P142:Q142"/>
    <mergeCell ref="M142:O142"/>
    <mergeCell ref="F143:I143"/>
    <mergeCell ref="P143:Q143"/>
    <mergeCell ref="M143:O143"/>
    <mergeCell ref="F144:I144"/>
    <mergeCell ref="P144:Q144"/>
    <mergeCell ref="M144:O144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29:I129"/>
    <mergeCell ref="F130:I130"/>
    <mergeCell ref="F131:I131"/>
    <mergeCell ref="F132:I132"/>
    <mergeCell ref="F133:I133"/>
    <mergeCell ref="P133:Q133"/>
    <mergeCell ref="M133:O133"/>
    <mergeCell ref="F134:I134"/>
    <mergeCell ref="P134:Q134"/>
    <mergeCell ref="M134:O134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20:I120"/>
    <mergeCell ref="P120:Q120"/>
    <mergeCell ref="M120:O120"/>
    <mergeCell ref="F124:I124"/>
    <mergeCell ref="P124:Q124"/>
    <mergeCell ref="M124:O124"/>
    <mergeCell ref="F125:I125"/>
    <mergeCell ref="P125:Q125"/>
    <mergeCell ref="M125:O125"/>
    <mergeCell ref="M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H97:J97"/>
    <mergeCell ref="K97:L97"/>
    <mergeCell ref="M97:Q97"/>
    <mergeCell ref="H98:J98"/>
    <mergeCell ref="K98:L98"/>
    <mergeCell ref="M98:Q98"/>
    <mergeCell ref="H99:J99"/>
    <mergeCell ref="K99:L99"/>
    <mergeCell ref="M99:Q99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0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139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1684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1966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1686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M101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ROUND((SUM(BE101:BE102)+SUM(BE121:BE189)), 2)</f>
        <v>0</v>
      </c>
      <c r="I35" s="248"/>
      <c r="J35" s="248"/>
      <c r="K35" s="36"/>
      <c r="L35" s="36"/>
      <c r="M35" s="251">
        <f>ROUND(ROUND((SUM(BE101:BE102)+SUM(BE121:BE189)),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ROUND((SUM(BF101:BF102)+SUM(BF121:BF189)), 2)</f>
        <v>0</v>
      </c>
      <c r="I36" s="248"/>
      <c r="J36" s="248"/>
      <c r="K36" s="36"/>
      <c r="L36" s="36"/>
      <c r="M36" s="251">
        <f>ROUND(ROUND((SUM(BF101:BF102)+SUM(BF121:BF189)),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ROUND((SUM(BG101:BG102)+SUM(BG121:BG189)),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ROUND((SUM(BH101:BH102)+SUM(BH121:BH189)),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ROUND((SUM(BI101:BI102)+SUM(BI121:BI189)),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1684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 xml:space="preserve">SO04.5 - Měření a regulace objektu D – Kompresorovna, velín 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Pavel Voříšek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W121</f>
        <v>0</v>
      </c>
      <c r="I89" s="248"/>
      <c r="J89" s="248"/>
      <c r="K89" s="242">
        <f>X121</f>
        <v>0</v>
      </c>
      <c r="L89" s="248"/>
      <c r="M89" s="242">
        <f>M121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W122</f>
        <v>0</v>
      </c>
      <c r="I90" s="259"/>
      <c r="J90" s="259"/>
      <c r="K90" s="258">
        <f>X122</f>
        <v>0</v>
      </c>
      <c r="L90" s="259"/>
      <c r="M90" s="258">
        <f>M122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1437</v>
      </c>
      <c r="E91" s="101"/>
      <c r="F91" s="101"/>
      <c r="G91" s="101"/>
      <c r="H91" s="238">
        <f>W123</f>
        <v>0</v>
      </c>
      <c r="I91" s="239"/>
      <c r="J91" s="239"/>
      <c r="K91" s="238">
        <f>X123</f>
        <v>0</v>
      </c>
      <c r="L91" s="239"/>
      <c r="M91" s="238">
        <f>M123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1438</v>
      </c>
      <c r="E92" s="101"/>
      <c r="F92" s="101"/>
      <c r="G92" s="101"/>
      <c r="H92" s="238">
        <f>W141</f>
        <v>0</v>
      </c>
      <c r="I92" s="239"/>
      <c r="J92" s="239"/>
      <c r="K92" s="238">
        <f>X141</f>
        <v>0</v>
      </c>
      <c r="L92" s="239"/>
      <c r="M92" s="238">
        <f>M141</f>
        <v>0</v>
      </c>
      <c r="N92" s="239"/>
      <c r="O92" s="239"/>
      <c r="P92" s="239"/>
      <c r="Q92" s="239"/>
      <c r="R92" s="131"/>
    </row>
    <row r="93" spans="2:47" s="7" customFormat="1" ht="24.95" customHeight="1">
      <c r="B93" s="125"/>
      <c r="C93" s="126"/>
      <c r="D93" s="127" t="s">
        <v>868</v>
      </c>
      <c r="E93" s="126"/>
      <c r="F93" s="126"/>
      <c r="G93" s="126"/>
      <c r="H93" s="258">
        <f>W146</f>
        <v>0</v>
      </c>
      <c r="I93" s="259"/>
      <c r="J93" s="259"/>
      <c r="K93" s="258">
        <f>X146</f>
        <v>0</v>
      </c>
      <c r="L93" s="259"/>
      <c r="M93" s="258">
        <f>M146</f>
        <v>0</v>
      </c>
      <c r="N93" s="259"/>
      <c r="O93" s="259"/>
      <c r="P93" s="259"/>
      <c r="Q93" s="259"/>
      <c r="R93" s="128"/>
    </row>
    <row r="94" spans="2:47" s="8" customFormat="1" ht="19.899999999999999" customHeight="1">
      <c r="B94" s="129"/>
      <c r="C94" s="101"/>
      <c r="D94" s="130" t="s">
        <v>1440</v>
      </c>
      <c r="E94" s="101"/>
      <c r="F94" s="101"/>
      <c r="G94" s="101"/>
      <c r="H94" s="238">
        <f>W147</f>
        <v>0</v>
      </c>
      <c r="I94" s="239"/>
      <c r="J94" s="239"/>
      <c r="K94" s="238">
        <f>X147</f>
        <v>0</v>
      </c>
      <c r="L94" s="239"/>
      <c r="M94" s="238">
        <f>M147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1441</v>
      </c>
      <c r="E95" s="101"/>
      <c r="F95" s="101"/>
      <c r="G95" s="101"/>
      <c r="H95" s="238">
        <f>W158</f>
        <v>0</v>
      </c>
      <c r="I95" s="239"/>
      <c r="J95" s="239"/>
      <c r="K95" s="238">
        <f>X158</f>
        <v>0</v>
      </c>
      <c r="L95" s="239"/>
      <c r="M95" s="238">
        <f>M158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871</v>
      </c>
      <c r="E96" s="101"/>
      <c r="F96" s="101"/>
      <c r="G96" s="101"/>
      <c r="H96" s="238">
        <f>W182</f>
        <v>0</v>
      </c>
      <c r="I96" s="239"/>
      <c r="J96" s="239"/>
      <c r="K96" s="238">
        <f>X182</f>
        <v>0</v>
      </c>
      <c r="L96" s="239"/>
      <c r="M96" s="238">
        <f>M182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874</v>
      </c>
      <c r="E97" s="126"/>
      <c r="F97" s="126"/>
      <c r="G97" s="126"/>
      <c r="H97" s="258">
        <f>W184</f>
        <v>0</v>
      </c>
      <c r="I97" s="259"/>
      <c r="J97" s="259"/>
      <c r="K97" s="258">
        <f>X184</f>
        <v>0</v>
      </c>
      <c r="L97" s="259"/>
      <c r="M97" s="258">
        <f>M184</f>
        <v>0</v>
      </c>
      <c r="N97" s="259"/>
      <c r="O97" s="259"/>
      <c r="P97" s="259"/>
      <c r="Q97" s="259"/>
      <c r="R97" s="128"/>
    </row>
    <row r="98" spans="2:21" s="8" customFormat="1" ht="19.899999999999999" customHeight="1">
      <c r="B98" s="129"/>
      <c r="C98" s="101"/>
      <c r="D98" s="130" t="s">
        <v>877</v>
      </c>
      <c r="E98" s="101"/>
      <c r="F98" s="101"/>
      <c r="G98" s="101"/>
      <c r="H98" s="238">
        <f>W185</f>
        <v>0</v>
      </c>
      <c r="I98" s="239"/>
      <c r="J98" s="239"/>
      <c r="K98" s="238">
        <f>X185</f>
        <v>0</v>
      </c>
      <c r="L98" s="239"/>
      <c r="M98" s="238">
        <f>M185</f>
        <v>0</v>
      </c>
      <c r="N98" s="239"/>
      <c r="O98" s="239"/>
      <c r="P98" s="239"/>
      <c r="Q98" s="239"/>
      <c r="R98" s="131"/>
    </row>
    <row r="99" spans="2:21" s="8" customFormat="1" ht="19.899999999999999" customHeight="1">
      <c r="B99" s="129"/>
      <c r="C99" s="101"/>
      <c r="D99" s="130" t="s">
        <v>1442</v>
      </c>
      <c r="E99" s="101"/>
      <c r="F99" s="101"/>
      <c r="G99" s="101"/>
      <c r="H99" s="238">
        <f>W188</f>
        <v>0</v>
      </c>
      <c r="I99" s="239"/>
      <c r="J99" s="239"/>
      <c r="K99" s="238">
        <f>X188</f>
        <v>0</v>
      </c>
      <c r="L99" s="239"/>
      <c r="M99" s="238">
        <f>M188</f>
        <v>0</v>
      </c>
      <c r="N99" s="239"/>
      <c r="O99" s="239"/>
      <c r="P99" s="239"/>
      <c r="Q99" s="239"/>
      <c r="R99" s="131"/>
    </row>
    <row r="100" spans="2:21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24" t="s">
        <v>185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257">
        <v>0</v>
      </c>
      <c r="N101" s="260"/>
      <c r="O101" s="260"/>
      <c r="P101" s="260"/>
      <c r="Q101" s="260"/>
      <c r="R101" s="37"/>
      <c r="T101" s="132"/>
      <c r="U101" s="133" t="s">
        <v>46</v>
      </c>
    </row>
    <row r="102" spans="2:21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14" t="s">
        <v>155</v>
      </c>
      <c r="D103" s="115"/>
      <c r="E103" s="115"/>
      <c r="F103" s="115"/>
      <c r="G103" s="115"/>
      <c r="H103" s="115"/>
      <c r="I103" s="115"/>
      <c r="J103" s="115"/>
      <c r="K103" s="115"/>
      <c r="L103" s="243">
        <f>ROUND(SUM(M89+M101),2)</f>
        <v>0</v>
      </c>
      <c r="M103" s="243"/>
      <c r="N103" s="243"/>
      <c r="O103" s="243"/>
      <c r="P103" s="243"/>
      <c r="Q103" s="243"/>
      <c r="R103" s="37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21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21" s="1" customFormat="1" ht="36.950000000000003" customHeight="1">
      <c r="B109" s="35"/>
      <c r="C109" s="206" t="s">
        <v>186</v>
      </c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30" customHeight="1">
      <c r="B111" s="35"/>
      <c r="C111" s="32" t="s">
        <v>18</v>
      </c>
      <c r="D111" s="36"/>
      <c r="E111" s="36"/>
      <c r="F111" s="246" t="str">
        <f>F6</f>
        <v>St. č. 2368 Decentralizace vytápění CA PZP Lobodice</v>
      </c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36"/>
      <c r="R111" s="37"/>
    </row>
    <row r="112" spans="2:21" ht="30" customHeight="1">
      <c r="B112" s="26"/>
      <c r="C112" s="32" t="s">
        <v>162</v>
      </c>
      <c r="D112" s="28"/>
      <c r="E112" s="28"/>
      <c r="F112" s="246" t="s">
        <v>1684</v>
      </c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8"/>
      <c r="R112" s="27"/>
    </row>
    <row r="113" spans="2:65" s="1" customFormat="1" ht="36.950000000000003" customHeight="1">
      <c r="B113" s="35"/>
      <c r="C113" s="69" t="s">
        <v>164</v>
      </c>
      <c r="D113" s="36"/>
      <c r="E113" s="36"/>
      <c r="F113" s="223" t="str">
        <f>F8</f>
        <v xml:space="preserve">SO04.5 - Měření a regulace objektu D – Kompresorovna, velín 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2" t="s">
        <v>22</v>
      </c>
      <c r="D115" s="36"/>
      <c r="E115" s="36"/>
      <c r="F115" s="30" t="str">
        <f>F10</f>
        <v>PZP Lobodice</v>
      </c>
      <c r="G115" s="36"/>
      <c r="H115" s="36"/>
      <c r="I115" s="36"/>
      <c r="J115" s="36"/>
      <c r="K115" s="32" t="s">
        <v>24</v>
      </c>
      <c r="L115" s="36"/>
      <c r="M115" s="249" t="str">
        <f>IF(O10="","",O10)</f>
        <v>06.04.2018</v>
      </c>
      <c r="N115" s="249"/>
      <c r="O115" s="249"/>
      <c r="P115" s="249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2" t="s">
        <v>26</v>
      </c>
      <c r="D117" s="36"/>
      <c r="E117" s="36"/>
      <c r="F117" s="30" t="str">
        <f>E13</f>
        <v xml:space="preserve">innogy Gas Storage, s.r.o. </v>
      </c>
      <c r="G117" s="36"/>
      <c r="H117" s="36"/>
      <c r="I117" s="36"/>
      <c r="J117" s="36"/>
      <c r="K117" s="32" t="s">
        <v>34</v>
      </c>
      <c r="L117" s="36"/>
      <c r="M117" s="208" t="str">
        <f>E19</f>
        <v>FORGAS a. s.</v>
      </c>
      <c r="N117" s="208"/>
      <c r="O117" s="208"/>
      <c r="P117" s="208"/>
      <c r="Q117" s="208"/>
      <c r="R117" s="37"/>
    </row>
    <row r="118" spans="2:65" s="1" customFormat="1" ht="14.45" customHeight="1">
      <c r="B118" s="35"/>
      <c r="C118" s="32" t="s">
        <v>32</v>
      </c>
      <c r="D118" s="36"/>
      <c r="E118" s="36"/>
      <c r="F118" s="30" t="str">
        <f>IF(E16="","",E16)</f>
        <v xml:space="preserve"> </v>
      </c>
      <c r="G118" s="36"/>
      <c r="H118" s="36"/>
      <c r="I118" s="36"/>
      <c r="J118" s="36"/>
      <c r="K118" s="32" t="s">
        <v>38</v>
      </c>
      <c r="L118" s="36"/>
      <c r="M118" s="208" t="str">
        <f>E22</f>
        <v>Ing. Pavel Voříšek</v>
      </c>
      <c r="N118" s="208"/>
      <c r="O118" s="208"/>
      <c r="P118" s="208"/>
      <c r="Q118" s="208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34"/>
      <c r="C120" s="135" t="s">
        <v>187</v>
      </c>
      <c r="D120" s="136" t="s">
        <v>188</v>
      </c>
      <c r="E120" s="136" t="s">
        <v>64</v>
      </c>
      <c r="F120" s="261" t="s">
        <v>189</v>
      </c>
      <c r="G120" s="261"/>
      <c r="H120" s="261"/>
      <c r="I120" s="261"/>
      <c r="J120" s="136" t="s">
        <v>190</v>
      </c>
      <c r="K120" s="136" t="s">
        <v>191</v>
      </c>
      <c r="L120" s="136" t="s">
        <v>192</v>
      </c>
      <c r="M120" s="261" t="s">
        <v>193</v>
      </c>
      <c r="N120" s="261"/>
      <c r="O120" s="261"/>
      <c r="P120" s="261" t="s">
        <v>173</v>
      </c>
      <c r="Q120" s="262"/>
      <c r="R120" s="137"/>
      <c r="T120" s="76" t="s">
        <v>194</v>
      </c>
      <c r="U120" s="77" t="s">
        <v>46</v>
      </c>
      <c r="V120" s="77" t="s">
        <v>195</v>
      </c>
      <c r="W120" s="77" t="s">
        <v>196</v>
      </c>
      <c r="X120" s="77" t="s">
        <v>197</v>
      </c>
      <c r="Y120" s="77" t="s">
        <v>198</v>
      </c>
      <c r="Z120" s="77" t="s">
        <v>199</v>
      </c>
      <c r="AA120" s="77" t="s">
        <v>200</v>
      </c>
      <c r="AB120" s="77" t="s">
        <v>201</v>
      </c>
      <c r="AC120" s="77" t="s">
        <v>202</v>
      </c>
      <c r="AD120" s="78" t="s">
        <v>203</v>
      </c>
    </row>
    <row r="121" spans="2:65" s="1" customFormat="1" ht="29.25" customHeight="1">
      <c r="B121" s="35"/>
      <c r="C121" s="80" t="s">
        <v>167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274">
        <f>BK121</f>
        <v>0</v>
      </c>
      <c r="N121" s="275"/>
      <c r="O121" s="275"/>
      <c r="P121" s="275"/>
      <c r="Q121" s="275"/>
      <c r="R121" s="37"/>
      <c r="T121" s="79"/>
      <c r="U121" s="51"/>
      <c r="V121" s="51"/>
      <c r="W121" s="138">
        <f>W122+W146+W184</f>
        <v>0</v>
      </c>
      <c r="X121" s="138">
        <f>X122+X146+X184</f>
        <v>0</v>
      </c>
      <c r="Y121" s="51"/>
      <c r="Z121" s="139">
        <f>Z122+Z146+Z184</f>
        <v>81.02600000000001</v>
      </c>
      <c r="AA121" s="51"/>
      <c r="AB121" s="139">
        <f>AB122+AB146+AB184</f>
        <v>18.019210000000001</v>
      </c>
      <c r="AC121" s="51"/>
      <c r="AD121" s="140">
        <f>AD122+AD146+AD184</f>
        <v>0</v>
      </c>
      <c r="AT121" s="22" t="s">
        <v>83</v>
      </c>
      <c r="AU121" s="22" t="s">
        <v>175</v>
      </c>
      <c r="BK121" s="141">
        <f>BK122+BK146+BK184</f>
        <v>0</v>
      </c>
    </row>
    <row r="122" spans="2:65" s="10" customFormat="1" ht="37.35" customHeight="1">
      <c r="B122" s="142"/>
      <c r="C122" s="143"/>
      <c r="D122" s="144" t="s">
        <v>176</v>
      </c>
      <c r="E122" s="144"/>
      <c r="F122" s="144"/>
      <c r="G122" s="144"/>
      <c r="H122" s="144"/>
      <c r="I122" s="144"/>
      <c r="J122" s="144"/>
      <c r="K122" s="144"/>
      <c r="L122" s="144"/>
      <c r="M122" s="276">
        <f>BK122</f>
        <v>0</v>
      </c>
      <c r="N122" s="258"/>
      <c r="O122" s="258"/>
      <c r="P122" s="258"/>
      <c r="Q122" s="258"/>
      <c r="R122" s="145"/>
      <c r="T122" s="146"/>
      <c r="U122" s="143"/>
      <c r="V122" s="143"/>
      <c r="W122" s="147">
        <f>W123+W141</f>
        <v>0</v>
      </c>
      <c r="X122" s="147">
        <f>X123+X141</f>
        <v>0</v>
      </c>
      <c r="Y122" s="143"/>
      <c r="Z122" s="148">
        <f>Z123+Z141</f>
        <v>37.352000000000004</v>
      </c>
      <c r="AA122" s="143"/>
      <c r="AB122" s="148">
        <f>AB123+AB141</f>
        <v>18.007200000000001</v>
      </c>
      <c r="AC122" s="143"/>
      <c r="AD122" s="149">
        <f>AD123+AD141</f>
        <v>0</v>
      </c>
      <c r="AR122" s="150" t="s">
        <v>96</v>
      </c>
      <c r="AT122" s="151" t="s">
        <v>83</v>
      </c>
      <c r="AU122" s="151" t="s">
        <v>84</v>
      </c>
      <c r="AY122" s="150" t="s">
        <v>204</v>
      </c>
      <c r="BK122" s="152">
        <f>BK123+BK141</f>
        <v>0</v>
      </c>
    </row>
    <row r="123" spans="2:65" s="10" customFormat="1" ht="19.899999999999999" customHeight="1">
      <c r="B123" s="142"/>
      <c r="C123" s="143"/>
      <c r="D123" s="153" t="s">
        <v>1437</v>
      </c>
      <c r="E123" s="153"/>
      <c r="F123" s="153"/>
      <c r="G123" s="153"/>
      <c r="H123" s="153"/>
      <c r="I123" s="153"/>
      <c r="J123" s="153"/>
      <c r="K123" s="153"/>
      <c r="L123" s="153"/>
      <c r="M123" s="277">
        <f>BK123</f>
        <v>0</v>
      </c>
      <c r="N123" s="278"/>
      <c r="O123" s="278"/>
      <c r="P123" s="278"/>
      <c r="Q123" s="278"/>
      <c r="R123" s="145"/>
      <c r="T123" s="146"/>
      <c r="U123" s="143"/>
      <c r="V123" s="143"/>
      <c r="W123" s="147">
        <f>SUM(W124:W140)</f>
        <v>0</v>
      </c>
      <c r="X123" s="147">
        <f>SUM(X124:X140)</f>
        <v>0</v>
      </c>
      <c r="Y123" s="143"/>
      <c r="Z123" s="148">
        <f>SUM(Z124:Z140)</f>
        <v>31.992000000000001</v>
      </c>
      <c r="AA123" s="143"/>
      <c r="AB123" s="148">
        <f>SUM(AB124:AB140)</f>
        <v>18.004560000000001</v>
      </c>
      <c r="AC123" s="143"/>
      <c r="AD123" s="149">
        <f>SUM(AD124:AD140)</f>
        <v>0</v>
      </c>
      <c r="AR123" s="150" t="s">
        <v>96</v>
      </c>
      <c r="AT123" s="151" t="s">
        <v>83</v>
      </c>
      <c r="AU123" s="151" t="s">
        <v>91</v>
      </c>
      <c r="AY123" s="150" t="s">
        <v>204</v>
      </c>
      <c r="BK123" s="152">
        <f>SUM(BK124:BK140)</f>
        <v>0</v>
      </c>
    </row>
    <row r="124" spans="2:65" s="1" customFormat="1" ht="38.25" customHeight="1">
      <c r="B124" s="154"/>
      <c r="C124" s="155" t="s">
        <v>91</v>
      </c>
      <c r="D124" s="155" t="s">
        <v>205</v>
      </c>
      <c r="E124" s="156" t="s">
        <v>1461</v>
      </c>
      <c r="F124" s="263" t="s">
        <v>1462</v>
      </c>
      <c r="G124" s="263"/>
      <c r="H124" s="263"/>
      <c r="I124" s="263"/>
      <c r="J124" s="157" t="s">
        <v>208</v>
      </c>
      <c r="K124" s="158">
        <v>34</v>
      </c>
      <c r="L124" s="159"/>
      <c r="M124" s="264"/>
      <c r="N124" s="264"/>
      <c r="O124" s="264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0.03</v>
      </c>
      <c r="Z124" s="162">
        <f>Y124*K124</f>
        <v>1.02</v>
      </c>
      <c r="AA124" s="162">
        <v>0</v>
      </c>
      <c r="AB124" s="162">
        <f>AA124*K124</f>
        <v>0</v>
      </c>
      <c r="AC124" s="162">
        <v>0</v>
      </c>
      <c r="AD124" s="163">
        <f>AC124*K124</f>
        <v>0</v>
      </c>
      <c r="AR124" s="22" t="s">
        <v>209</v>
      </c>
      <c r="AT124" s="22" t="s">
        <v>205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1967</v>
      </c>
    </row>
    <row r="125" spans="2:65" s="1" customFormat="1" ht="16.5" customHeight="1">
      <c r="B125" s="154"/>
      <c r="C125" s="165" t="s">
        <v>96</v>
      </c>
      <c r="D125" s="165" t="s">
        <v>211</v>
      </c>
      <c r="E125" s="166" t="s">
        <v>1688</v>
      </c>
      <c r="F125" s="265" t="s">
        <v>1689</v>
      </c>
      <c r="G125" s="265"/>
      <c r="H125" s="265"/>
      <c r="I125" s="265"/>
      <c r="J125" s="167" t="s">
        <v>208</v>
      </c>
      <c r="K125" s="168">
        <v>34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0</v>
      </c>
      <c r="AB125" s="162">
        <f>AA125*K125</f>
        <v>0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1968</v>
      </c>
    </row>
    <row r="126" spans="2:65" s="1" customFormat="1" ht="25.5" customHeight="1">
      <c r="B126" s="154"/>
      <c r="C126" s="155" t="s">
        <v>216</v>
      </c>
      <c r="D126" s="155" t="s">
        <v>205</v>
      </c>
      <c r="E126" s="156" t="s">
        <v>1470</v>
      </c>
      <c r="F126" s="263" t="s">
        <v>1471</v>
      </c>
      <c r="G126" s="263"/>
      <c r="H126" s="263"/>
      <c r="I126" s="263"/>
      <c r="J126" s="157" t="s">
        <v>208</v>
      </c>
      <c r="K126" s="158">
        <v>29</v>
      </c>
      <c r="L126" s="159"/>
      <c r="M126" s="264"/>
      <c r="N126" s="264"/>
      <c r="O126" s="264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4.5999999999999999E-2</v>
      </c>
      <c r="Z126" s="162">
        <f>Y126*K126</f>
        <v>1.3340000000000001</v>
      </c>
      <c r="AA126" s="162">
        <v>0</v>
      </c>
      <c r="AB126" s="162">
        <f>AA126*K126</f>
        <v>0</v>
      </c>
      <c r="AC126" s="162">
        <v>0</v>
      </c>
      <c r="AD126" s="163">
        <f>AC126*K126</f>
        <v>0</v>
      </c>
      <c r="AR126" s="22" t="s">
        <v>209</v>
      </c>
      <c r="AT126" s="22" t="s">
        <v>205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1969</v>
      </c>
    </row>
    <row r="127" spans="2:65" s="1" customFormat="1" ht="16.5" customHeight="1">
      <c r="B127" s="154"/>
      <c r="C127" s="165" t="s">
        <v>220</v>
      </c>
      <c r="D127" s="165" t="s">
        <v>211</v>
      </c>
      <c r="E127" s="166" t="s">
        <v>1692</v>
      </c>
      <c r="F127" s="265" t="s">
        <v>1693</v>
      </c>
      <c r="G127" s="265"/>
      <c r="H127" s="265"/>
      <c r="I127" s="265"/>
      <c r="J127" s="167" t="s">
        <v>208</v>
      </c>
      <c r="K127" s="168">
        <v>29</v>
      </c>
      <c r="L127" s="169"/>
      <c r="M127" s="266"/>
      <c r="N127" s="266"/>
      <c r="O127" s="267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</v>
      </c>
      <c r="Z127" s="162">
        <f>Y127*K127</f>
        <v>0</v>
      </c>
      <c r="AA127" s="162">
        <v>0.10091</v>
      </c>
      <c r="AB127" s="162">
        <f>AA127*K127</f>
        <v>2.92639</v>
      </c>
      <c r="AC127" s="162">
        <v>0</v>
      </c>
      <c r="AD127" s="163">
        <f>AC127*K127</f>
        <v>0</v>
      </c>
      <c r="AR127" s="22" t="s">
        <v>214</v>
      </c>
      <c r="AT127" s="22" t="s">
        <v>211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1970</v>
      </c>
    </row>
    <row r="128" spans="2:65" s="1" customFormat="1" ht="25.5" customHeight="1">
      <c r="B128" s="154"/>
      <c r="C128" s="155" t="s">
        <v>224</v>
      </c>
      <c r="D128" s="155" t="s">
        <v>205</v>
      </c>
      <c r="E128" s="156" t="s">
        <v>1695</v>
      </c>
      <c r="F128" s="263" t="s">
        <v>1696</v>
      </c>
      <c r="G128" s="263"/>
      <c r="H128" s="263"/>
      <c r="I128" s="263"/>
      <c r="J128" s="157" t="s">
        <v>208</v>
      </c>
      <c r="K128" s="158">
        <v>256</v>
      </c>
      <c r="L128" s="159"/>
      <c r="M128" s="264"/>
      <c r="N128" s="264"/>
      <c r="O128" s="264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4.5999999999999999E-2</v>
      </c>
      <c r="Z128" s="162">
        <f>Y128*K128</f>
        <v>11.776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1971</v>
      </c>
    </row>
    <row r="129" spans="2:65" s="11" customFormat="1" ht="16.5" customHeight="1">
      <c r="B129" s="170"/>
      <c r="C129" s="171"/>
      <c r="D129" s="171"/>
      <c r="E129" s="172" t="s">
        <v>5</v>
      </c>
      <c r="F129" s="268" t="s">
        <v>1972</v>
      </c>
      <c r="G129" s="269"/>
      <c r="H129" s="269"/>
      <c r="I129" s="269"/>
      <c r="J129" s="171"/>
      <c r="K129" s="173">
        <v>205</v>
      </c>
      <c r="L129" s="171"/>
      <c r="M129" s="171"/>
      <c r="N129" s="171"/>
      <c r="O129" s="171"/>
      <c r="P129" s="171"/>
      <c r="Q129" s="171"/>
      <c r="R129" s="174"/>
      <c r="T129" s="175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6"/>
      <c r="AT129" s="177" t="s">
        <v>366</v>
      </c>
      <c r="AU129" s="177" t="s">
        <v>96</v>
      </c>
      <c r="AV129" s="11" t="s">
        <v>96</v>
      </c>
      <c r="AW129" s="11" t="s">
        <v>7</v>
      </c>
      <c r="AX129" s="11" t="s">
        <v>84</v>
      </c>
      <c r="AY129" s="177" t="s">
        <v>204</v>
      </c>
    </row>
    <row r="130" spans="2:65" s="11" customFormat="1" ht="16.5" customHeight="1">
      <c r="B130" s="170"/>
      <c r="C130" s="171"/>
      <c r="D130" s="171"/>
      <c r="E130" s="172" t="s">
        <v>5</v>
      </c>
      <c r="F130" s="270" t="s">
        <v>1973</v>
      </c>
      <c r="G130" s="271"/>
      <c r="H130" s="271"/>
      <c r="I130" s="271"/>
      <c r="J130" s="171"/>
      <c r="K130" s="173">
        <v>7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6"/>
      <c r="AT130" s="177" t="s">
        <v>366</v>
      </c>
      <c r="AU130" s="177" t="s">
        <v>96</v>
      </c>
      <c r="AV130" s="11" t="s">
        <v>96</v>
      </c>
      <c r="AW130" s="11" t="s">
        <v>7</v>
      </c>
      <c r="AX130" s="11" t="s">
        <v>84</v>
      </c>
      <c r="AY130" s="177" t="s">
        <v>204</v>
      </c>
    </row>
    <row r="131" spans="2:65" s="11" customFormat="1" ht="16.5" customHeight="1">
      <c r="B131" s="170"/>
      <c r="C131" s="171"/>
      <c r="D131" s="171"/>
      <c r="E131" s="172" t="s">
        <v>5</v>
      </c>
      <c r="F131" s="270" t="s">
        <v>1974</v>
      </c>
      <c r="G131" s="271"/>
      <c r="H131" s="271"/>
      <c r="I131" s="271"/>
      <c r="J131" s="171"/>
      <c r="K131" s="173">
        <v>44</v>
      </c>
      <c r="L131" s="171"/>
      <c r="M131" s="171"/>
      <c r="N131" s="171"/>
      <c r="O131" s="171"/>
      <c r="P131" s="171"/>
      <c r="Q131" s="171"/>
      <c r="R131" s="174"/>
      <c r="T131" s="175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6"/>
      <c r="AT131" s="177" t="s">
        <v>366</v>
      </c>
      <c r="AU131" s="177" t="s">
        <v>96</v>
      </c>
      <c r="AV131" s="11" t="s">
        <v>96</v>
      </c>
      <c r="AW131" s="11" t="s">
        <v>7</v>
      </c>
      <c r="AX131" s="11" t="s">
        <v>84</v>
      </c>
      <c r="AY131" s="177" t="s">
        <v>204</v>
      </c>
    </row>
    <row r="132" spans="2:65" s="12" customFormat="1" ht="16.5" customHeight="1">
      <c r="B132" s="178"/>
      <c r="C132" s="179"/>
      <c r="D132" s="179"/>
      <c r="E132" s="180" t="s">
        <v>5</v>
      </c>
      <c r="F132" s="272" t="s">
        <v>379</v>
      </c>
      <c r="G132" s="273"/>
      <c r="H132" s="273"/>
      <c r="I132" s="273"/>
      <c r="J132" s="179"/>
      <c r="K132" s="181">
        <v>256</v>
      </c>
      <c r="L132" s="179"/>
      <c r="M132" s="179"/>
      <c r="N132" s="179"/>
      <c r="O132" s="179"/>
      <c r="P132" s="179"/>
      <c r="Q132" s="179"/>
      <c r="R132" s="182"/>
      <c r="T132" s="187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88"/>
      <c r="AT132" s="186" t="s">
        <v>366</v>
      </c>
      <c r="AU132" s="186" t="s">
        <v>96</v>
      </c>
      <c r="AV132" s="12" t="s">
        <v>220</v>
      </c>
      <c r="AW132" s="12" t="s">
        <v>7</v>
      </c>
      <c r="AX132" s="12" t="s">
        <v>91</v>
      </c>
      <c r="AY132" s="186" t="s">
        <v>204</v>
      </c>
    </row>
    <row r="133" spans="2:65" s="1" customFormat="1" ht="16.5" customHeight="1">
      <c r="B133" s="154"/>
      <c r="C133" s="165" t="s">
        <v>229</v>
      </c>
      <c r="D133" s="165" t="s">
        <v>211</v>
      </c>
      <c r="E133" s="166" t="s">
        <v>1701</v>
      </c>
      <c r="F133" s="265" t="s">
        <v>1702</v>
      </c>
      <c r="G133" s="265"/>
      <c r="H133" s="265"/>
      <c r="I133" s="265"/>
      <c r="J133" s="167" t="s">
        <v>208</v>
      </c>
      <c r="K133" s="168">
        <v>205</v>
      </c>
      <c r="L133" s="169"/>
      <c r="M133" s="266"/>
      <c r="N133" s="266"/>
      <c r="O133" s="267"/>
      <c r="P133" s="264">
        <f t="shared" ref="P133:P140" si="0">ROUND(V133*K133,2)</f>
        <v>0</v>
      </c>
      <c r="Q133" s="264"/>
      <c r="R133" s="160"/>
      <c r="T133" s="161" t="s">
        <v>5</v>
      </c>
      <c r="U133" s="44" t="s">
        <v>47</v>
      </c>
      <c r="V133" s="120">
        <f t="shared" ref="V133:V140" si="1">L133+M133</f>
        <v>0</v>
      </c>
      <c r="W133" s="120">
        <f t="shared" ref="W133:W140" si="2">ROUND(L133*K133,2)</f>
        <v>0</v>
      </c>
      <c r="X133" s="120">
        <f t="shared" ref="X133:X140" si="3">ROUND(M133*K133,2)</f>
        <v>0</v>
      </c>
      <c r="Y133" s="162">
        <v>0</v>
      </c>
      <c r="Z133" s="162">
        <f t="shared" ref="Z133:Z140" si="4">Y133*K133</f>
        <v>0</v>
      </c>
      <c r="AA133" s="162">
        <v>4.6580000000000003E-2</v>
      </c>
      <c r="AB133" s="162">
        <f t="shared" ref="AB133:AB140" si="5">AA133*K133</f>
        <v>9.5489000000000015</v>
      </c>
      <c r="AC133" s="162">
        <v>0</v>
      </c>
      <c r="AD133" s="163">
        <f t="shared" ref="AD133:AD140" si="6">AC133*K133</f>
        <v>0</v>
      </c>
      <c r="AR133" s="22" t="s">
        <v>214</v>
      </c>
      <c r="AT133" s="22" t="s">
        <v>211</v>
      </c>
      <c r="AU133" s="22" t="s">
        <v>96</v>
      </c>
      <c r="AY133" s="22" t="s">
        <v>204</v>
      </c>
      <c r="BE133" s="164">
        <f t="shared" ref="BE133:BE140" si="7">IF(U133="základní",P133,0)</f>
        <v>0</v>
      </c>
      <c r="BF133" s="164">
        <f t="shared" ref="BF133:BF140" si="8">IF(U133="snížená",P133,0)</f>
        <v>0</v>
      </c>
      <c r="BG133" s="164">
        <f t="shared" ref="BG133:BG140" si="9">IF(U133="zákl. přenesená",P133,0)</f>
        <v>0</v>
      </c>
      <c r="BH133" s="164">
        <f t="shared" ref="BH133:BH140" si="10">IF(U133="sníž. přenesená",P133,0)</f>
        <v>0</v>
      </c>
      <c r="BI133" s="164">
        <f t="shared" ref="BI133:BI140" si="11">IF(U133="nulová",P133,0)</f>
        <v>0</v>
      </c>
      <c r="BJ133" s="22" t="s">
        <v>91</v>
      </c>
      <c r="BK133" s="164">
        <f t="shared" ref="BK133:BK140" si="12">ROUND(V133*K133,2)</f>
        <v>0</v>
      </c>
      <c r="BL133" s="22" t="s">
        <v>209</v>
      </c>
      <c r="BM133" s="22" t="s">
        <v>1975</v>
      </c>
    </row>
    <row r="134" spans="2:65" s="1" customFormat="1" ht="16.5" customHeight="1">
      <c r="B134" s="154"/>
      <c r="C134" s="165" t="s">
        <v>234</v>
      </c>
      <c r="D134" s="165" t="s">
        <v>211</v>
      </c>
      <c r="E134" s="166" t="s">
        <v>1704</v>
      </c>
      <c r="F134" s="265" t="s">
        <v>1705</v>
      </c>
      <c r="G134" s="265"/>
      <c r="H134" s="265"/>
      <c r="I134" s="265"/>
      <c r="J134" s="167" t="s">
        <v>208</v>
      </c>
      <c r="K134" s="168">
        <v>7</v>
      </c>
      <c r="L134" s="169"/>
      <c r="M134" s="266"/>
      <c r="N134" s="266"/>
      <c r="O134" s="267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0</v>
      </c>
      <c r="Z134" s="162">
        <f t="shared" si="4"/>
        <v>0</v>
      </c>
      <c r="AA134" s="162">
        <v>7.5209999999999999E-2</v>
      </c>
      <c r="AB134" s="162">
        <f t="shared" si="5"/>
        <v>0.52646999999999999</v>
      </c>
      <c r="AC134" s="162">
        <v>0</v>
      </c>
      <c r="AD134" s="163">
        <f t="shared" si="6"/>
        <v>0</v>
      </c>
      <c r="AR134" s="22" t="s">
        <v>214</v>
      </c>
      <c r="AT134" s="22" t="s">
        <v>211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1976</v>
      </c>
    </row>
    <row r="135" spans="2:65" s="1" customFormat="1" ht="16.5" customHeight="1">
      <c r="B135" s="154"/>
      <c r="C135" s="165" t="s">
        <v>239</v>
      </c>
      <c r="D135" s="165" t="s">
        <v>211</v>
      </c>
      <c r="E135" s="166" t="s">
        <v>1707</v>
      </c>
      <c r="F135" s="265" t="s">
        <v>1708</v>
      </c>
      <c r="G135" s="265"/>
      <c r="H135" s="265"/>
      <c r="I135" s="265"/>
      <c r="J135" s="167" t="s">
        <v>208</v>
      </c>
      <c r="K135" s="168">
        <v>44</v>
      </c>
      <c r="L135" s="169"/>
      <c r="M135" s="266"/>
      <c r="N135" s="266"/>
      <c r="O135" s="267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0</v>
      </c>
      <c r="Z135" s="162">
        <f t="shared" si="4"/>
        <v>0</v>
      </c>
      <c r="AA135" s="162">
        <v>0.1137</v>
      </c>
      <c r="AB135" s="162">
        <f t="shared" si="5"/>
        <v>5.0027999999999997</v>
      </c>
      <c r="AC135" s="162">
        <v>0</v>
      </c>
      <c r="AD135" s="163">
        <f t="shared" si="6"/>
        <v>0</v>
      </c>
      <c r="AR135" s="22" t="s">
        <v>214</v>
      </c>
      <c r="AT135" s="22" t="s">
        <v>211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1977</v>
      </c>
    </row>
    <row r="136" spans="2:65" s="1" customFormat="1" ht="38.25" customHeight="1">
      <c r="B136" s="154"/>
      <c r="C136" s="155" t="s">
        <v>243</v>
      </c>
      <c r="D136" s="155" t="s">
        <v>205</v>
      </c>
      <c r="E136" s="156" t="s">
        <v>1710</v>
      </c>
      <c r="F136" s="263" t="s">
        <v>1711</v>
      </c>
      <c r="G136" s="263"/>
      <c r="H136" s="263"/>
      <c r="I136" s="263"/>
      <c r="J136" s="157" t="s">
        <v>237</v>
      </c>
      <c r="K136" s="158">
        <v>30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0.123</v>
      </c>
      <c r="Z136" s="162">
        <f t="shared" si="4"/>
        <v>3.69</v>
      </c>
      <c r="AA136" s="162">
        <v>0</v>
      </c>
      <c r="AB136" s="162">
        <f t="shared" si="5"/>
        <v>0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1978</v>
      </c>
    </row>
    <row r="137" spans="2:65" s="1" customFormat="1" ht="38.25" customHeight="1">
      <c r="B137" s="154"/>
      <c r="C137" s="155" t="s">
        <v>247</v>
      </c>
      <c r="D137" s="155" t="s">
        <v>205</v>
      </c>
      <c r="E137" s="156" t="s">
        <v>1713</v>
      </c>
      <c r="F137" s="263" t="s">
        <v>1714</v>
      </c>
      <c r="G137" s="263"/>
      <c r="H137" s="263"/>
      <c r="I137" s="263"/>
      <c r="J137" s="157" t="s">
        <v>237</v>
      </c>
      <c r="K137" s="158">
        <v>5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1.02</v>
      </c>
      <c r="Z137" s="162">
        <f t="shared" si="4"/>
        <v>5.0999999999999996</v>
      </c>
      <c r="AA137" s="162">
        <v>0</v>
      </c>
      <c r="AB137" s="162">
        <f t="shared" si="5"/>
        <v>0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1979</v>
      </c>
    </row>
    <row r="138" spans="2:65" s="1" customFormat="1" ht="25.5" customHeight="1">
      <c r="B138" s="154"/>
      <c r="C138" s="155" t="s">
        <v>251</v>
      </c>
      <c r="D138" s="155" t="s">
        <v>205</v>
      </c>
      <c r="E138" s="156" t="s">
        <v>1716</v>
      </c>
      <c r="F138" s="263" t="s">
        <v>1717</v>
      </c>
      <c r="G138" s="263"/>
      <c r="H138" s="263"/>
      <c r="I138" s="263"/>
      <c r="J138" s="157" t="s">
        <v>237</v>
      </c>
      <c r="K138" s="158">
        <v>2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4.5359999999999996</v>
      </c>
      <c r="Z138" s="162">
        <f t="shared" si="4"/>
        <v>9.0719999999999992</v>
      </c>
      <c r="AA138" s="162">
        <v>0</v>
      </c>
      <c r="AB138" s="162">
        <f t="shared" si="5"/>
        <v>0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1980</v>
      </c>
    </row>
    <row r="139" spans="2:65" s="1" customFormat="1" ht="25.5" customHeight="1">
      <c r="B139" s="154"/>
      <c r="C139" s="165" t="s">
        <v>255</v>
      </c>
      <c r="D139" s="165" t="s">
        <v>211</v>
      </c>
      <c r="E139" s="166" t="s">
        <v>1917</v>
      </c>
      <c r="F139" s="265" t="s">
        <v>1720</v>
      </c>
      <c r="G139" s="265"/>
      <c r="H139" s="265"/>
      <c r="I139" s="265"/>
      <c r="J139" s="167" t="s">
        <v>237</v>
      </c>
      <c r="K139" s="168">
        <v>1</v>
      </c>
      <c r="L139" s="169"/>
      <c r="M139" s="266"/>
      <c r="N139" s="266"/>
      <c r="O139" s="267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</v>
      </c>
      <c r="Z139" s="162">
        <f t="shared" si="4"/>
        <v>0</v>
      </c>
      <c r="AA139" s="162">
        <v>0</v>
      </c>
      <c r="AB139" s="162">
        <f t="shared" si="5"/>
        <v>0</v>
      </c>
      <c r="AC139" s="162">
        <v>0</v>
      </c>
      <c r="AD139" s="163">
        <f t="shared" si="6"/>
        <v>0</v>
      </c>
      <c r="AR139" s="22" t="s">
        <v>214</v>
      </c>
      <c r="AT139" s="22" t="s">
        <v>211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1981</v>
      </c>
    </row>
    <row r="140" spans="2:65" s="1" customFormat="1" ht="25.5" customHeight="1">
      <c r="B140" s="154"/>
      <c r="C140" s="165" t="s">
        <v>259</v>
      </c>
      <c r="D140" s="165" t="s">
        <v>211</v>
      </c>
      <c r="E140" s="166" t="s">
        <v>1919</v>
      </c>
      <c r="F140" s="265" t="s">
        <v>1720</v>
      </c>
      <c r="G140" s="265"/>
      <c r="H140" s="265"/>
      <c r="I140" s="265"/>
      <c r="J140" s="167" t="s">
        <v>237</v>
      </c>
      <c r="K140" s="168">
        <v>1</v>
      </c>
      <c r="L140" s="169"/>
      <c r="M140" s="266"/>
      <c r="N140" s="266"/>
      <c r="O140" s="267"/>
      <c r="P140" s="264">
        <f t="shared" si="0"/>
        <v>0</v>
      </c>
      <c r="Q140" s="264"/>
      <c r="R140" s="160"/>
      <c r="T140" s="161" t="s">
        <v>5</v>
      </c>
      <c r="U140" s="44" t="s">
        <v>47</v>
      </c>
      <c r="V140" s="120">
        <f t="shared" si="1"/>
        <v>0</v>
      </c>
      <c r="W140" s="120">
        <f t="shared" si="2"/>
        <v>0</v>
      </c>
      <c r="X140" s="120">
        <f t="shared" si="3"/>
        <v>0</v>
      </c>
      <c r="Y140" s="162">
        <v>0</v>
      </c>
      <c r="Z140" s="162">
        <f t="shared" si="4"/>
        <v>0</v>
      </c>
      <c r="AA140" s="162">
        <v>0</v>
      </c>
      <c r="AB140" s="162">
        <f t="shared" si="5"/>
        <v>0</v>
      </c>
      <c r="AC140" s="162">
        <v>0</v>
      </c>
      <c r="AD140" s="163">
        <f t="shared" si="6"/>
        <v>0</v>
      </c>
      <c r="AR140" s="22" t="s">
        <v>214</v>
      </c>
      <c r="AT140" s="22" t="s">
        <v>211</v>
      </c>
      <c r="AU140" s="22" t="s">
        <v>96</v>
      </c>
      <c r="AY140" s="22" t="s">
        <v>204</v>
      </c>
      <c r="BE140" s="164">
        <f t="shared" si="7"/>
        <v>0</v>
      </c>
      <c r="BF140" s="164">
        <f t="shared" si="8"/>
        <v>0</v>
      </c>
      <c r="BG140" s="164">
        <f t="shared" si="9"/>
        <v>0</v>
      </c>
      <c r="BH140" s="164">
        <f t="shared" si="10"/>
        <v>0</v>
      </c>
      <c r="BI140" s="164">
        <f t="shared" si="11"/>
        <v>0</v>
      </c>
      <c r="BJ140" s="22" t="s">
        <v>91</v>
      </c>
      <c r="BK140" s="164">
        <f t="shared" si="12"/>
        <v>0</v>
      </c>
      <c r="BL140" s="22" t="s">
        <v>209</v>
      </c>
      <c r="BM140" s="22" t="s">
        <v>1982</v>
      </c>
    </row>
    <row r="141" spans="2:65" s="10" customFormat="1" ht="29.85" customHeight="1">
      <c r="B141" s="142"/>
      <c r="C141" s="143"/>
      <c r="D141" s="153" t="s">
        <v>1438</v>
      </c>
      <c r="E141" s="153"/>
      <c r="F141" s="153"/>
      <c r="G141" s="153"/>
      <c r="H141" s="153"/>
      <c r="I141" s="153"/>
      <c r="J141" s="153"/>
      <c r="K141" s="153"/>
      <c r="L141" s="153"/>
      <c r="M141" s="279">
        <f>BK141</f>
        <v>0</v>
      </c>
      <c r="N141" s="280"/>
      <c r="O141" s="280"/>
      <c r="P141" s="280"/>
      <c r="Q141" s="280"/>
      <c r="R141" s="145"/>
      <c r="T141" s="146"/>
      <c r="U141" s="143"/>
      <c r="V141" s="143"/>
      <c r="W141" s="147">
        <f>SUM(W142:W145)</f>
        <v>0</v>
      </c>
      <c r="X141" s="147">
        <f>SUM(X142:X145)</f>
        <v>0</v>
      </c>
      <c r="Y141" s="143"/>
      <c r="Z141" s="148">
        <f>SUM(Z142:Z145)</f>
        <v>5.36</v>
      </c>
      <c r="AA141" s="143"/>
      <c r="AB141" s="148">
        <f>SUM(AB142:AB145)</f>
        <v>2.6400000000000004E-3</v>
      </c>
      <c r="AC141" s="143"/>
      <c r="AD141" s="149">
        <f>SUM(AD142:AD145)</f>
        <v>0</v>
      </c>
      <c r="AR141" s="150" t="s">
        <v>96</v>
      </c>
      <c r="AT141" s="151" t="s">
        <v>83</v>
      </c>
      <c r="AU141" s="151" t="s">
        <v>91</v>
      </c>
      <c r="AY141" s="150" t="s">
        <v>204</v>
      </c>
      <c r="BK141" s="152">
        <f>SUM(BK142:BK145)</f>
        <v>0</v>
      </c>
    </row>
    <row r="142" spans="2:65" s="1" customFormat="1" ht="38.25" customHeight="1">
      <c r="B142" s="154"/>
      <c r="C142" s="155" t="s">
        <v>263</v>
      </c>
      <c r="D142" s="155" t="s">
        <v>205</v>
      </c>
      <c r="E142" s="156" t="s">
        <v>1728</v>
      </c>
      <c r="F142" s="263" t="s">
        <v>1729</v>
      </c>
      <c r="G142" s="263"/>
      <c r="H142" s="263"/>
      <c r="I142" s="263"/>
      <c r="J142" s="157" t="s">
        <v>208</v>
      </c>
      <c r="K142" s="158">
        <v>8</v>
      </c>
      <c r="L142" s="159"/>
      <c r="M142" s="264"/>
      <c r="N142" s="264"/>
      <c r="O142" s="264"/>
      <c r="P142" s="264">
        <f>ROUND(V142*K142,2)</f>
        <v>0</v>
      </c>
      <c r="Q142" s="264"/>
      <c r="R142" s="160"/>
      <c r="T142" s="161" t="s">
        <v>5</v>
      </c>
      <c r="U142" s="44" t="s">
        <v>47</v>
      </c>
      <c r="V142" s="120">
        <f>L142+M142</f>
        <v>0</v>
      </c>
      <c r="W142" s="120">
        <f>ROUND(L142*K142,2)</f>
        <v>0</v>
      </c>
      <c r="X142" s="120">
        <f>ROUND(M142*K142,2)</f>
        <v>0</v>
      </c>
      <c r="Y142" s="162">
        <v>0.34</v>
      </c>
      <c r="Z142" s="162">
        <f>Y142*K142</f>
        <v>2.72</v>
      </c>
      <c r="AA142" s="162">
        <v>0</v>
      </c>
      <c r="AB142" s="162">
        <f>AA142*K142</f>
        <v>0</v>
      </c>
      <c r="AC142" s="162">
        <v>0</v>
      </c>
      <c r="AD142" s="163">
        <f>AC142*K142</f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>IF(U142="základní",P142,0)</f>
        <v>0</v>
      </c>
      <c r="BF142" s="164">
        <f>IF(U142="snížená",P142,0)</f>
        <v>0</v>
      </c>
      <c r="BG142" s="164">
        <f>IF(U142="zákl. přenesená",P142,0)</f>
        <v>0</v>
      </c>
      <c r="BH142" s="164">
        <f>IF(U142="sníž. přenesená",P142,0)</f>
        <v>0</v>
      </c>
      <c r="BI142" s="164">
        <f>IF(U142="nulová",P142,0)</f>
        <v>0</v>
      </c>
      <c r="BJ142" s="22" t="s">
        <v>91</v>
      </c>
      <c r="BK142" s="164">
        <f>ROUND(V142*K142,2)</f>
        <v>0</v>
      </c>
      <c r="BL142" s="22" t="s">
        <v>209</v>
      </c>
      <c r="BM142" s="22" t="s">
        <v>1983</v>
      </c>
    </row>
    <row r="143" spans="2:65" s="1" customFormat="1" ht="25.5" customHeight="1">
      <c r="B143" s="154"/>
      <c r="C143" s="165" t="s">
        <v>12</v>
      </c>
      <c r="D143" s="165" t="s">
        <v>211</v>
      </c>
      <c r="E143" s="166" t="s">
        <v>1731</v>
      </c>
      <c r="F143" s="265" t="s">
        <v>1732</v>
      </c>
      <c r="G143" s="265"/>
      <c r="H143" s="265"/>
      <c r="I143" s="265"/>
      <c r="J143" s="167" t="s">
        <v>208</v>
      </c>
      <c r="K143" s="168">
        <v>8</v>
      </c>
      <c r="L143" s="169"/>
      <c r="M143" s="266"/>
      <c r="N143" s="266"/>
      <c r="O143" s="267"/>
      <c r="P143" s="264">
        <f>ROUND(V143*K143,2)</f>
        <v>0</v>
      </c>
      <c r="Q143" s="264"/>
      <c r="R143" s="160"/>
      <c r="T143" s="161" t="s">
        <v>5</v>
      </c>
      <c r="U143" s="44" t="s">
        <v>47</v>
      </c>
      <c r="V143" s="120">
        <f>L143+M143</f>
        <v>0</v>
      </c>
      <c r="W143" s="120">
        <f>ROUND(L143*K143,2)</f>
        <v>0</v>
      </c>
      <c r="X143" s="120">
        <f>ROUND(M143*K143,2)</f>
        <v>0</v>
      </c>
      <c r="Y143" s="162">
        <v>0</v>
      </c>
      <c r="Z143" s="162">
        <f>Y143*K143</f>
        <v>0</v>
      </c>
      <c r="AA143" s="162">
        <v>0</v>
      </c>
      <c r="AB143" s="162">
        <f>AA143*K143</f>
        <v>0</v>
      </c>
      <c r="AC143" s="162">
        <v>0</v>
      </c>
      <c r="AD143" s="163">
        <f>AC143*K143</f>
        <v>0</v>
      </c>
      <c r="AR143" s="22" t="s">
        <v>214</v>
      </c>
      <c r="AT143" s="22" t="s">
        <v>211</v>
      </c>
      <c r="AU143" s="22" t="s">
        <v>96</v>
      </c>
      <c r="AY143" s="22" t="s">
        <v>204</v>
      </c>
      <c r="BE143" s="164">
        <f>IF(U143="základní",P143,0)</f>
        <v>0</v>
      </c>
      <c r="BF143" s="164">
        <f>IF(U143="snížená",P143,0)</f>
        <v>0</v>
      </c>
      <c r="BG143" s="164">
        <f>IF(U143="zákl. přenesená",P143,0)</f>
        <v>0</v>
      </c>
      <c r="BH143" s="164">
        <f>IF(U143="sníž. přenesená",P143,0)</f>
        <v>0</v>
      </c>
      <c r="BI143" s="164">
        <f>IF(U143="nulová",P143,0)</f>
        <v>0</v>
      </c>
      <c r="BJ143" s="22" t="s">
        <v>91</v>
      </c>
      <c r="BK143" s="164">
        <f>ROUND(V143*K143,2)</f>
        <v>0</v>
      </c>
      <c r="BL143" s="22" t="s">
        <v>209</v>
      </c>
      <c r="BM143" s="22" t="s">
        <v>1984</v>
      </c>
    </row>
    <row r="144" spans="2:65" s="1" customFormat="1" ht="25.5" customHeight="1">
      <c r="B144" s="154"/>
      <c r="C144" s="155" t="s">
        <v>209</v>
      </c>
      <c r="D144" s="155" t="s">
        <v>205</v>
      </c>
      <c r="E144" s="156" t="s">
        <v>1734</v>
      </c>
      <c r="F144" s="263" t="s">
        <v>1735</v>
      </c>
      <c r="G144" s="263"/>
      <c r="H144" s="263"/>
      <c r="I144" s="263"/>
      <c r="J144" s="157" t="s">
        <v>208</v>
      </c>
      <c r="K144" s="158">
        <v>66</v>
      </c>
      <c r="L144" s="159"/>
      <c r="M144" s="264"/>
      <c r="N144" s="264"/>
      <c r="O144" s="264"/>
      <c r="P144" s="264">
        <f>ROUND(V144*K144,2)</f>
        <v>0</v>
      </c>
      <c r="Q144" s="264"/>
      <c r="R144" s="160"/>
      <c r="T144" s="161" t="s">
        <v>5</v>
      </c>
      <c r="U144" s="44" t="s">
        <v>47</v>
      </c>
      <c r="V144" s="120">
        <f>L144+M144</f>
        <v>0</v>
      </c>
      <c r="W144" s="120">
        <f>ROUND(L144*K144,2)</f>
        <v>0</v>
      </c>
      <c r="X144" s="120">
        <f>ROUND(M144*K144,2)</f>
        <v>0</v>
      </c>
      <c r="Y144" s="162">
        <v>0.04</v>
      </c>
      <c r="Z144" s="162">
        <f>Y144*K144</f>
        <v>2.64</v>
      </c>
      <c r="AA144" s="162">
        <v>0</v>
      </c>
      <c r="AB144" s="162">
        <f>AA144*K144</f>
        <v>0</v>
      </c>
      <c r="AC144" s="162">
        <v>0</v>
      </c>
      <c r="AD144" s="163">
        <f>AC144*K144</f>
        <v>0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>IF(U144="základní",P144,0)</f>
        <v>0</v>
      </c>
      <c r="BF144" s="164">
        <f>IF(U144="snížená",P144,0)</f>
        <v>0</v>
      </c>
      <c r="BG144" s="164">
        <f>IF(U144="zákl. přenesená",P144,0)</f>
        <v>0</v>
      </c>
      <c r="BH144" s="164">
        <f>IF(U144="sníž. přenesená",P144,0)</f>
        <v>0</v>
      </c>
      <c r="BI144" s="164">
        <f>IF(U144="nulová",P144,0)</f>
        <v>0</v>
      </c>
      <c r="BJ144" s="22" t="s">
        <v>91</v>
      </c>
      <c r="BK144" s="164">
        <f>ROUND(V144*K144,2)</f>
        <v>0</v>
      </c>
      <c r="BL144" s="22" t="s">
        <v>209</v>
      </c>
      <c r="BM144" s="22" t="s">
        <v>1985</v>
      </c>
    </row>
    <row r="145" spans="2:65" s="1" customFormat="1" ht="16.5" customHeight="1">
      <c r="B145" s="154"/>
      <c r="C145" s="165" t="s">
        <v>274</v>
      </c>
      <c r="D145" s="165" t="s">
        <v>211</v>
      </c>
      <c r="E145" s="166" t="s">
        <v>1737</v>
      </c>
      <c r="F145" s="265" t="s">
        <v>1738</v>
      </c>
      <c r="G145" s="265"/>
      <c r="H145" s="265"/>
      <c r="I145" s="265"/>
      <c r="J145" s="167" t="s">
        <v>208</v>
      </c>
      <c r="K145" s="168">
        <v>66</v>
      </c>
      <c r="L145" s="169"/>
      <c r="M145" s="266"/>
      <c r="N145" s="266"/>
      <c r="O145" s="267"/>
      <c r="P145" s="264">
        <f>ROUND(V145*K145,2)</f>
        <v>0</v>
      </c>
      <c r="Q145" s="264"/>
      <c r="R145" s="160"/>
      <c r="T145" s="161" t="s">
        <v>5</v>
      </c>
      <c r="U145" s="44" t="s">
        <v>47</v>
      </c>
      <c r="V145" s="120">
        <f>L145+M145</f>
        <v>0</v>
      </c>
      <c r="W145" s="120">
        <f>ROUND(L145*K145,2)</f>
        <v>0</v>
      </c>
      <c r="X145" s="120">
        <f>ROUND(M145*K145,2)</f>
        <v>0</v>
      </c>
      <c r="Y145" s="162">
        <v>0</v>
      </c>
      <c r="Z145" s="162">
        <f>Y145*K145</f>
        <v>0</v>
      </c>
      <c r="AA145" s="162">
        <v>4.0000000000000003E-5</v>
      </c>
      <c r="AB145" s="162">
        <f>AA145*K145</f>
        <v>2.6400000000000004E-3</v>
      </c>
      <c r="AC145" s="162">
        <v>0</v>
      </c>
      <c r="AD145" s="163">
        <f>AC145*K145</f>
        <v>0</v>
      </c>
      <c r="AR145" s="22" t="s">
        <v>214</v>
      </c>
      <c r="AT145" s="22" t="s">
        <v>211</v>
      </c>
      <c r="AU145" s="22" t="s">
        <v>96</v>
      </c>
      <c r="AY145" s="22" t="s">
        <v>204</v>
      </c>
      <c r="BE145" s="164">
        <f>IF(U145="základní",P145,0)</f>
        <v>0</v>
      </c>
      <c r="BF145" s="164">
        <f>IF(U145="snížená",P145,0)</f>
        <v>0</v>
      </c>
      <c r="BG145" s="164">
        <f>IF(U145="zákl. přenesená",P145,0)</f>
        <v>0</v>
      </c>
      <c r="BH145" s="164">
        <f>IF(U145="sníž. přenesená",P145,0)</f>
        <v>0</v>
      </c>
      <c r="BI145" s="164">
        <f>IF(U145="nulová",P145,0)</f>
        <v>0</v>
      </c>
      <c r="BJ145" s="22" t="s">
        <v>91</v>
      </c>
      <c r="BK145" s="164">
        <f>ROUND(V145*K145,2)</f>
        <v>0</v>
      </c>
      <c r="BL145" s="22" t="s">
        <v>209</v>
      </c>
      <c r="BM145" s="22" t="s">
        <v>1986</v>
      </c>
    </row>
    <row r="146" spans="2:65" s="10" customFormat="1" ht="37.35" customHeight="1">
      <c r="B146" s="142"/>
      <c r="C146" s="143"/>
      <c r="D146" s="144" t="s">
        <v>868</v>
      </c>
      <c r="E146" s="144"/>
      <c r="F146" s="144"/>
      <c r="G146" s="144"/>
      <c r="H146" s="144"/>
      <c r="I146" s="144"/>
      <c r="J146" s="144"/>
      <c r="K146" s="144"/>
      <c r="L146" s="144"/>
      <c r="M146" s="290">
        <f>BK146</f>
        <v>0</v>
      </c>
      <c r="N146" s="291"/>
      <c r="O146" s="291"/>
      <c r="P146" s="291"/>
      <c r="Q146" s="291"/>
      <c r="R146" s="145"/>
      <c r="T146" s="146"/>
      <c r="U146" s="143"/>
      <c r="V146" s="143"/>
      <c r="W146" s="147">
        <f>W147+W158+W182</f>
        <v>0</v>
      </c>
      <c r="X146" s="147">
        <f>X147+X158+X182</f>
        <v>0</v>
      </c>
      <c r="Y146" s="143"/>
      <c r="Z146" s="148">
        <f>Z147+Z158+Z182</f>
        <v>43.673999999999999</v>
      </c>
      <c r="AA146" s="143"/>
      <c r="AB146" s="148">
        <f>AB147+AB158+AB182</f>
        <v>1.201E-2</v>
      </c>
      <c r="AC146" s="143"/>
      <c r="AD146" s="149">
        <f>AD147+AD158+AD182</f>
        <v>0</v>
      </c>
      <c r="AR146" s="150" t="s">
        <v>216</v>
      </c>
      <c r="AT146" s="151" t="s">
        <v>83</v>
      </c>
      <c r="AU146" s="151" t="s">
        <v>84</v>
      </c>
      <c r="AY146" s="150" t="s">
        <v>204</v>
      </c>
      <c r="BK146" s="152">
        <f>BK147+BK158+BK182</f>
        <v>0</v>
      </c>
    </row>
    <row r="147" spans="2:65" s="10" customFormat="1" ht="19.899999999999999" customHeight="1">
      <c r="B147" s="142"/>
      <c r="C147" s="143"/>
      <c r="D147" s="153" t="s">
        <v>1440</v>
      </c>
      <c r="E147" s="153"/>
      <c r="F147" s="153"/>
      <c r="G147" s="153"/>
      <c r="H147" s="153"/>
      <c r="I147" s="153"/>
      <c r="J147" s="153"/>
      <c r="K147" s="153"/>
      <c r="L147" s="153"/>
      <c r="M147" s="277">
        <f>BK147</f>
        <v>0</v>
      </c>
      <c r="N147" s="278"/>
      <c r="O147" s="278"/>
      <c r="P147" s="278"/>
      <c r="Q147" s="278"/>
      <c r="R147" s="145"/>
      <c r="T147" s="146"/>
      <c r="U147" s="143"/>
      <c r="V147" s="143"/>
      <c r="W147" s="147">
        <f>SUM(W148:W157)</f>
        <v>0</v>
      </c>
      <c r="X147" s="147">
        <f>SUM(X148:X157)</f>
        <v>0</v>
      </c>
      <c r="Y147" s="143"/>
      <c r="Z147" s="148">
        <f>SUM(Z148:Z157)</f>
        <v>30.27</v>
      </c>
      <c r="AA147" s="143"/>
      <c r="AB147" s="148">
        <f>SUM(AB148:AB157)</f>
        <v>1.201E-2</v>
      </c>
      <c r="AC147" s="143"/>
      <c r="AD147" s="149">
        <f>SUM(AD148:AD157)</f>
        <v>0</v>
      </c>
      <c r="AR147" s="150" t="s">
        <v>216</v>
      </c>
      <c r="AT147" s="151" t="s">
        <v>83</v>
      </c>
      <c r="AU147" s="151" t="s">
        <v>91</v>
      </c>
      <c r="AY147" s="150" t="s">
        <v>204</v>
      </c>
      <c r="BK147" s="152">
        <f>SUM(BK148:BK157)</f>
        <v>0</v>
      </c>
    </row>
    <row r="148" spans="2:65" s="1" customFormat="1" ht="16.5" customHeight="1">
      <c r="B148" s="154"/>
      <c r="C148" s="155" t="s">
        <v>280</v>
      </c>
      <c r="D148" s="155" t="s">
        <v>205</v>
      </c>
      <c r="E148" s="156" t="s">
        <v>1740</v>
      </c>
      <c r="F148" s="263" t="s">
        <v>1866</v>
      </c>
      <c r="G148" s="263"/>
      <c r="H148" s="263"/>
      <c r="I148" s="263"/>
      <c r="J148" s="157" t="s">
        <v>237</v>
      </c>
      <c r="K148" s="158">
        <v>74</v>
      </c>
      <c r="L148" s="159"/>
      <c r="M148" s="264"/>
      <c r="N148" s="264"/>
      <c r="O148" s="264"/>
      <c r="P148" s="264">
        <f t="shared" ref="P148:P157" si="13">ROUND(V148*K148,2)</f>
        <v>0</v>
      </c>
      <c r="Q148" s="264"/>
      <c r="R148" s="160"/>
      <c r="T148" s="161" t="s">
        <v>5</v>
      </c>
      <c r="U148" s="44" t="s">
        <v>47</v>
      </c>
      <c r="V148" s="120">
        <f t="shared" ref="V148:V157" si="14">L148+M148</f>
        <v>0</v>
      </c>
      <c r="W148" s="120">
        <f t="shared" ref="W148:W157" si="15">ROUND(L148*K148,2)</f>
        <v>0</v>
      </c>
      <c r="X148" s="120">
        <f t="shared" ref="X148:X157" si="16">ROUND(M148*K148,2)</f>
        <v>0</v>
      </c>
      <c r="Y148" s="162">
        <v>0.11</v>
      </c>
      <c r="Z148" s="162">
        <f t="shared" ref="Z148:Z157" si="17">Y148*K148</f>
        <v>8.14</v>
      </c>
      <c r="AA148" s="162">
        <v>0</v>
      </c>
      <c r="AB148" s="162">
        <f t="shared" ref="AB148:AB157" si="18">AA148*K148</f>
        <v>0</v>
      </c>
      <c r="AC148" s="162">
        <v>0</v>
      </c>
      <c r="AD148" s="163">
        <f t="shared" ref="AD148:AD157" si="19">AC148*K148</f>
        <v>0</v>
      </c>
      <c r="AR148" s="22" t="s">
        <v>278</v>
      </c>
      <c r="AT148" s="22" t="s">
        <v>205</v>
      </c>
      <c r="AU148" s="22" t="s">
        <v>96</v>
      </c>
      <c r="AY148" s="22" t="s">
        <v>204</v>
      </c>
      <c r="BE148" s="164">
        <f t="shared" ref="BE148:BE157" si="20">IF(U148="základní",P148,0)</f>
        <v>0</v>
      </c>
      <c r="BF148" s="164">
        <f t="shared" ref="BF148:BF157" si="21">IF(U148="snížená",P148,0)</f>
        <v>0</v>
      </c>
      <c r="BG148" s="164">
        <f t="shared" ref="BG148:BG157" si="22">IF(U148="zákl. přenesená",P148,0)</f>
        <v>0</v>
      </c>
      <c r="BH148" s="164">
        <f t="shared" ref="BH148:BH157" si="23">IF(U148="sníž. přenesená",P148,0)</f>
        <v>0</v>
      </c>
      <c r="BI148" s="164">
        <f t="shared" ref="BI148:BI157" si="24">IF(U148="nulová",P148,0)</f>
        <v>0</v>
      </c>
      <c r="BJ148" s="22" t="s">
        <v>91</v>
      </c>
      <c r="BK148" s="164">
        <f t="shared" ref="BK148:BK157" si="25">ROUND(V148*K148,2)</f>
        <v>0</v>
      </c>
      <c r="BL148" s="22" t="s">
        <v>278</v>
      </c>
      <c r="BM148" s="22" t="s">
        <v>1987</v>
      </c>
    </row>
    <row r="149" spans="2:65" s="1" customFormat="1" ht="16.5" customHeight="1">
      <c r="B149" s="154"/>
      <c r="C149" s="165" t="s">
        <v>284</v>
      </c>
      <c r="D149" s="165" t="s">
        <v>211</v>
      </c>
      <c r="E149" s="166" t="s">
        <v>1743</v>
      </c>
      <c r="F149" s="265" t="s">
        <v>1744</v>
      </c>
      <c r="G149" s="265"/>
      <c r="H149" s="265"/>
      <c r="I149" s="265"/>
      <c r="J149" s="167" t="s">
        <v>237</v>
      </c>
      <c r="K149" s="168">
        <v>74</v>
      </c>
      <c r="L149" s="169"/>
      <c r="M149" s="266"/>
      <c r="N149" s="266"/>
      <c r="O149" s="267"/>
      <c r="P149" s="264">
        <f t="shared" si="13"/>
        <v>0</v>
      </c>
      <c r="Q149" s="264"/>
      <c r="R149" s="160"/>
      <c r="T149" s="161" t="s">
        <v>5</v>
      </c>
      <c r="U149" s="44" t="s">
        <v>47</v>
      </c>
      <c r="V149" s="120">
        <f t="shared" si="14"/>
        <v>0</v>
      </c>
      <c r="W149" s="120">
        <f t="shared" si="15"/>
        <v>0</v>
      </c>
      <c r="X149" s="120">
        <f t="shared" si="16"/>
        <v>0</v>
      </c>
      <c r="Y149" s="162">
        <v>0</v>
      </c>
      <c r="Z149" s="162">
        <f t="shared" si="17"/>
        <v>0</v>
      </c>
      <c r="AA149" s="162">
        <v>0</v>
      </c>
      <c r="AB149" s="162">
        <f t="shared" si="18"/>
        <v>0</v>
      </c>
      <c r="AC149" s="162">
        <v>0</v>
      </c>
      <c r="AD149" s="163">
        <f t="shared" si="19"/>
        <v>0</v>
      </c>
      <c r="AR149" s="22" t="s">
        <v>277</v>
      </c>
      <c r="AT149" s="22" t="s">
        <v>211</v>
      </c>
      <c r="AU149" s="22" t="s">
        <v>96</v>
      </c>
      <c r="AY149" s="22" t="s">
        <v>204</v>
      </c>
      <c r="BE149" s="164">
        <f t="shared" si="20"/>
        <v>0</v>
      </c>
      <c r="BF149" s="164">
        <f t="shared" si="21"/>
        <v>0</v>
      </c>
      <c r="BG149" s="164">
        <f t="shared" si="22"/>
        <v>0</v>
      </c>
      <c r="BH149" s="164">
        <f t="shared" si="23"/>
        <v>0</v>
      </c>
      <c r="BI149" s="164">
        <f t="shared" si="24"/>
        <v>0</v>
      </c>
      <c r="BJ149" s="22" t="s">
        <v>91</v>
      </c>
      <c r="BK149" s="164">
        <f t="shared" si="25"/>
        <v>0</v>
      </c>
      <c r="BL149" s="22" t="s">
        <v>278</v>
      </c>
      <c r="BM149" s="22" t="s">
        <v>1988</v>
      </c>
    </row>
    <row r="150" spans="2:65" s="1" customFormat="1" ht="16.5" customHeight="1">
      <c r="B150" s="154"/>
      <c r="C150" s="155" t="s">
        <v>288</v>
      </c>
      <c r="D150" s="155" t="s">
        <v>205</v>
      </c>
      <c r="E150" s="156" t="s">
        <v>1746</v>
      </c>
      <c r="F150" s="263" t="s">
        <v>1747</v>
      </c>
      <c r="G150" s="263"/>
      <c r="H150" s="263"/>
      <c r="I150" s="263"/>
      <c r="J150" s="157" t="s">
        <v>208</v>
      </c>
      <c r="K150" s="158">
        <v>2</v>
      </c>
      <c r="L150" s="159"/>
      <c r="M150" s="264"/>
      <c r="N150" s="264"/>
      <c r="O150" s="264"/>
      <c r="P150" s="264">
        <f t="shared" si="13"/>
        <v>0</v>
      </c>
      <c r="Q150" s="264"/>
      <c r="R150" s="160"/>
      <c r="T150" s="161" t="s">
        <v>5</v>
      </c>
      <c r="U150" s="44" t="s">
        <v>47</v>
      </c>
      <c r="V150" s="120">
        <f t="shared" si="14"/>
        <v>0</v>
      </c>
      <c r="W150" s="120">
        <f t="shared" si="15"/>
        <v>0</v>
      </c>
      <c r="X150" s="120">
        <f t="shared" si="16"/>
        <v>0</v>
      </c>
      <c r="Y150" s="162">
        <v>0.21</v>
      </c>
      <c r="Z150" s="162">
        <f t="shared" si="17"/>
        <v>0.42</v>
      </c>
      <c r="AA150" s="162">
        <v>0</v>
      </c>
      <c r="AB150" s="162">
        <f t="shared" si="18"/>
        <v>0</v>
      </c>
      <c r="AC150" s="162">
        <v>0</v>
      </c>
      <c r="AD150" s="163">
        <f t="shared" si="19"/>
        <v>0</v>
      </c>
      <c r="AR150" s="22" t="s">
        <v>278</v>
      </c>
      <c r="AT150" s="22" t="s">
        <v>205</v>
      </c>
      <c r="AU150" s="22" t="s">
        <v>96</v>
      </c>
      <c r="AY150" s="22" t="s">
        <v>204</v>
      </c>
      <c r="BE150" s="164">
        <f t="shared" si="20"/>
        <v>0</v>
      </c>
      <c r="BF150" s="164">
        <f t="shared" si="21"/>
        <v>0</v>
      </c>
      <c r="BG150" s="164">
        <f t="shared" si="22"/>
        <v>0</v>
      </c>
      <c r="BH150" s="164">
        <f t="shared" si="23"/>
        <v>0</v>
      </c>
      <c r="BI150" s="164">
        <f t="shared" si="24"/>
        <v>0</v>
      </c>
      <c r="BJ150" s="22" t="s">
        <v>91</v>
      </c>
      <c r="BK150" s="164">
        <f t="shared" si="25"/>
        <v>0</v>
      </c>
      <c r="BL150" s="22" t="s">
        <v>278</v>
      </c>
      <c r="BM150" s="22" t="s">
        <v>1989</v>
      </c>
    </row>
    <row r="151" spans="2:65" s="1" customFormat="1" ht="25.5" customHeight="1">
      <c r="B151" s="154"/>
      <c r="C151" s="165" t="s">
        <v>11</v>
      </c>
      <c r="D151" s="165" t="s">
        <v>211</v>
      </c>
      <c r="E151" s="166" t="s">
        <v>1749</v>
      </c>
      <c r="F151" s="265" t="s">
        <v>1750</v>
      </c>
      <c r="G151" s="265"/>
      <c r="H151" s="265"/>
      <c r="I151" s="265"/>
      <c r="J151" s="167" t="s">
        <v>208</v>
      </c>
      <c r="K151" s="168">
        <v>2</v>
      </c>
      <c r="L151" s="169"/>
      <c r="M151" s="266"/>
      <c r="N151" s="266"/>
      <c r="O151" s="267"/>
      <c r="P151" s="264">
        <f t="shared" si="13"/>
        <v>0</v>
      </c>
      <c r="Q151" s="264"/>
      <c r="R151" s="160"/>
      <c r="T151" s="161" t="s">
        <v>5</v>
      </c>
      <c r="U151" s="44" t="s">
        <v>47</v>
      </c>
      <c r="V151" s="120">
        <f t="shared" si="14"/>
        <v>0</v>
      </c>
      <c r="W151" s="120">
        <f t="shared" si="15"/>
        <v>0</v>
      </c>
      <c r="X151" s="120">
        <f t="shared" si="16"/>
        <v>0</v>
      </c>
      <c r="Y151" s="162">
        <v>0</v>
      </c>
      <c r="Z151" s="162">
        <f t="shared" si="17"/>
        <v>0</v>
      </c>
      <c r="AA151" s="162">
        <v>1.9000000000000001E-4</v>
      </c>
      <c r="AB151" s="162">
        <f t="shared" si="18"/>
        <v>3.8000000000000002E-4</v>
      </c>
      <c r="AC151" s="162">
        <v>0</v>
      </c>
      <c r="AD151" s="163">
        <f t="shared" si="19"/>
        <v>0</v>
      </c>
      <c r="AR151" s="22" t="s">
        <v>1373</v>
      </c>
      <c r="AT151" s="22" t="s">
        <v>211</v>
      </c>
      <c r="AU151" s="22" t="s">
        <v>96</v>
      </c>
      <c r="AY151" s="22" t="s">
        <v>204</v>
      </c>
      <c r="BE151" s="164">
        <f t="shared" si="20"/>
        <v>0</v>
      </c>
      <c r="BF151" s="164">
        <f t="shared" si="21"/>
        <v>0</v>
      </c>
      <c r="BG151" s="164">
        <f t="shared" si="22"/>
        <v>0</v>
      </c>
      <c r="BH151" s="164">
        <f t="shared" si="23"/>
        <v>0</v>
      </c>
      <c r="BI151" s="164">
        <f t="shared" si="24"/>
        <v>0</v>
      </c>
      <c r="BJ151" s="22" t="s">
        <v>91</v>
      </c>
      <c r="BK151" s="164">
        <f t="shared" si="25"/>
        <v>0</v>
      </c>
      <c r="BL151" s="22" t="s">
        <v>1373</v>
      </c>
      <c r="BM151" s="22" t="s">
        <v>1990</v>
      </c>
    </row>
    <row r="152" spans="2:65" s="1" customFormat="1" ht="16.5" customHeight="1">
      <c r="B152" s="154"/>
      <c r="C152" s="155" t="s">
        <v>295</v>
      </c>
      <c r="D152" s="155" t="s">
        <v>205</v>
      </c>
      <c r="E152" s="156" t="s">
        <v>1752</v>
      </c>
      <c r="F152" s="263" t="s">
        <v>1753</v>
      </c>
      <c r="G152" s="263"/>
      <c r="H152" s="263"/>
      <c r="I152" s="263"/>
      <c r="J152" s="157" t="s">
        <v>208</v>
      </c>
      <c r="K152" s="158">
        <v>7</v>
      </c>
      <c r="L152" s="159"/>
      <c r="M152" s="264"/>
      <c r="N152" s="264"/>
      <c r="O152" s="264"/>
      <c r="P152" s="264">
        <f t="shared" si="13"/>
        <v>0</v>
      </c>
      <c r="Q152" s="264"/>
      <c r="R152" s="160"/>
      <c r="T152" s="161" t="s">
        <v>5</v>
      </c>
      <c r="U152" s="44" t="s">
        <v>47</v>
      </c>
      <c r="V152" s="120">
        <f t="shared" si="14"/>
        <v>0</v>
      </c>
      <c r="W152" s="120">
        <f t="shared" si="15"/>
        <v>0</v>
      </c>
      <c r="X152" s="120">
        <f t="shared" si="16"/>
        <v>0</v>
      </c>
      <c r="Y152" s="162">
        <v>0.21</v>
      </c>
      <c r="Z152" s="162">
        <f t="shared" si="17"/>
        <v>1.47</v>
      </c>
      <c r="AA152" s="162">
        <v>0</v>
      </c>
      <c r="AB152" s="162">
        <f t="shared" si="18"/>
        <v>0</v>
      </c>
      <c r="AC152" s="162">
        <v>0</v>
      </c>
      <c r="AD152" s="163">
        <f t="shared" si="19"/>
        <v>0</v>
      </c>
      <c r="AR152" s="22" t="s">
        <v>278</v>
      </c>
      <c r="AT152" s="22" t="s">
        <v>205</v>
      </c>
      <c r="AU152" s="22" t="s">
        <v>96</v>
      </c>
      <c r="AY152" s="22" t="s">
        <v>204</v>
      </c>
      <c r="BE152" s="164">
        <f t="shared" si="20"/>
        <v>0</v>
      </c>
      <c r="BF152" s="164">
        <f t="shared" si="21"/>
        <v>0</v>
      </c>
      <c r="BG152" s="164">
        <f t="shared" si="22"/>
        <v>0</v>
      </c>
      <c r="BH152" s="164">
        <f t="shared" si="23"/>
        <v>0</v>
      </c>
      <c r="BI152" s="164">
        <f t="shared" si="24"/>
        <v>0</v>
      </c>
      <c r="BJ152" s="22" t="s">
        <v>91</v>
      </c>
      <c r="BK152" s="164">
        <f t="shared" si="25"/>
        <v>0</v>
      </c>
      <c r="BL152" s="22" t="s">
        <v>278</v>
      </c>
      <c r="BM152" s="22" t="s">
        <v>1991</v>
      </c>
    </row>
    <row r="153" spans="2:65" s="1" customFormat="1" ht="25.5" customHeight="1">
      <c r="B153" s="154"/>
      <c r="C153" s="165" t="s">
        <v>299</v>
      </c>
      <c r="D153" s="165" t="s">
        <v>211</v>
      </c>
      <c r="E153" s="166" t="s">
        <v>1755</v>
      </c>
      <c r="F153" s="265" t="s">
        <v>1756</v>
      </c>
      <c r="G153" s="265"/>
      <c r="H153" s="265"/>
      <c r="I153" s="265"/>
      <c r="J153" s="167" t="s">
        <v>208</v>
      </c>
      <c r="K153" s="168">
        <v>7</v>
      </c>
      <c r="L153" s="169"/>
      <c r="M153" s="266"/>
      <c r="N153" s="266"/>
      <c r="O153" s="267"/>
      <c r="P153" s="264">
        <f t="shared" si="13"/>
        <v>0</v>
      </c>
      <c r="Q153" s="264"/>
      <c r="R153" s="160"/>
      <c r="T153" s="161" t="s">
        <v>5</v>
      </c>
      <c r="U153" s="44" t="s">
        <v>47</v>
      </c>
      <c r="V153" s="120">
        <f t="shared" si="14"/>
        <v>0</v>
      </c>
      <c r="W153" s="120">
        <f t="shared" si="15"/>
        <v>0</v>
      </c>
      <c r="X153" s="120">
        <f t="shared" si="16"/>
        <v>0</v>
      </c>
      <c r="Y153" s="162">
        <v>0</v>
      </c>
      <c r="Z153" s="162">
        <f t="shared" si="17"/>
        <v>0</v>
      </c>
      <c r="AA153" s="162">
        <v>1.9000000000000001E-4</v>
      </c>
      <c r="AB153" s="162">
        <f t="shared" si="18"/>
        <v>1.33E-3</v>
      </c>
      <c r="AC153" s="162">
        <v>0</v>
      </c>
      <c r="AD153" s="163">
        <f t="shared" si="19"/>
        <v>0</v>
      </c>
      <c r="AR153" s="22" t="s">
        <v>1373</v>
      </c>
      <c r="AT153" s="22" t="s">
        <v>211</v>
      </c>
      <c r="AU153" s="22" t="s">
        <v>96</v>
      </c>
      <c r="AY153" s="22" t="s">
        <v>204</v>
      </c>
      <c r="BE153" s="164">
        <f t="shared" si="20"/>
        <v>0</v>
      </c>
      <c r="BF153" s="164">
        <f t="shared" si="21"/>
        <v>0</v>
      </c>
      <c r="BG153" s="164">
        <f t="shared" si="22"/>
        <v>0</v>
      </c>
      <c r="BH153" s="164">
        <f t="shared" si="23"/>
        <v>0</v>
      </c>
      <c r="BI153" s="164">
        <f t="shared" si="24"/>
        <v>0</v>
      </c>
      <c r="BJ153" s="22" t="s">
        <v>91</v>
      </c>
      <c r="BK153" s="164">
        <f t="shared" si="25"/>
        <v>0</v>
      </c>
      <c r="BL153" s="22" t="s">
        <v>1373</v>
      </c>
      <c r="BM153" s="22" t="s">
        <v>1992</v>
      </c>
    </row>
    <row r="154" spans="2:65" s="1" customFormat="1" ht="25.5" customHeight="1">
      <c r="B154" s="154"/>
      <c r="C154" s="155" t="s">
        <v>303</v>
      </c>
      <c r="D154" s="155" t="s">
        <v>205</v>
      </c>
      <c r="E154" s="156" t="s">
        <v>1758</v>
      </c>
      <c r="F154" s="263" t="s">
        <v>1759</v>
      </c>
      <c r="G154" s="263"/>
      <c r="H154" s="263"/>
      <c r="I154" s="263"/>
      <c r="J154" s="157" t="s">
        <v>208</v>
      </c>
      <c r="K154" s="158">
        <v>92</v>
      </c>
      <c r="L154" s="159"/>
      <c r="M154" s="264"/>
      <c r="N154" s="264"/>
      <c r="O154" s="264"/>
      <c r="P154" s="264">
        <f t="shared" si="13"/>
        <v>0</v>
      </c>
      <c r="Q154" s="264"/>
      <c r="R154" s="160"/>
      <c r="T154" s="161" t="s">
        <v>5</v>
      </c>
      <c r="U154" s="44" t="s">
        <v>47</v>
      </c>
      <c r="V154" s="120">
        <f t="shared" si="14"/>
        <v>0</v>
      </c>
      <c r="W154" s="120">
        <f t="shared" si="15"/>
        <v>0</v>
      </c>
      <c r="X154" s="120">
        <f t="shared" si="16"/>
        <v>0</v>
      </c>
      <c r="Y154" s="162">
        <v>0.22</v>
      </c>
      <c r="Z154" s="162">
        <f t="shared" si="17"/>
        <v>20.239999999999998</v>
      </c>
      <c r="AA154" s="162">
        <v>0</v>
      </c>
      <c r="AB154" s="162">
        <f t="shared" si="18"/>
        <v>0</v>
      </c>
      <c r="AC154" s="162">
        <v>0</v>
      </c>
      <c r="AD154" s="163">
        <f t="shared" si="19"/>
        <v>0</v>
      </c>
      <c r="AR154" s="22" t="s">
        <v>278</v>
      </c>
      <c r="AT154" s="22" t="s">
        <v>205</v>
      </c>
      <c r="AU154" s="22" t="s">
        <v>96</v>
      </c>
      <c r="AY154" s="22" t="s">
        <v>204</v>
      </c>
      <c r="BE154" s="164">
        <f t="shared" si="20"/>
        <v>0</v>
      </c>
      <c r="BF154" s="164">
        <f t="shared" si="21"/>
        <v>0</v>
      </c>
      <c r="BG154" s="164">
        <f t="shared" si="22"/>
        <v>0</v>
      </c>
      <c r="BH154" s="164">
        <f t="shared" si="23"/>
        <v>0</v>
      </c>
      <c r="BI154" s="164">
        <f t="shared" si="24"/>
        <v>0</v>
      </c>
      <c r="BJ154" s="22" t="s">
        <v>91</v>
      </c>
      <c r="BK154" s="164">
        <f t="shared" si="25"/>
        <v>0</v>
      </c>
      <c r="BL154" s="22" t="s">
        <v>278</v>
      </c>
      <c r="BM154" s="22" t="s">
        <v>1993</v>
      </c>
    </row>
    <row r="155" spans="2:65" s="1" customFormat="1" ht="16.5" customHeight="1">
      <c r="B155" s="154"/>
      <c r="C155" s="165" t="s">
        <v>307</v>
      </c>
      <c r="D155" s="165" t="s">
        <v>211</v>
      </c>
      <c r="E155" s="166" t="s">
        <v>1761</v>
      </c>
      <c r="F155" s="265" t="s">
        <v>1762</v>
      </c>
      <c r="G155" s="265"/>
      <c r="H155" s="265"/>
      <c r="I155" s="265"/>
      <c r="J155" s="167" t="s">
        <v>208</v>
      </c>
      <c r="K155" s="168">
        <v>5</v>
      </c>
      <c r="L155" s="169"/>
      <c r="M155" s="266"/>
      <c r="N155" s="266"/>
      <c r="O155" s="267"/>
      <c r="P155" s="264">
        <f t="shared" si="13"/>
        <v>0</v>
      </c>
      <c r="Q155" s="264"/>
      <c r="R155" s="160"/>
      <c r="T155" s="161" t="s">
        <v>5</v>
      </c>
      <c r="U155" s="44" t="s">
        <v>47</v>
      </c>
      <c r="V155" s="120">
        <f t="shared" si="14"/>
        <v>0</v>
      </c>
      <c r="W155" s="120">
        <f t="shared" si="15"/>
        <v>0</v>
      </c>
      <c r="X155" s="120">
        <f t="shared" si="16"/>
        <v>0</v>
      </c>
      <c r="Y155" s="162">
        <v>0</v>
      </c>
      <c r="Z155" s="162">
        <f t="shared" si="17"/>
        <v>0</v>
      </c>
      <c r="AA155" s="162">
        <v>2.3000000000000001E-4</v>
      </c>
      <c r="AB155" s="162">
        <f t="shared" si="18"/>
        <v>1.15E-3</v>
      </c>
      <c r="AC155" s="162">
        <v>0</v>
      </c>
      <c r="AD155" s="163">
        <f t="shared" si="19"/>
        <v>0</v>
      </c>
      <c r="AR155" s="22" t="s">
        <v>1373</v>
      </c>
      <c r="AT155" s="22" t="s">
        <v>211</v>
      </c>
      <c r="AU155" s="22" t="s">
        <v>96</v>
      </c>
      <c r="AY155" s="22" t="s">
        <v>204</v>
      </c>
      <c r="BE155" s="164">
        <f t="shared" si="20"/>
        <v>0</v>
      </c>
      <c r="BF155" s="164">
        <f t="shared" si="21"/>
        <v>0</v>
      </c>
      <c r="BG155" s="164">
        <f t="shared" si="22"/>
        <v>0</v>
      </c>
      <c r="BH155" s="164">
        <f t="shared" si="23"/>
        <v>0</v>
      </c>
      <c r="BI155" s="164">
        <f t="shared" si="24"/>
        <v>0</v>
      </c>
      <c r="BJ155" s="22" t="s">
        <v>91</v>
      </c>
      <c r="BK155" s="164">
        <f t="shared" si="25"/>
        <v>0</v>
      </c>
      <c r="BL155" s="22" t="s">
        <v>1373</v>
      </c>
      <c r="BM155" s="22" t="s">
        <v>1994</v>
      </c>
    </row>
    <row r="156" spans="2:65" s="1" customFormat="1" ht="16.5" customHeight="1">
      <c r="B156" s="154"/>
      <c r="C156" s="165" t="s">
        <v>311</v>
      </c>
      <c r="D156" s="165" t="s">
        <v>211</v>
      </c>
      <c r="E156" s="166" t="s">
        <v>1764</v>
      </c>
      <c r="F156" s="265" t="s">
        <v>1765</v>
      </c>
      <c r="G156" s="265"/>
      <c r="H156" s="265"/>
      <c r="I156" s="265"/>
      <c r="J156" s="167" t="s">
        <v>208</v>
      </c>
      <c r="K156" s="168">
        <v>9</v>
      </c>
      <c r="L156" s="169"/>
      <c r="M156" s="266"/>
      <c r="N156" s="266"/>
      <c r="O156" s="267"/>
      <c r="P156" s="264">
        <f t="shared" si="13"/>
        <v>0</v>
      </c>
      <c r="Q156" s="264"/>
      <c r="R156" s="160"/>
      <c r="T156" s="161" t="s">
        <v>5</v>
      </c>
      <c r="U156" s="44" t="s">
        <v>47</v>
      </c>
      <c r="V156" s="120">
        <f t="shared" si="14"/>
        <v>0</v>
      </c>
      <c r="W156" s="120">
        <f t="shared" si="15"/>
        <v>0</v>
      </c>
      <c r="X156" s="120">
        <f t="shared" si="16"/>
        <v>0</v>
      </c>
      <c r="Y156" s="162">
        <v>0</v>
      </c>
      <c r="Z156" s="162">
        <f t="shared" si="17"/>
        <v>0</v>
      </c>
      <c r="AA156" s="162">
        <v>1.4999999999999999E-4</v>
      </c>
      <c r="AB156" s="162">
        <f t="shared" si="18"/>
        <v>1.3499999999999999E-3</v>
      </c>
      <c r="AC156" s="162">
        <v>0</v>
      </c>
      <c r="AD156" s="163">
        <f t="shared" si="19"/>
        <v>0</v>
      </c>
      <c r="AR156" s="22" t="s">
        <v>1373</v>
      </c>
      <c r="AT156" s="22" t="s">
        <v>211</v>
      </c>
      <c r="AU156" s="22" t="s">
        <v>96</v>
      </c>
      <c r="AY156" s="22" t="s">
        <v>204</v>
      </c>
      <c r="BE156" s="164">
        <f t="shared" si="20"/>
        <v>0</v>
      </c>
      <c r="BF156" s="164">
        <f t="shared" si="21"/>
        <v>0</v>
      </c>
      <c r="BG156" s="164">
        <f t="shared" si="22"/>
        <v>0</v>
      </c>
      <c r="BH156" s="164">
        <f t="shared" si="23"/>
        <v>0</v>
      </c>
      <c r="BI156" s="164">
        <f t="shared" si="24"/>
        <v>0</v>
      </c>
      <c r="BJ156" s="22" t="s">
        <v>91</v>
      </c>
      <c r="BK156" s="164">
        <f t="shared" si="25"/>
        <v>0</v>
      </c>
      <c r="BL156" s="22" t="s">
        <v>1373</v>
      </c>
      <c r="BM156" s="22" t="s">
        <v>1995</v>
      </c>
    </row>
    <row r="157" spans="2:65" s="1" customFormat="1" ht="16.5" customHeight="1">
      <c r="B157" s="154"/>
      <c r="C157" s="165" t="s">
        <v>315</v>
      </c>
      <c r="D157" s="165" t="s">
        <v>211</v>
      </c>
      <c r="E157" s="166" t="s">
        <v>1767</v>
      </c>
      <c r="F157" s="265" t="s">
        <v>1768</v>
      </c>
      <c r="G157" s="265"/>
      <c r="H157" s="265"/>
      <c r="I157" s="265"/>
      <c r="J157" s="167" t="s">
        <v>208</v>
      </c>
      <c r="K157" s="168">
        <v>78</v>
      </c>
      <c r="L157" s="169"/>
      <c r="M157" s="266"/>
      <c r="N157" s="266"/>
      <c r="O157" s="267"/>
      <c r="P157" s="264">
        <f t="shared" si="13"/>
        <v>0</v>
      </c>
      <c r="Q157" s="264"/>
      <c r="R157" s="160"/>
      <c r="T157" s="161" t="s">
        <v>5</v>
      </c>
      <c r="U157" s="44" t="s">
        <v>47</v>
      </c>
      <c r="V157" s="120">
        <f t="shared" si="14"/>
        <v>0</v>
      </c>
      <c r="W157" s="120">
        <f t="shared" si="15"/>
        <v>0</v>
      </c>
      <c r="X157" s="120">
        <f t="shared" si="16"/>
        <v>0</v>
      </c>
      <c r="Y157" s="162">
        <v>0</v>
      </c>
      <c r="Z157" s="162">
        <f t="shared" si="17"/>
        <v>0</v>
      </c>
      <c r="AA157" s="162">
        <v>1E-4</v>
      </c>
      <c r="AB157" s="162">
        <f t="shared" si="18"/>
        <v>7.8000000000000005E-3</v>
      </c>
      <c r="AC157" s="162">
        <v>0</v>
      </c>
      <c r="AD157" s="163">
        <f t="shared" si="19"/>
        <v>0</v>
      </c>
      <c r="AR157" s="22" t="s">
        <v>1373</v>
      </c>
      <c r="AT157" s="22" t="s">
        <v>211</v>
      </c>
      <c r="AU157" s="22" t="s">
        <v>96</v>
      </c>
      <c r="AY157" s="22" t="s">
        <v>204</v>
      </c>
      <c r="BE157" s="164">
        <f t="shared" si="20"/>
        <v>0</v>
      </c>
      <c r="BF157" s="164">
        <f t="shared" si="21"/>
        <v>0</v>
      </c>
      <c r="BG157" s="164">
        <f t="shared" si="22"/>
        <v>0</v>
      </c>
      <c r="BH157" s="164">
        <f t="shared" si="23"/>
        <v>0</v>
      </c>
      <c r="BI157" s="164">
        <f t="shared" si="24"/>
        <v>0</v>
      </c>
      <c r="BJ157" s="22" t="s">
        <v>91</v>
      </c>
      <c r="BK157" s="164">
        <f t="shared" si="25"/>
        <v>0</v>
      </c>
      <c r="BL157" s="22" t="s">
        <v>1373</v>
      </c>
      <c r="BM157" s="22" t="s">
        <v>1996</v>
      </c>
    </row>
    <row r="158" spans="2:65" s="10" customFormat="1" ht="29.85" customHeight="1">
      <c r="B158" s="142"/>
      <c r="C158" s="143"/>
      <c r="D158" s="153" t="s">
        <v>1441</v>
      </c>
      <c r="E158" s="153"/>
      <c r="F158" s="153"/>
      <c r="G158" s="153"/>
      <c r="H158" s="153"/>
      <c r="I158" s="153"/>
      <c r="J158" s="153"/>
      <c r="K158" s="153"/>
      <c r="L158" s="153"/>
      <c r="M158" s="279">
        <f>BK158</f>
        <v>0</v>
      </c>
      <c r="N158" s="280"/>
      <c r="O158" s="280"/>
      <c r="P158" s="280"/>
      <c r="Q158" s="280"/>
      <c r="R158" s="145"/>
      <c r="T158" s="146"/>
      <c r="U158" s="143"/>
      <c r="V158" s="143"/>
      <c r="W158" s="147">
        <f>SUM(W159:W181)</f>
        <v>0</v>
      </c>
      <c r="X158" s="147">
        <f>SUM(X159:X181)</f>
        <v>0</v>
      </c>
      <c r="Y158" s="143"/>
      <c r="Z158" s="148">
        <f>SUM(Z159:Z181)</f>
        <v>4.0259999999999998</v>
      </c>
      <c r="AA158" s="143"/>
      <c r="AB158" s="148">
        <f>SUM(AB159:AB181)</f>
        <v>0</v>
      </c>
      <c r="AC158" s="143"/>
      <c r="AD158" s="149">
        <f>SUM(AD159:AD181)</f>
        <v>0</v>
      </c>
      <c r="AR158" s="150" t="s">
        <v>216</v>
      </c>
      <c r="AT158" s="151" t="s">
        <v>83</v>
      </c>
      <c r="AU158" s="151" t="s">
        <v>91</v>
      </c>
      <c r="AY158" s="150" t="s">
        <v>204</v>
      </c>
      <c r="BK158" s="152">
        <f>SUM(BK159:BK181)</f>
        <v>0</v>
      </c>
    </row>
    <row r="159" spans="2:65" s="1" customFormat="1" ht="16.5" customHeight="1">
      <c r="B159" s="154"/>
      <c r="C159" s="155" t="s">
        <v>319</v>
      </c>
      <c r="D159" s="155" t="s">
        <v>205</v>
      </c>
      <c r="E159" s="156" t="s">
        <v>1770</v>
      </c>
      <c r="F159" s="263" t="s">
        <v>1771</v>
      </c>
      <c r="G159" s="263"/>
      <c r="H159" s="263"/>
      <c r="I159" s="263"/>
      <c r="J159" s="157" t="s">
        <v>237</v>
      </c>
      <c r="K159" s="158">
        <v>2</v>
      </c>
      <c r="L159" s="159"/>
      <c r="M159" s="264"/>
      <c r="N159" s="264"/>
      <c r="O159" s="264"/>
      <c r="P159" s="264">
        <f t="shared" ref="P159:P181" si="26">ROUND(V159*K159,2)</f>
        <v>0</v>
      </c>
      <c r="Q159" s="264"/>
      <c r="R159" s="160"/>
      <c r="T159" s="161" t="s">
        <v>5</v>
      </c>
      <c r="U159" s="44" t="s">
        <v>47</v>
      </c>
      <c r="V159" s="120">
        <f t="shared" ref="V159:V181" si="27">L159+M159</f>
        <v>0</v>
      </c>
      <c r="W159" s="120">
        <f t="shared" ref="W159:W181" si="28">ROUND(L159*K159,2)</f>
        <v>0</v>
      </c>
      <c r="X159" s="120">
        <f t="shared" ref="X159:X181" si="29">ROUND(M159*K159,2)</f>
        <v>0</v>
      </c>
      <c r="Y159" s="162">
        <v>0.21199999999999999</v>
      </c>
      <c r="Z159" s="162">
        <f t="shared" ref="Z159:Z181" si="30">Y159*K159</f>
        <v>0.42399999999999999</v>
      </c>
      <c r="AA159" s="162">
        <v>0</v>
      </c>
      <c r="AB159" s="162">
        <f t="shared" ref="AB159:AB181" si="31">AA159*K159</f>
        <v>0</v>
      </c>
      <c r="AC159" s="162">
        <v>0</v>
      </c>
      <c r="AD159" s="163">
        <f t="shared" ref="AD159:AD181" si="32">AC159*K159</f>
        <v>0</v>
      </c>
      <c r="AR159" s="22" t="s">
        <v>278</v>
      </c>
      <c r="AT159" s="22" t="s">
        <v>205</v>
      </c>
      <c r="AU159" s="22" t="s">
        <v>96</v>
      </c>
      <c r="AY159" s="22" t="s">
        <v>204</v>
      </c>
      <c r="BE159" s="164">
        <f t="shared" ref="BE159:BE181" si="33">IF(U159="základní",P159,0)</f>
        <v>0</v>
      </c>
      <c r="BF159" s="164">
        <f t="shared" ref="BF159:BF181" si="34">IF(U159="snížená",P159,0)</f>
        <v>0</v>
      </c>
      <c r="BG159" s="164">
        <f t="shared" ref="BG159:BG181" si="35">IF(U159="zákl. přenesená",P159,0)</f>
        <v>0</v>
      </c>
      <c r="BH159" s="164">
        <f t="shared" ref="BH159:BH181" si="36">IF(U159="sníž. přenesená",P159,0)</f>
        <v>0</v>
      </c>
      <c r="BI159" s="164">
        <f t="shared" ref="BI159:BI181" si="37">IF(U159="nulová",P159,0)</f>
        <v>0</v>
      </c>
      <c r="BJ159" s="22" t="s">
        <v>91</v>
      </c>
      <c r="BK159" s="164">
        <f t="shared" ref="BK159:BK181" si="38">ROUND(V159*K159,2)</f>
        <v>0</v>
      </c>
      <c r="BL159" s="22" t="s">
        <v>278</v>
      </c>
      <c r="BM159" s="22" t="s">
        <v>1997</v>
      </c>
    </row>
    <row r="160" spans="2:65" s="1" customFormat="1" ht="16.5" customHeight="1">
      <c r="B160" s="154"/>
      <c r="C160" s="155" t="s">
        <v>323</v>
      </c>
      <c r="D160" s="155" t="s">
        <v>205</v>
      </c>
      <c r="E160" s="156" t="s">
        <v>1773</v>
      </c>
      <c r="F160" s="263" t="s">
        <v>1774</v>
      </c>
      <c r="G160" s="263"/>
      <c r="H160" s="263"/>
      <c r="I160" s="263"/>
      <c r="J160" s="157" t="s">
        <v>237</v>
      </c>
      <c r="K160" s="158">
        <v>3</v>
      </c>
      <c r="L160" s="159"/>
      <c r="M160" s="264"/>
      <c r="N160" s="264"/>
      <c r="O160" s="264"/>
      <c r="P160" s="264">
        <f t="shared" si="26"/>
        <v>0</v>
      </c>
      <c r="Q160" s="264"/>
      <c r="R160" s="160"/>
      <c r="T160" s="161" t="s">
        <v>5</v>
      </c>
      <c r="U160" s="44" t="s">
        <v>47</v>
      </c>
      <c r="V160" s="120">
        <f t="shared" si="27"/>
        <v>0</v>
      </c>
      <c r="W160" s="120">
        <f t="shared" si="28"/>
        <v>0</v>
      </c>
      <c r="X160" s="120">
        <f t="shared" si="29"/>
        <v>0</v>
      </c>
      <c r="Y160" s="162">
        <v>0.21199999999999999</v>
      </c>
      <c r="Z160" s="162">
        <f t="shared" si="30"/>
        <v>0.63600000000000001</v>
      </c>
      <c r="AA160" s="162">
        <v>0</v>
      </c>
      <c r="AB160" s="162">
        <f t="shared" si="31"/>
        <v>0</v>
      </c>
      <c r="AC160" s="162">
        <v>0</v>
      </c>
      <c r="AD160" s="163">
        <f t="shared" si="32"/>
        <v>0</v>
      </c>
      <c r="AR160" s="22" t="s">
        <v>278</v>
      </c>
      <c r="AT160" s="22" t="s">
        <v>205</v>
      </c>
      <c r="AU160" s="22" t="s">
        <v>96</v>
      </c>
      <c r="AY160" s="22" t="s">
        <v>204</v>
      </c>
      <c r="BE160" s="164">
        <f t="shared" si="33"/>
        <v>0</v>
      </c>
      <c r="BF160" s="164">
        <f t="shared" si="34"/>
        <v>0</v>
      </c>
      <c r="BG160" s="164">
        <f t="shared" si="35"/>
        <v>0</v>
      </c>
      <c r="BH160" s="164">
        <f t="shared" si="36"/>
        <v>0</v>
      </c>
      <c r="BI160" s="164">
        <f t="shared" si="37"/>
        <v>0</v>
      </c>
      <c r="BJ160" s="22" t="s">
        <v>91</v>
      </c>
      <c r="BK160" s="164">
        <f t="shared" si="38"/>
        <v>0</v>
      </c>
      <c r="BL160" s="22" t="s">
        <v>278</v>
      </c>
      <c r="BM160" s="22" t="s">
        <v>1998</v>
      </c>
    </row>
    <row r="161" spans="2:65" s="1" customFormat="1" ht="16.5" customHeight="1">
      <c r="B161" s="154"/>
      <c r="C161" s="165" t="s">
        <v>327</v>
      </c>
      <c r="D161" s="165" t="s">
        <v>211</v>
      </c>
      <c r="E161" s="166" t="s">
        <v>1776</v>
      </c>
      <c r="F161" s="265" t="s">
        <v>1777</v>
      </c>
      <c r="G161" s="265"/>
      <c r="H161" s="265"/>
      <c r="I161" s="265"/>
      <c r="J161" s="167" t="s">
        <v>237</v>
      </c>
      <c r="K161" s="168">
        <v>3</v>
      </c>
      <c r="L161" s="169"/>
      <c r="M161" s="266"/>
      <c r="N161" s="266"/>
      <c r="O161" s="267"/>
      <c r="P161" s="264">
        <f t="shared" si="26"/>
        <v>0</v>
      </c>
      <c r="Q161" s="264"/>
      <c r="R161" s="160"/>
      <c r="T161" s="161" t="s">
        <v>5</v>
      </c>
      <c r="U161" s="44" t="s">
        <v>47</v>
      </c>
      <c r="V161" s="120">
        <f t="shared" si="27"/>
        <v>0</v>
      </c>
      <c r="W161" s="120">
        <f t="shared" si="28"/>
        <v>0</v>
      </c>
      <c r="X161" s="120">
        <f t="shared" si="29"/>
        <v>0</v>
      </c>
      <c r="Y161" s="162">
        <v>0</v>
      </c>
      <c r="Z161" s="162">
        <f t="shared" si="30"/>
        <v>0</v>
      </c>
      <c r="AA161" s="162">
        <v>0</v>
      </c>
      <c r="AB161" s="162">
        <f t="shared" si="31"/>
        <v>0</v>
      </c>
      <c r="AC161" s="162">
        <v>0</v>
      </c>
      <c r="AD161" s="163">
        <f t="shared" si="32"/>
        <v>0</v>
      </c>
      <c r="AR161" s="22" t="s">
        <v>277</v>
      </c>
      <c r="AT161" s="22" t="s">
        <v>211</v>
      </c>
      <c r="AU161" s="22" t="s">
        <v>96</v>
      </c>
      <c r="AY161" s="22" t="s">
        <v>204</v>
      </c>
      <c r="BE161" s="164">
        <f t="shared" si="33"/>
        <v>0</v>
      </c>
      <c r="BF161" s="164">
        <f t="shared" si="34"/>
        <v>0</v>
      </c>
      <c r="BG161" s="164">
        <f t="shared" si="35"/>
        <v>0</v>
      </c>
      <c r="BH161" s="164">
        <f t="shared" si="36"/>
        <v>0</v>
      </c>
      <c r="BI161" s="164">
        <f t="shared" si="37"/>
        <v>0</v>
      </c>
      <c r="BJ161" s="22" t="s">
        <v>91</v>
      </c>
      <c r="BK161" s="164">
        <f t="shared" si="38"/>
        <v>0</v>
      </c>
      <c r="BL161" s="22" t="s">
        <v>278</v>
      </c>
      <c r="BM161" s="22" t="s">
        <v>1999</v>
      </c>
    </row>
    <row r="162" spans="2:65" s="1" customFormat="1" ht="16.5" customHeight="1">
      <c r="B162" s="154"/>
      <c r="C162" s="155" t="s">
        <v>331</v>
      </c>
      <c r="D162" s="155" t="s">
        <v>205</v>
      </c>
      <c r="E162" s="156" t="s">
        <v>1779</v>
      </c>
      <c r="F162" s="263" t="s">
        <v>1780</v>
      </c>
      <c r="G162" s="263"/>
      <c r="H162" s="263"/>
      <c r="I162" s="263"/>
      <c r="J162" s="157" t="s">
        <v>237</v>
      </c>
      <c r="K162" s="158">
        <v>5</v>
      </c>
      <c r="L162" s="159"/>
      <c r="M162" s="264"/>
      <c r="N162" s="264"/>
      <c r="O162" s="264"/>
      <c r="P162" s="264">
        <f t="shared" si="26"/>
        <v>0</v>
      </c>
      <c r="Q162" s="264"/>
      <c r="R162" s="160"/>
      <c r="T162" s="161" t="s">
        <v>5</v>
      </c>
      <c r="U162" s="44" t="s">
        <v>47</v>
      </c>
      <c r="V162" s="120">
        <f t="shared" si="27"/>
        <v>0</v>
      </c>
      <c r="W162" s="120">
        <f t="shared" si="28"/>
        <v>0</v>
      </c>
      <c r="X162" s="120">
        <f t="shared" si="29"/>
        <v>0</v>
      </c>
      <c r="Y162" s="162">
        <v>0.21199999999999999</v>
      </c>
      <c r="Z162" s="162">
        <f t="shared" si="30"/>
        <v>1.06</v>
      </c>
      <c r="AA162" s="162">
        <v>0</v>
      </c>
      <c r="AB162" s="162">
        <f t="shared" si="31"/>
        <v>0</v>
      </c>
      <c r="AC162" s="162">
        <v>0</v>
      </c>
      <c r="AD162" s="163">
        <f t="shared" si="32"/>
        <v>0</v>
      </c>
      <c r="AR162" s="22" t="s">
        <v>278</v>
      </c>
      <c r="AT162" s="22" t="s">
        <v>205</v>
      </c>
      <c r="AU162" s="22" t="s">
        <v>96</v>
      </c>
      <c r="AY162" s="22" t="s">
        <v>204</v>
      </c>
      <c r="BE162" s="164">
        <f t="shared" si="33"/>
        <v>0</v>
      </c>
      <c r="BF162" s="164">
        <f t="shared" si="34"/>
        <v>0</v>
      </c>
      <c r="BG162" s="164">
        <f t="shared" si="35"/>
        <v>0</v>
      </c>
      <c r="BH162" s="164">
        <f t="shared" si="36"/>
        <v>0</v>
      </c>
      <c r="BI162" s="164">
        <f t="shared" si="37"/>
        <v>0</v>
      </c>
      <c r="BJ162" s="22" t="s">
        <v>91</v>
      </c>
      <c r="BK162" s="164">
        <f t="shared" si="38"/>
        <v>0</v>
      </c>
      <c r="BL162" s="22" t="s">
        <v>278</v>
      </c>
      <c r="BM162" s="22" t="s">
        <v>2000</v>
      </c>
    </row>
    <row r="163" spans="2:65" s="1" customFormat="1" ht="16.5" customHeight="1">
      <c r="B163" s="154"/>
      <c r="C163" s="165" t="s">
        <v>214</v>
      </c>
      <c r="D163" s="165" t="s">
        <v>211</v>
      </c>
      <c r="E163" s="166" t="s">
        <v>1782</v>
      </c>
      <c r="F163" s="265" t="s">
        <v>1783</v>
      </c>
      <c r="G163" s="265"/>
      <c r="H163" s="265"/>
      <c r="I163" s="265"/>
      <c r="J163" s="167" t="s">
        <v>237</v>
      </c>
      <c r="K163" s="168">
        <v>5</v>
      </c>
      <c r="L163" s="169"/>
      <c r="M163" s="266"/>
      <c r="N163" s="266"/>
      <c r="O163" s="267"/>
      <c r="P163" s="264">
        <f t="shared" si="26"/>
        <v>0</v>
      </c>
      <c r="Q163" s="264"/>
      <c r="R163" s="160"/>
      <c r="T163" s="161" t="s">
        <v>5</v>
      </c>
      <c r="U163" s="44" t="s">
        <v>47</v>
      </c>
      <c r="V163" s="120">
        <f t="shared" si="27"/>
        <v>0</v>
      </c>
      <c r="W163" s="120">
        <f t="shared" si="28"/>
        <v>0</v>
      </c>
      <c r="X163" s="120">
        <f t="shared" si="29"/>
        <v>0</v>
      </c>
      <c r="Y163" s="162">
        <v>0</v>
      </c>
      <c r="Z163" s="162">
        <f t="shared" si="30"/>
        <v>0</v>
      </c>
      <c r="AA163" s="162">
        <v>0</v>
      </c>
      <c r="AB163" s="162">
        <f t="shared" si="31"/>
        <v>0</v>
      </c>
      <c r="AC163" s="162">
        <v>0</v>
      </c>
      <c r="AD163" s="163">
        <f t="shared" si="32"/>
        <v>0</v>
      </c>
      <c r="AR163" s="22" t="s">
        <v>277</v>
      </c>
      <c r="AT163" s="22" t="s">
        <v>211</v>
      </c>
      <c r="AU163" s="22" t="s">
        <v>96</v>
      </c>
      <c r="AY163" s="22" t="s">
        <v>204</v>
      </c>
      <c r="BE163" s="164">
        <f t="shared" si="33"/>
        <v>0</v>
      </c>
      <c r="BF163" s="164">
        <f t="shared" si="34"/>
        <v>0</v>
      </c>
      <c r="BG163" s="164">
        <f t="shared" si="35"/>
        <v>0</v>
      </c>
      <c r="BH163" s="164">
        <f t="shared" si="36"/>
        <v>0</v>
      </c>
      <c r="BI163" s="164">
        <f t="shared" si="37"/>
        <v>0</v>
      </c>
      <c r="BJ163" s="22" t="s">
        <v>91</v>
      </c>
      <c r="BK163" s="164">
        <f t="shared" si="38"/>
        <v>0</v>
      </c>
      <c r="BL163" s="22" t="s">
        <v>278</v>
      </c>
      <c r="BM163" s="22" t="s">
        <v>2001</v>
      </c>
    </row>
    <row r="164" spans="2:65" s="1" customFormat="1" ht="16.5" customHeight="1">
      <c r="B164" s="154"/>
      <c r="C164" s="155" t="s">
        <v>339</v>
      </c>
      <c r="D164" s="155" t="s">
        <v>205</v>
      </c>
      <c r="E164" s="156" t="s">
        <v>1785</v>
      </c>
      <c r="F164" s="263" t="s">
        <v>1786</v>
      </c>
      <c r="G164" s="263"/>
      <c r="H164" s="263"/>
      <c r="I164" s="263"/>
      <c r="J164" s="157" t="s">
        <v>237</v>
      </c>
      <c r="K164" s="158">
        <v>2</v>
      </c>
      <c r="L164" s="159"/>
      <c r="M164" s="264"/>
      <c r="N164" s="264"/>
      <c r="O164" s="264"/>
      <c r="P164" s="264">
        <f t="shared" si="26"/>
        <v>0</v>
      </c>
      <c r="Q164" s="264"/>
      <c r="R164" s="160"/>
      <c r="T164" s="161" t="s">
        <v>5</v>
      </c>
      <c r="U164" s="44" t="s">
        <v>47</v>
      </c>
      <c r="V164" s="120">
        <f t="shared" si="27"/>
        <v>0</v>
      </c>
      <c r="W164" s="120">
        <f t="shared" si="28"/>
        <v>0</v>
      </c>
      <c r="X164" s="120">
        <f t="shared" si="29"/>
        <v>0</v>
      </c>
      <c r="Y164" s="162">
        <v>0.57499999999999996</v>
      </c>
      <c r="Z164" s="162">
        <f t="shared" si="30"/>
        <v>1.1499999999999999</v>
      </c>
      <c r="AA164" s="162">
        <v>0</v>
      </c>
      <c r="AB164" s="162">
        <f t="shared" si="31"/>
        <v>0</v>
      </c>
      <c r="AC164" s="162">
        <v>0</v>
      </c>
      <c r="AD164" s="163">
        <f t="shared" si="32"/>
        <v>0</v>
      </c>
      <c r="AR164" s="22" t="s">
        <v>278</v>
      </c>
      <c r="AT164" s="22" t="s">
        <v>205</v>
      </c>
      <c r="AU164" s="22" t="s">
        <v>96</v>
      </c>
      <c r="AY164" s="22" t="s">
        <v>204</v>
      </c>
      <c r="BE164" s="164">
        <f t="shared" si="33"/>
        <v>0</v>
      </c>
      <c r="BF164" s="164">
        <f t="shared" si="34"/>
        <v>0</v>
      </c>
      <c r="BG164" s="164">
        <f t="shared" si="35"/>
        <v>0</v>
      </c>
      <c r="BH164" s="164">
        <f t="shared" si="36"/>
        <v>0</v>
      </c>
      <c r="BI164" s="164">
        <f t="shared" si="37"/>
        <v>0</v>
      </c>
      <c r="BJ164" s="22" t="s">
        <v>91</v>
      </c>
      <c r="BK164" s="164">
        <f t="shared" si="38"/>
        <v>0</v>
      </c>
      <c r="BL164" s="22" t="s">
        <v>278</v>
      </c>
      <c r="BM164" s="22" t="s">
        <v>2002</v>
      </c>
    </row>
    <row r="165" spans="2:65" s="1" customFormat="1" ht="16.5" customHeight="1">
      <c r="B165" s="154"/>
      <c r="C165" s="165" t="s">
        <v>343</v>
      </c>
      <c r="D165" s="165" t="s">
        <v>211</v>
      </c>
      <c r="E165" s="166" t="s">
        <v>1788</v>
      </c>
      <c r="F165" s="265" t="s">
        <v>1789</v>
      </c>
      <c r="G165" s="265"/>
      <c r="H165" s="265"/>
      <c r="I165" s="265"/>
      <c r="J165" s="167" t="s">
        <v>237</v>
      </c>
      <c r="K165" s="168">
        <v>2</v>
      </c>
      <c r="L165" s="169"/>
      <c r="M165" s="266"/>
      <c r="N165" s="266"/>
      <c r="O165" s="267"/>
      <c r="P165" s="264">
        <f t="shared" si="26"/>
        <v>0</v>
      </c>
      <c r="Q165" s="264"/>
      <c r="R165" s="160"/>
      <c r="T165" s="161" t="s">
        <v>5</v>
      </c>
      <c r="U165" s="44" t="s">
        <v>47</v>
      </c>
      <c r="V165" s="120">
        <f t="shared" si="27"/>
        <v>0</v>
      </c>
      <c r="W165" s="120">
        <f t="shared" si="28"/>
        <v>0</v>
      </c>
      <c r="X165" s="120">
        <f t="shared" si="29"/>
        <v>0</v>
      </c>
      <c r="Y165" s="162">
        <v>0</v>
      </c>
      <c r="Z165" s="162">
        <f t="shared" si="30"/>
        <v>0</v>
      </c>
      <c r="AA165" s="162">
        <v>0</v>
      </c>
      <c r="AB165" s="162">
        <f t="shared" si="31"/>
        <v>0</v>
      </c>
      <c r="AC165" s="162">
        <v>0</v>
      </c>
      <c r="AD165" s="163">
        <f t="shared" si="32"/>
        <v>0</v>
      </c>
      <c r="AR165" s="22" t="s">
        <v>277</v>
      </c>
      <c r="AT165" s="22" t="s">
        <v>211</v>
      </c>
      <c r="AU165" s="22" t="s">
        <v>96</v>
      </c>
      <c r="AY165" s="22" t="s">
        <v>204</v>
      </c>
      <c r="BE165" s="164">
        <f t="shared" si="33"/>
        <v>0</v>
      </c>
      <c r="BF165" s="164">
        <f t="shared" si="34"/>
        <v>0</v>
      </c>
      <c r="BG165" s="164">
        <f t="shared" si="35"/>
        <v>0</v>
      </c>
      <c r="BH165" s="164">
        <f t="shared" si="36"/>
        <v>0</v>
      </c>
      <c r="BI165" s="164">
        <f t="shared" si="37"/>
        <v>0</v>
      </c>
      <c r="BJ165" s="22" t="s">
        <v>91</v>
      </c>
      <c r="BK165" s="164">
        <f t="shared" si="38"/>
        <v>0</v>
      </c>
      <c r="BL165" s="22" t="s">
        <v>278</v>
      </c>
      <c r="BM165" s="22" t="s">
        <v>2003</v>
      </c>
    </row>
    <row r="166" spans="2:65" s="1" customFormat="1" ht="16.5" customHeight="1">
      <c r="B166" s="154"/>
      <c r="C166" s="155" t="s">
        <v>347</v>
      </c>
      <c r="D166" s="155" t="s">
        <v>205</v>
      </c>
      <c r="E166" s="156" t="s">
        <v>1791</v>
      </c>
      <c r="F166" s="263" t="s">
        <v>1792</v>
      </c>
      <c r="G166" s="263"/>
      <c r="H166" s="263"/>
      <c r="I166" s="263"/>
      <c r="J166" s="157" t="s">
        <v>237</v>
      </c>
      <c r="K166" s="158">
        <v>4</v>
      </c>
      <c r="L166" s="159"/>
      <c r="M166" s="264"/>
      <c r="N166" s="264"/>
      <c r="O166" s="264"/>
      <c r="P166" s="264">
        <f t="shared" si="26"/>
        <v>0</v>
      </c>
      <c r="Q166" s="264"/>
      <c r="R166" s="160"/>
      <c r="T166" s="161" t="s">
        <v>5</v>
      </c>
      <c r="U166" s="44" t="s">
        <v>47</v>
      </c>
      <c r="V166" s="120">
        <f t="shared" si="27"/>
        <v>0</v>
      </c>
      <c r="W166" s="120">
        <f t="shared" si="28"/>
        <v>0</v>
      </c>
      <c r="X166" s="120">
        <f t="shared" si="29"/>
        <v>0</v>
      </c>
      <c r="Y166" s="162">
        <v>0.189</v>
      </c>
      <c r="Z166" s="162">
        <f t="shared" si="30"/>
        <v>0.75600000000000001</v>
      </c>
      <c r="AA166" s="162">
        <v>0</v>
      </c>
      <c r="AB166" s="162">
        <f t="shared" si="31"/>
        <v>0</v>
      </c>
      <c r="AC166" s="162">
        <v>0</v>
      </c>
      <c r="AD166" s="163">
        <f t="shared" si="32"/>
        <v>0</v>
      </c>
      <c r="AR166" s="22" t="s">
        <v>278</v>
      </c>
      <c r="AT166" s="22" t="s">
        <v>205</v>
      </c>
      <c r="AU166" s="22" t="s">
        <v>96</v>
      </c>
      <c r="AY166" s="22" t="s">
        <v>204</v>
      </c>
      <c r="BE166" s="164">
        <f t="shared" si="33"/>
        <v>0</v>
      </c>
      <c r="BF166" s="164">
        <f t="shared" si="34"/>
        <v>0</v>
      </c>
      <c r="BG166" s="164">
        <f t="shared" si="35"/>
        <v>0</v>
      </c>
      <c r="BH166" s="164">
        <f t="shared" si="36"/>
        <v>0</v>
      </c>
      <c r="BI166" s="164">
        <f t="shared" si="37"/>
        <v>0</v>
      </c>
      <c r="BJ166" s="22" t="s">
        <v>91</v>
      </c>
      <c r="BK166" s="164">
        <f t="shared" si="38"/>
        <v>0</v>
      </c>
      <c r="BL166" s="22" t="s">
        <v>278</v>
      </c>
      <c r="BM166" s="22" t="s">
        <v>2004</v>
      </c>
    </row>
    <row r="167" spans="2:65" s="1" customFormat="1" ht="16.5" customHeight="1">
      <c r="B167" s="154"/>
      <c r="C167" s="165" t="s">
        <v>351</v>
      </c>
      <c r="D167" s="165" t="s">
        <v>211</v>
      </c>
      <c r="E167" s="166" t="s">
        <v>1794</v>
      </c>
      <c r="F167" s="265" t="s">
        <v>1795</v>
      </c>
      <c r="G167" s="265"/>
      <c r="H167" s="265"/>
      <c r="I167" s="265"/>
      <c r="J167" s="167" t="s">
        <v>237</v>
      </c>
      <c r="K167" s="168">
        <v>4</v>
      </c>
      <c r="L167" s="169"/>
      <c r="M167" s="266"/>
      <c r="N167" s="266"/>
      <c r="O167" s="267"/>
      <c r="P167" s="264">
        <f t="shared" si="26"/>
        <v>0</v>
      </c>
      <c r="Q167" s="264"/>
      <c r="R167" s="160"/>
      <c r="T167" s="161" t="s">
        <v>5</v>
      </c>
      <c r="U167" s="44" t="s">
        <v>47</v>
      </c>
      <c r="V167" s="120">
        <f t="shared" si="27"/>
        <v>0</v>
      </c>
      <c r="W167" s="120">
        <f t="shared" si="28"/>
        <v>0</v>
      </c>
      <c r="X167" s="120">
        <f t="shared" si="29"/>
        <v>0</v>
      </c>
      <c r="Y167" s="162">
        <v>0</v>
      </c>
      <c r="Z167" s="162">
        <f t="shared" si="30"/>
        <v>0</v>
      </c>
      <c r="AA167" s="162">
        <v>0</v>
      </c>
      <c r="AB167" s="162">
        <f t="shared" si="31"/>
        <v>0</v>
      </c>
      <c r="AC167" s="162">
        <v>0</v>
      </c>
      <c r="AD167" s="163">
        <f t="shared" si="32"/>
        <v>0</v>
      </c>
      <c r="AR167" s="22" t="s">
        <v>277</v>
      </c>
      <c r="AT167" s="22" t="s">
        <v>211</v>
      </c>
      <c r="AU167" s="22" t="s">
        <v>96</v>
      </c>
      <c r="AY167" s="22" t="s">
        <v>204</v>
      </c>
      <c r="BE167" s="164">
        <f t="shared" si="33"/>
        <v>0</v>
      </c>
      <c r="BF167" s="164">
        <f t="shared" si="34"/>
        <v>0</v>
      </c>
      <c r="BG167" s="164">
        <f t="shared" si="35"/>
        <v>0</v>
      </c>
      <c r="BH167" s="164">
        <f t="shared" si="36"/>
        <v>0</v>
      </c>
      <c r="BI167" s="164">
        <f t="shared" si="37"/>
        <v>0</v>
      </c>
      <c r="BJ167" s="22" t="s">
        <v>91</v>
      </c>
      <c r="BK167" s="164">
        <f t="shared" si="38"/>
        <v>0</v>
      </c>
      <c r="BL167" s="22" t="s">
        <v>278</v>
      </c>
      <c r="BM167" s="22" t="s">
        <v>2005</v>
      </c>
    </row>
    <row r="168" spans="2:65" s="1" customFormat="1" ht="16.5" customHeight="1">
      <c r="B168" s="154"/>
      <c r="C168" s="155" t="s">
        <v>355</v>
      </c>
      <c r="D168" s="155" t="s">
        <v>205</v>
      </c>
      <c r="E168" s="156" t="s">
        <v>1797</v>
      </c>
      <c r="F168" s="263" t="s">
        <v>1798</v>
      </c>
      <c r="G168" s="263"/>
      <c r="H168" s="263"/>
      <c r="I168" s="263"/>
      <c r="J168" s="157" t="s">
        <v>237</v>
      </c>
      <c r="K168" s="158">
        <v>2</v>
      </c>
      <c r="L168" s="159"/>
      <c r="M168" s="264"/>
      <c r="N168" s="264"/>
      <c r="O168" s="264"/>
      <c r="P168" s="264">
        <f t="shared" si="26"/>
        <v>0</v>
      </c>
      <c r="Q168" s="264"/>
      <c r="R168" s="160"/>
      <c r="T168" s="161" t="s">
        <v>5</v>
      </c>
      <c r="U168" s="44" t="s">
        <v>47</v>
      </c>
      <c r="V168" s="120">
        <f t="shared" si="27"/>
        <v>0</v>
      </c>
      <c r="W168" s="120">
        <f t="shared" si="28"/>
        <v>0</v>
      </c>
      <c r="X168" s="120">
        <f t="shared" si="29"/>
        <v>0</v>
      </c>
      <c r="Y168" s="162">
        <v>0</v>
      </c>
      <c r="Z168" s="162">
        <f t="shared" si="30"/>
        <v>0</v>
      </c>
      <c r="AA168" s="162">
        <v>0</v>
      </c>
      <c r="AB168" s="162">
        <f t="shared" si="31"/>
        <v>0</v>
      </c>
      <c r="AC168" s="162">
        <v>0</v>
      </c>
      <c r="AD168" s="163">
        <f t="shared" si="32"/>
        <v>0</v>
      </c>
      <c r="AR168" s="22" t="s">
        <v>278</v>
      </c>
      <c r="AT168" s="22" t="s">
        <v>205</v>
      </c>
      <c r="AU168" s="22" t="s">
        <v>96</v>
      </c>
      <c r="AY168" s="22" t="s">
        <v>204</v>
      </c>
      <c r="BE168" s="164">
        <f t="shared" si="33"/>
        <v>0</v>
      </c>
      <c r="BF168" s="164">
        <f t="shared" si="34"/>
        <v>0</v>
      </c>
      <c r="BG168" s="164">
        <f t="shared" si="35"/>
        <v>0</v>
      </c>
      <c r="BH168" s="164">
        <f t="shared" si="36"/>
        <v>0</v>
      </c>
      <c r="BI168" s="164">
        <f t="shared" si="37"/>
        <v>0</v>
      </c>
      <c r="BJ168" s="22" t="s">
        <v>91</v>
      </c>
      <c r="BK168" s="164">
        <f t="shared" si="38"/>
        <v>0</v>
      </c>
      <c r="BL168" s="22" t="s">
        <v>278</v>
      </c>
      <c r="BM168" s="22" t="s">
        <v>2006</v>
      </c>
    </row>
    <row r="169" spans="2:65" s="1" customFormat="1" ht="25.5" customHeight="1">
      <c r="B169" s="154"/>
      <c r="C169" s="155" t="s">
        <v>359</v>
      </c>
      <c r="D169" s="155" t="s">
        <v>205</v>
      </c>
      <c r="E169" s="156" t="s">
        <v>1800</v>
      </c>
      <c r="F169" s="263" t="s">
        <v>1801</v>
      </c>
      <c r="G169" s="263"/>
      <c r="H169" s="263"/>
      <c r="I169" s="263"/>
      <c r="J169" s="157" t="s">
        <v>237</v>
      </c>
      <c r="K169" s="158">
        <v>2</v>
      </c>
      <c r="L169" s="159"/>
      <c r="M169" s="264"/>
      <c r="N169" s="264"/>
      <c r="O169" s="264"/>
      <c r="P169" s="264">
        <f t="shared" si="26"/>
        <v>0</v>
      </c>
      <c r="Q169" s="264"/>
      <c r="R169" s="160"/>
      <c r="T169" s="161" t="s">
        <v>5</v>
      </c>
      <c r="U169" s="44" t="s">
        <v>47</v>
      </c>
      <c r="V169" s="120">
        <f t="shared" si="27"/>
        <v>0</v>
      </c>
      <c r="W169" s="120">
        <f t="shared" si="28"/>
        <v>0</v>
      </c>
      <c r="X169" s="120">
        <f t="shared" si="29"/>
        <v>0</v>
      </c>
      <c r="Y169" s="162">
        <v>0</v>
      </c>
      <c r="Z169" s="162">
        <f t="shared" si="30"/>
        <v>0</v>
      </c>
      <c r="AA169" s="162">
        <v>0</v>
      </c>
      <c r="AB169" s="162">
        <f t="shared" si="31"/>
        <v>0</v>
      </c>
      <c r="AC169" s="162">
        <v>0</v>
      </c>
      <c r="AD169" s="163">
        <f t="shared" si="32"/>
        <v>0</v>
      </c>
      <c r="AR169" s="22" t="s">
        <v>278</v>
      </c>
      <c r="AT169" s="22" t="s">
        <v>205</v>
      </c>
      <c r="AU169" s="22" t="s">
        <v>96</v>
      </c>
      <c r="AY169" s="22" t="s">
        <v>204</v>
      </c>
      <c r="BE169" s="164">
        <f t="shared" si="33"/>
        <v>0</v>
      </c>
      <c r="BF169" s="164">
        <f t="shared" si="34"/>
        <v>0</v>
      </c>
      <c r="BG169" s="164">
        <f t="shared" si="35"/>
        <v>0</v>
      </c>
      <c r="BH169" s="164">
        <f t="shared" si="36"/>
        <v>0</v>
      </c>
      <c r="BI169" s="164">
        <f t="shared" si="37"/>
        <v>0</v>
      </c>
      <c r="BJ169" s="22" t="s">
        <v>91</v>
      </c>
      <c r="BK169" s="164">
        <f t="shared" si="38"/>
        <v>0</v>
      </c>
      <c r="BL169" s="22" t="s">
        <v>278</v>
      </c>
      <c r="BM169" s="22" t="s">
        <v>2007</v>
      </c>
    </row>
    <row r="170" spans="2:65" s="1" customFormat="1" ht="16.5" customHeight="1">
      <c r="B170" s="154"/>
      <c r="C170" s="155" t="s">
        <v>367</v>
      </c>
      <c r="D170" s="155" t="s">
        <v>205</v>
      </c>
      <c r="E170" s="156" t="s">
        <v>1803</v>
      </c>
      <c r="F170" s="263" t="s">
        <v>1804</v>
      </c>
      <c r="G170" s="263"/>
      <c r="H170" s="263"/>
      <c r="I170" s="263"/>
      <c r="J170" s="157" t="s">
        <v>237</v>
      </c>
      <c r="K170" s="158">
        <v>3</v>
      </c>
      <c r="L170" s="159"/>
      <c r="M170" s="264"/>
      <c r="N170" s="264"/>
      <c r="O170" s="264"/>
      <c r="P170" s="264">
        <f t="shared" si="26"/>
        <v>0</v>
      </c>
      <c r="Q170" s="264"/>
      <c r="R170" s="160"/>
      <c r="T170" s="161" t="s">
        <v>5</v>
      </c>
      <c r="U170" s="44" t="s">
        <v>47</v>
      </c>
      <c r="V170" s="120">
        <f t="shared" si="27"/>
        <v>0</v>
      </c>
      <c r="W170" s="120">
        <f t="shared" si="28"/>
        <v>0</v>
      </c>
      <c r="X170" s="120">
        <f t="shared" si="29"/>
        <v>0</v>
      </c>
      <c r="Y170" s="162">
        <v>0</v>
      </c>
      <c r="Z170" s="162">
        <f t="shared" si="30"/>
        <v>0</v>
      </c>
      <c r="AA170" s="162">
        <v>0</v>
      </c>
      <c r="AB170" s="162">
        <f t="shared" si="31"/>
        <v>0</v>
      </c>
      <c r="AC170" s="162">
        <v>0</v>
      </c>
      <c r="AD170" s="163">
        <f t="shared" si="32"/>
        <v>0</v>
      </c>
      <c r="AR170" s="22" t="s">
        <v>278</v>
      </c>
      <c r="AT170" s="22" t="s">
        <v>205</v>
      </c>
      <c r="AU170" s="22" t="s">
        <v>96</v>
      </c>
      <c r="AY170" s="22" t="s">
        <v>204</v>
      </c>
      <c r="BE170" s="164">
        <f t="shared" si="33"/>
        <v>0</v>
      </c>
      <c r="BF170" s="164">
        <f t="shared" si="34"/>
        <v>0</v>
      </c>
      <c r="BG170" s="164">
        <f t="shared" si="35"/>
        <v>0</v>
      </c>
      <c r="BH170" s="164">
        <f t="shared" si="36"/>
        <v>0</v>
      </c>
      <c r="BI170" s="164">
        <f t="shared" si="37"/>
        <v>0</v>
      </c>
      <c r="BJ170" s="22" t="s">
        <v>91</v>
      </c>
      <c r="BK170" s="164">
        <f t="shared" si="38"/>
        <v>0</v>
      </c>
      <c r="BL170" s="22" t="s">
        <v>278</v>
      </c>
      <c r="BM170" s="22" t="s">
        <v>2008</v>
      </c>
    </row>
    <row r="171" spans="2:65" s="1" customFormat="1" ht="16.5" customHeight="1">
      <c r="B171" s="154"/>
      <c r="C171" s="155" t="s">
        <v>372</v>
      </c>
      <c r="D171" s="155" t="s">
        <v>205</v>
      </c>
      <c r="E171" s="156" t="s">
        <v>1806</v>
      </c>
      <c r="F171" s="263" t="s">
        <v>1807</v>
      </c>
      <c r="G171" s="263"/>
      <c r="H171" s="263"/>
      <c r="I171" s="263"/>
      <c r="J171" s="157" t="s">
        <v>237</v>
      </c>
      <c r="K171" s="158">
        <v>1</v>
      </c>
      <c r="L171" s="159"/>
      <c r="M171" s="264"/>
      <c r="N171" s="264"/>
      <c r="O171" s="264"/>
      <c r="P171" s="264">
        <f t="shared" si="26"/>
        <v>0</v>
      </c>
      <c r="Q171" s="264"/>
      <c r="R171" s="160"/>
      <c r="T171" s="161" t="s">
        <v>5</v>
      </c>
      <c r="U171" s="44" t="s">
        <v>47</v>
      </c>
      <c r="V171" s="120">
        <f t="shared" si="27"/>
        <v>0</v>
      </c>
      <c r="W171" s="120">
        <f t="shared" si="28"/>
        <v>0</v>
      </c>
      <c r="X171" s="120">
        <f t="shared" si="29"/>
        <v>0</v>
      </c>
      <c r="Y171" s="162">
        <v>0</v>
      </c>
      <c r="Z171" s="162">
        <f t="shared" si="30"/>
        <v>0</v>
      </c>
      <c r="AA171" s="162">
        <v>0</v>
      </c>
      <c r="AB171" s="162">
        <f t="shared" si="31"/>
        <v>0</v>
      </c>
      <c r="AC171" s="162">
        <v>0</v>
      </c>
      <c r="AD171" s="163">
        <f t="shared" si="32"/>
        <v>0</v>
      </c>
      <c r="AR171" s="22" t="s">
        <v>278</v>
      </c>
      <c r="AT171" s="22" t="s">
        <v>205</v>
      </c>
      <c r="AU171" s="22" t="s">
        <v>96</v>
      </c>
      <c r="AY171" s="22" t="s">
        <v>204</v>
      </c>
      <c r="BE171" s="164">
        <f t="shared" si="33"/>
        <v>0</v>
      </c>
      <c r="BF171" s="164">
        <f t="shared" si="34"/>
        <v>0</v>
      </c>
      <c r="BG171" s="164">
        <f t="shared" si="35"/>
        <v>0</v>
      </c>
      <c r="BH171" s="164">
        <f t="shared" si="36"/>
        <v>0</v>
      </c>
      <c r="BI171" s="164">
        <f t="shared" si="37"/>
        <v>0</v>
      </c>
      <c r="BJ171" s="22" t="s">
        <v>91</v>
      </c>
      <c r="BK171" s="164">
        <f t="shared" si="38"/>
        <v>0</v>
      </c>
      <c r="BL171" s="22" t="s">
        <v>278</v>
      </c>
      <c r="BM171" s="22" t="s">
        <v>2009</v>
      </c>
    </row>
    <row r="172" spans="2:65" s="1" customFormat="1" ht="16.5" customHeight="1">
      <c r="B172" s="154"/>
      <c r="C172" s="155" t="s">
        <v>518</v>
      </c>
      <c r="D172" s="155" t="s">
        <v>205</v>
      </c>
      <c r="E172" s="156" t="s">
        <v>1809</v>
      </c>
      <c r="F172" s="263" t="s">
        <v>1810</v>
      </c>
      <c r="G172" s="263"/>
      <c r="H172" s="263"/>
      <c r="I172" s="263"/>
      <c r="J172" s="157" t="s">
        <v>237</v>
      </c>
      <c r="K172" s="158">
        <v>1</v>
      </c>
      <c r="L172" s="159"/>
      <c r="M172" s="264"/>
      <c r="N172" s="264"/>
      <c r="O172" s="264"/>
      <c r="P172" s="264">
        <f t="shared" si="26"/>
        <v>0</v>
      </c>
      <c r="Q172" s="264"/>
      <c r="R172" s="160"/>
      <c r="T172" s="161" t="s">
        <v>5</v>
      </c>
      <c r="U172" s="44" t="s">
        <v>47</v>
      </c>
      <c r="V172" s="120">
        <f t="shared" si="27"/>
        <v>0</v>
      </c>
      <c r="W172" s="120">
        <f t="shared" si="28"/>
        <v>0</v>
      </c>
      <c r="X172" s="120">
        <f t="shared" si="29"/>
        <v>0</v>
      </c>
      <c r="Y172" s="162">
        <v>0</v>
      </c>
      <c r="Z172" s="162">
        <f t="shared" si="30"/>
        <v>0</v>
      </c>
      <c r="AA172" s="162">
        <v>0</v>
      </c>
      <c r="AB172" s="162">
        <f t="shared" si="31"/>
        <v>0</v>
      </c>
      <c r="AC172" s="162">
        <v>0</v>
      </c>
      <c r="AD172" s="163">
        <f t="shared" si="32"/>
        <v>0</v>
      </c>
      <c r="AR172" s="22" t="s">
        <v>278</v>
      </c>
      <c r="AT172" s="22" t="s">
        <v>205</v>
      </c>
      <c r="AU172" s="22" t="s">
        <v>96</v>
      </c>
      <c r="AY172" s="22" t="s">
        <v>204</v>
      </c>
      <c r="BE172" s="164">
        <f t="shared" si="33"/>
        <v>0</v>
      </c>
      <c r="BF172" s="164">
        <f t="shared" si="34"/>
        <v>0</v>
      </c>
      <c r="BG172" s="164">
        <f t="shared" si="35"/>
        <v>0</v>
      </c>
      <c r="BH172" s="164">
        <f t="shared" si="36"/>
        <v>0</v>
      </c>
      <c r="BI172" s="164">
        <f t="shared" si="37"/>
        <v>0</v>
      </c>
      <c r="BJ172" s="22" t="s">
        <v>91</v>
      </c>
      <c r="BK172" s="164">
        <f t="shared" si="38"/>
        <v>0</v>
      </c>
      <c r="BL172" s="22" t="s">
        <v>278</v>
      </c>
      <c r="BM172" s="22" t="s">
        <v>2010</v>
      </c>
    </row>
    <row r="173" spans="2:65" s="1" customFormat="1" ht="16.5" customHeight="1">
      <c r="B173" s="154"/>
      <c r="C173" s="155" t="s">
        <v>520</v>
      </c>
      <c r="D173" s="155" t="s">
        <v>205</v>
      </c>
      <c r="E173" s="156" t="s">
        <v>1812</v>
      </c>
      <c r="F173" s="263" t="s">
        <v>1813</v>
      </c>
      <c r="G173" s="263"/>
      <c r="H173" s="263"/>
      <c r="I173" s="263"/>
      <c r="J173" s="157" t="s">
        <v>237</v>
      </c>
      <c r="K173" s="158">
        <v>3</v>
      </c>
      <c r="L173" s="159"/>
      <c r="M173" s="264"/>
      <c r="N173" s="264"/>
      <c r="O173" s="264"/>
      <c r="P173" s="264">
        <f t="shared" si="26"/>
        <v>0</v>
      </c>
      <c r="Q173" s="264"/>
      <c r="R173" s="160"/>
      <c r="T173" s="161" t="s">
        <v>5</v>
      </c>
      <c r="U173" s="44" t="s">
        <v>47</v>
      </c>
      <c r="V173" s="120">
        <f t="shared" si="27"/>
        <v>0</v>
      </c>
      <c r="W173" s="120">
        <f t="shared" si="28"/>
        <v>0</v>
      </c>
      <c r="X173" s="120">
        <f t="shared" si="29"/>
        <v>0</v>
      </c>
      <c r="Y173" s="162">
        <v>0</v>
      </c>
      <c r="Z173" s="162">
        <f t="shared" si="30"/>
        <v>0</v>
      </c>
      <c r="AA173" s="162">
        <v>0</v>
      </c>
      <c r="AB173" s="162">
        <f t="shared" si="31"/>
        <v>0</v>
      </c>
      <c r="AC173" s="162">
        <v>0</v>
      </c>
      <c r="AD173" s="163">
        <f t="shared" si="32"/>
        <v>0</v>
      </c>
      <c r="AR173" s="22" t="s">
        <v>278</v>
      </c>
      <c r="AT173" s="22" t="s">
        <v>205</v>
      </c>
      <c r="AU173" s="22" t="s">
        <v>96</v>
      </c>
      <c r="AY173" s="22" t="s">
        <v>204</v>
      </c>
      <c r="BE173" s="164">
        <f t="shared" si="33"/>
        <v>0</v>
      </c>
      <c r="BF173" s="164">
        <f t="shared" si="34"/>
        <v>0</v>
      </c>
      <c r="BG173" s="164">
        <f t="shared" si="35"/>
        <v>0</v>
      </c>
      <c r="BH173" s="164">
        <f t="shared" si="36"/>
        <v>0</v>
      </c>
      <c r="BI173" s="164">
        <f t="shared" si="37"/>
        <v>0</v>
      </c>
      <c r="BJ173" s="22" t="s">
        <v>91</v>
      </c>
      <c r="BK173" s="164">
        <f t="shared" si="38"/>
        <v>0</v>
      </c>
      <c r="BL173" s="22" t="s">
        <v>278</v>
      </c>
      <c r="BM173" s="22" t="s">
        <v>2011</v>
      </c>
    </row>
    <row r="174" spans="2:65" s="1" customFormat="1" ht="16.5" customHeight="1">
      <c r="B174" s="154"/>
      <c r="C174" s="155" t="s">
        <v>522</v>
      </c>
      <c r="D174" s="155" t="s">
        <v>205</v>
      </c>
      <c r="E174" s="156" t="s">
        <v>1815</v>
      </c>
      <c r="F174" s="263" t="s">
        <v>1816</v>
      </c>
      <c r="G174" s="263"/>
      <c r="H174" s="263"/>
      <c r="I174" s="263"/>
      <c r="J174" s="157" t="s">
        <v>237</v>
      </c>
      <c r="K174" s="158">
        <v>2</v>
      </c>
      <c r="L174" s="159"/>
      <c r="M174" s="264"/>
      <c r="N174" s="264"/>
      <c r="O174" s="264"/>
      <c r="P174" s="264">
        <f t="shared" si="26"/>
        <v>0</v>
      </c>
      <c r="Q174" s="264"/>
      <c r="R174" s="160"/>
      <c r="T174" s="161" t="s">
        <v>5</v>
      </c>
      <c r="U174" s="44" t="s">
        <v>47</v>
      </c>
      <c r="V174" s="120">
        <f t="shared" si="27"/>
        <v>0</v>
      </c>
      <c r="W174" s="120">
        <f t="shared" si="28"/>
        <v>0</v>
      </c>
      <c r="X174" s="120">
        <f t="shared" si="29"/>
        <v>0</v>
      </c>
      <c r="Y174" s="162">
        <v>0</v>
      </c>
      <c r="Z174" s="162">
        <f t="shared" si="30"/>
        <v>0</v>
      </c>
      <c r="AA174" s="162">
        <v>0</v>
      </c>
      <c r="AB174" s="162">
        <f t="shared" si="31"/>
        <v>0</v>
      </c>
      <c r="AC174" s="162">
        <v>0</v>
      </c>
      <c r="AD174" s="163">
        <f t="shared" si="32"/>
        <v>0</v>
      </c>
      <c r="AR174" s="22" t="s">
        <v>278</v>
      </c>
      <c r="AT174" s="22" t="s">
        <v>205</v>
      </c>
      <c r="AU174" s="22" t="s">
        <v>96</v>
      </c>
      <c r="AY174" s="22" t="s">
        <v>204</v>
      </c>
      <c r="BE174" s="164">
        <f t="shared" si="33"/>
        <v>0</v>
      </c>
      <c r="BF174" s="164">
        <f t="shared" si="34"/>
        <v>0</v>
      </c>
      <c r="BG174" s="164">
        <f t="shared" si="35"/>
        <v>0</v>
      </c>
      <c r="BH174" s="164">
        <f t="shared" si="36"/>
        <v>0</v>
      </c>
      <c r="BI174" s="164">
        <f t="shared" si="37"/>
        <v>0</v>
      </c>
      <c r="BJ174" s="22" t="s">
        <v>91</v>
      </c>
      <c r="BK174" s="164">
        <f t="shared" si="38"/>
        <v>0</v>
      </c>
      <c r="BL174" s="22" t="s">
        <v>278</v>
      </c>
      <c r="BM174" s="22" t="s">
        <v>2012</v>
      </c>
    </row>
    <row r="175" spans="2:65" s="1" customFormat="1" ht="16.5" customHeight="1">
      <c r="B175" s="154"/>
      <c r="C175" s="155" t="s">
        <v>524</v>
      </c>
      <c r="D175" s="155" t="s">
        <v>205</v>
      </c>
      <c r="E175" s="156" t="s">
        <v>1818</v>
      </c>
      <c r="F175" s="263" t="s">
        <v>1819</v>
      </c>
      <c r="G175" s="263"/>
      <c r="H175" s="263"/>
      <c r="I175" s="263"/>
      <c r="J175" s="157" t="s">
        <v>237</v>
      </c>
      <c r="K175" s="158">
        <v>2</v>
      </c>
      <c r="L175" s="159"/>
      <c r="M175" s="264"/>
      <c r="N175" s="264"/>
      <c r="O175" s="264"/>
      <c r="P175" s="264">
        <f t="shared" si="26"/>
        <v>0</v>
      </c>
      <c r="Q175" s="264"/>
      <c r="R175" s="160"/>
      <c r="T175" s="161" t="s">
        <v>5</v>
      </c>
      <c r="U175" s="44" t="s">
        <v>47</v>
      </c>
      <c r="V175" s="120">
        <f t="shared" si="27"/>
        <v>0</v>
      </c>
      <c r="W175" s="120">
        <f t="shared" si="28"/>
        <v>0</v>
      </c>
      <c r="X175" s="120">
        <f t="shared" si="29"/>
        <v>0</v>
      </c>
      <c r="Y175" s="162">
        <v>0</v>
      </c>
      <c r="Z175" s="162">
        <f t="shared" si="30"/>
        <v>0</v>
      </c>
      <c r="AA175" s="162">
        <v>0</v>
      </c>
      <c r="AB175" s="162">
        <f t="shared" si="31"/>
        <v>0</v>
      </c>
      <c r="AC175" s="162">
        <v>0</v>
      </c>
      <c r="AD175" s="163">
        <f t="shared" si="32"/>
        <v>0</v>
      </c>
      <c r="AR175" s="22" t="s">
        <v>278</v>
      </c>
      <c r="AT175" s="22" t="s">
        <v>205</v>
      </c>
      <c r="AU175" s="22" t="s">
        <v>96</v>
      </c>
      <c r="AY175" s="22" t="s">
        <v>204</v>
      </c>
      <c r="BE175" s="164">
        <f t="shared" si="33"/>
        <v>0</v>
      </c>
      <c r="BF175" s="164">
        <f t="shared" si="34"/>
        <v>0</v>
      </c>
      <c r="BG175" s="164">
        <f t="shared" si="35"/>
        <v>0</v>
      </c>
      <c r="BH175" s="164">
        <f t="shared" si="36"/>
        <v>0</v>
      </c>
      <c r="BI175" s="164">
        <f t="shared" si="37"/>
        <v>0</v>
      </c>
      <c r="BJ175" s="22" t="s">
        <v>91</v>
      </c>
      <c r="BK175" s="164">
        <f t="shared" si="38"/>
        <v>0</v>
      </c>
      <c r="BL175" s="22" t="s">
        <v>278</v>
      </c>
      <c r="BM175" s="22" t="s">
        <v>2013</v>
      </c>
    </row>
    <row r="176" spans="2:65" s="1" customFormat="1" ht="16.5" customHeight="1">
      <c r="B176" s="154"/>
      <c r="C176" s="155" t="s">
        <v>526</v>
      </c>
      <c r="D176" s="155" t="s">
        <v>205</v>
      </c>
      <c r="E176" s="156" t="s">
        <v>1821</v>
      </c>
      <c r="F176" s="263" t="s">
        <v>1822</v>
      </c>
      <c r="G176" s="263"/>
      <c r="H176" s="263"/>
      <c r="I176" s="263"/>
      <c r="J176" s="157" t="s">
        <v>237</v>
      </c>
      <c r="K176" s="158">
        <v>2</v>
      </c>
      <c r="L176" s="159"/>
      <c r="M176" s="264"/>
      <c r="N176" s="264"/>
      <c r="O176" s="264"/>
      <c r="P176" s="264">
        <f t="shared" si="26"/>
        <v>0</v>
      </c>
      <c r="Q176" s="264"/>
      <c r="R176" s="160"/>
      <c r="T176" s="161" t="s">
        <v>5</v>
      </c>
      <c r="U176" s="44" t="s">
        <v>47</v>
      </c>
      <c r="V176" s="120">
        <f t="shared" si="27"/>
        <v>0</v>
      </c>
      <c r="W176" s="120">
        <f t="shared" si="28"/>
        <v>0</v>
      </c>
      <c r="X176" s="120">
        <f t="shared" si="29"/>
        <v>0</v>
      </c>
      <c r="Y176" s="162">
        <v>0</v>
      </c>
      <c r="Z176" s="162">
        <f t="shared" si="30"/>
        <v>0</v>
      </c>
      <c r="AA176" s="162">
        <v>0</v>
      </c>
      <c r="AB176" s="162">
        <f t="shared" si="31"/>
        <v>0</v>
      </c>
      <c r="AC176" s="162">
        <v>0</v>
      </c>
      <c r="AD176" s="163">
        <f t="shared" si="32"/>
        <v>0</v>
      </c>
      <c r="AR176" s="22" t="s">
        <v>278</v>
      </c>
      <c r="AT176" s="22" t="s">
        <v>205</v>
      </c>
      <c r="AU176" s="22" t="s">
        <v>96</v>
      </c>
      <c r="AY176" s="22" t="s">
        <v>204</v>
      </c>
      <c r="BE176" s="164">
        <f t="shared" si="33"/>
        <v>0</v>
      </c>
      <c r="BF176" s="164">
        <f t="shared" si="34"/>
        <v>0</v>
      </c>
      <c r="BG176" s="164">
        <f t="shared" si="35"/>
        <v>0</v>
      </c>
      <c r="BH176" s="164">
        <f t="shared" si="36"/>
        <v>0</v>
      </c>
      <c r="BI176" s="164">
        <f t="shared" si="37"/>
        <v>0</v>
      </c>
      <c r="BJ176" s="22" t="s">
        <v>91</v>
      </c>
      <c r="BK176" s="164">
        <f t="shared" si="38"/>
        <v>0</v>
      </c>
      <c r="BL176" s="22" t="s">
        <v>278</v>
      </c>
      <c r="BM176" s="22" t="s">
        <v>2014</v>
      </c>
    </row>
    <row r="177" spans="2:65" s="1" customFormat="1" ht="16.5" customHeight="1">
      <c r="B177" s="154"/>
      <c r="C177" s="155" t="s">
        <v>528</v>
      </c>
      <c r="D177" s="155" t="s">
        <v>205</v>
      </c>
      <c r="E177" s="156" t="s">
        <v>1824</v>
      </c>
      <c r="F177" s="263" t="s">
        <v>1825</v>
      </c>
      <c r="G177" s="263"/>
      <c r="H177" s="263"/>
      <c r="I177" s="263"/>
      <c r="J177" s="157" t="s">
        <v>237</v>
      </c>
      <c r="K177" s="158">
        <v>2</v>
      </c>
      <c r="L177" s="159"/>
      <c r="M177" s="264"/>
      <c r="N177" s="264"/>
      <c r="O177" s="264"/>
      <c r="P177" s="264">
        <f t="shared" si="26"/>
        <v>0</v>
      </c>
      <c r="Q177" s="264"/>
      <c r="R177" s="160"/>
      <c r="T177" s="161" t="s">
        <v>5</v>
      </c>
      <c r="U177" s="44" t="s">
        <v>47</v>
      </c>
      <c r="V177" s="120">
        <f t="shared" si="27"/>
        <v>0</v>
      </c>
      <c r="W177" s="120">
        <f t="shared" si="28"/>
        <v>0</v>
      </c>
      <c r="X177" s="120">
        <f t="shared" si="29"/>
        <v>0</v>
      </c>
      <c r="Y177" s="162">
        <v>0</v>
      </c>
      <c r="Z177" s="162">
        <f t="shared" si="30"/>
        <v>0</v>
      </c>
      <c r="AA177" s="162">
        <v>0</v>
      </c>
      <c r="AB177" s="162">
        <f t="shared" si="31"/>
        <v>0</v>
      </c>
      <c r="AC177" s="162">
        <v>0</v>
      </c>
      <c r="AD177" s="163">
        <f t="shared" si="32"/>
        <v>0</v>
      </c>
      <c r="AR177" s="22" t="s">
        <v>278</v>
      </c>
      <c r="AT177" s="22" t="s">
        <v>205</v>
      </c>
      <c r="AU177" s="22" t="s">
        <v>96</v>
      </c>
      <c r="AY177" s="22" t="s">
        <v>204</v>
      </c>
      <c r="BE177" s="164">
        <f t="shared" si="33"/>
        <v>0</v>
      </c>
      <c r="BF177" s="164">
        <f t="shared" si="34"/>
        <v>0</v>
      </c>
      <c r="BG177" s="164">
        <f t="shared" si="35"/>
        <v>0</v>
      </c>
      <c r="BH177" s="164">
        <f t="shared" si="36"/>
        <v>0</v>
      </c>
      <c r="BI177" s="164">
        <f t="shared" si="37"/>
        <v>0</v>
      </c>
      <c r="BJ177" s="22" t="s">
        <v>91</v>
      </c>
      <c r="BK177" s="164">
        <f t="shared" si="38"/>
        <v>0</v>
      </c>
      <c r="BL177" s="22" t="s">
        <v>278</v>
      </c>
      <c r="BM177" s="22" t="s">
        <v>2015</v>
      </c>
    </row>
    <row r="178" spans="2:65" s="1" customFormat="1" ht="25.5" customHeight="1">
      <c r="B178" s="154"/>
      <c r="C178" s="155" t="s">
        <v>532</v>
      </c>
      <c r="D178" s="155" t="s">
        <v>205</v>
      </c>
      <c r="E178" s="156" t="s">
        <v>1827</v>
      </c>
      <c r="F178" s="263" t="s">
        <v>1828</v>
      </c>
      <c r="G178" s="263"/>
      <c r="H178" s="263"/>
      <c r="I178" s="263"/>
      <c r="J178" s="157" t="s">
        <v>237</v>
      </c>
      <c r="K178" s="158">
        <v>8</v>
      </c>
      <c r="L178" s="159"/>
      <c r="M178" s="264"/>
      <c r="N178" s="264"/>
      <c r="O178" s="264"/>
      <c r="P178" s="264">
        <f t="shared" si="26"/>
        <v>0</v>
      </c>
      <c r="Q178" s="264"/>
      <c r="R178" s="160"/>
      <c r="T178" s="161" t="s">
        <v>5</v>
      </c>
      <c r="U178" s="44" t="s">
        <v>47</v>
      </c>
      <c r="V178" s="120">
        <f t="shared" si="27"/>
        <v>0</v>
      </c>
      <c r="W178" s="120">
        <f t="shared" si="28"/>
        <v>0</v>
      </c>
      <c r="X178" s="120">
        <f t="shared" si="29"/>
        <v>0</v>
      </c>
      <c r="Y178" s="162">
        <v>0</v>
      </c>
      <c r="Z178" s="162">
        <f t="shared" si="30"/>
        <v>0</v>
      </c>
      <c r="AA178" s="162">
        <v>0</v>
      </c>
      <c r="AB178" s="162">
        <f t="shared" si="31"/>
        <v>0</v>
      </c>
      <c r="AC178" s="162">
        <v>0</v>
      </c>
      <c r="AD178" s="163">
        <f t="shared" si="32"/>
        <v>0</v>
      </c>
      <c r="AR178" s="22" t="s">
        <v>278</v>
      </c>
      <c r="AT178" s="22" t="s">
        <v>205</v>
      </c>
      <c r="AU178" s="22" t="s">
        <v>96</v>
      </c>
      <c r="AY178" s="22" t="s">
        <v>204</v>
      </c>
      <c r="BE178" s="164">
        <f t="shared" si="33"/>
        <v>0</v>
      </c>
      <c r="BF178" s="164">
        <f t="shared" si="34"/>
        <v>0</v>
      </c>
      <c r="BG178" s="164">
        <f t="shared" si="35"/>
        <v>0</v>
      </c>
      <c r="BH178" s="164">
        <f t="shared" si="36"/>
        <v>0</v>
      </c>
      <c r="BI178" s="164">
        <f t="shared" si="37"/>
        <v>0</v>
      </c>
      <c r="BJ178" s="22" t="s">
        <v>91</v>
      </c>
      <c r="BK178" s="164">
        <f t="shared" si="38"/>
        <v>0</v>
      </c>
      <c r="BL178" s="22" t="s">
        <v>278</v>
      </c>
      <c r="BM178" s="22" t="s">
        <v>2016</v>
      </c>
    </row>
    <row r="179" spans="2:65" s="1" customFormat="1" ht="16.5" customHeight="1">
      <c r="B179" s="154"/>
      <c r="C179" s="155" t="s">
        <v>536</v>
      </c>
      <c r="D179" s="155" t="s">
        <v>205</v>
      </c>
      <c r="E179" s="156" t="s">
        <v>1830</v>
      </c>
      <c r="F179" s="263" t="s">
        <v>1831</v>
      </c>
      <c r="G179" s="263"/>
      <c r="H179" s="263"/>
      <c r="I179" s="263"/>
      <c r="J179" s="157" t="s">
        <v>237</v>
      </c>
      <c r="K179" s="158">
        <v>2</v>
      </c>
      <c r="L179" s="159"/>
      <c r="M179" s="264"/>
      <c r="N179" s="264"/>
      <c r="O179" s="264"/>
      <c r="P179" s="264">
        <f t="shared" si="26"/>
        <v>0</v>
      </c>
      <c r="Q179" s="264"/>
      <c r="R179" s="160"/>
      <c r="T179" s="161" t="s">
        <v>5</v>
      </c>
      <c r="U179" s="44" t="s">
        <v>47</v>
      </c>
      <c r="V179" s="120">
        <f t="shared" si="27"/>
        <v>0</v>
      </c>
      <c r="W179" s="120">
        <f t="shared" si="28"/>
        <v>0</v>
      </c>
      <c r="X179" s="120">
        <f t="shared" si="29"/>
        <v>0</v>
      </c>
      <c r="Y179" s="162">
        <v>0</v>
      </c>
      <c r="Z179" s="162">
        <f t="shared" si="30"/>
        <v>0</v>
      </c>
      <c r="AA179" s="162">
        <v>0</v>
      </c>
      <c r="AB179" s="162">
        <f t="shared" si="31"/>
        <v>0</v>
      </c>
      <c r="AC179" s="162">
        <v>0</v>
      </c>
      <c r="AD179" s="163">
        <f t="shared" si="32"/>
        <v>0</v>
      </c>
      <c r="AR179" s="22" t="s">
        <v>278</v>
      </c>
      <c r="AT179" s="22" t="s">
        <v>205</v>
      </c>
      <c r="AU179" s="22" t="s">
        <v>96</v>
      </c>
      <c r="AY179" s="22" t="s">
        <v>204</v>
      </c>
      <c r="BE179" s="164">
        <f t="shared" si="33"/>
        <v>0</v>
      </c>
      <c r="BF179" s="164">
        <f t="shared" si="34"/>
        <v>0</v>
      </c>
      <c r="BG179" s="164">
        <f t="shared" si="35"/>
        <v>0</v>
      </c>
      <c r="BH179" s="164">
        <f t="shared" si="36"/>
        <v>0</v>
      </c>
      <c r="BI179" s="164">
        <f t="shared" si="37"/>
        <v>0</v>
      </c>
      <c r="BJ179" s="22" t="s">
        <v>91</v>
      </c>
      <c r="BK179" s="164">
        <f t="shared" si="38"/>
        <v>0</v>
      </c>
      <c r="BL179" s="22" t="s">
        <v>278</v>
      </c>
      <c r="BM179" s="22" t="s">
        <v>2017</v>
      </c>
    </row>
    <row r="180" spans="2:65" s="1" customFormat="1" ht="16.5" customHeight="1">
      <c r="B180" s="154"/>
      <c r="C180" s="155" t="s">
        <v>540</v>
      </c>
      <c r="D180" s="155" t="s">
        <v>205</v>
      </c>
      <c r="E180" s="156" t="s">
        <v>1833</v>
      </c>
      <c r="F180" s="263" t="s">
        <v>1834</v>
      </c>
      <c r="G180" s="263"/>
      <c r="H180" s="263"/>
      <c r="I180" s="263"/>
      <c r="J180" s="157" t="s">
        <v>208</v>
      </c>
      <c r="K180" s="158">
        <v>4</v>
      </c>
      <c r="L180" s="159"/>
      <c r="M180" s="264"/>
      <c r="N180" s="264"/>
      <c r="O180" s="264"/>
      <c r="P180" s="264">
        <f t="shared" si="26"/>
        <v>0</v>
      </c>
      <c r="Q180" s="264"/>
      <c r="R180" s="160"/>
      <c r="T180" s="161" t="s">
        <v>5</v>
      </c>
      <c r="U180" s="44" t="s">
        <v>47</v>
      </c>
      <c r="V180" s="120">
        <f t="shared" si="27"/>
        <v>0</v>
      </c>
      <c r="W180" s="120">
        <f t="shared" si="28"/>
        <v>0</v>
      </c>
      <c r="X180" s="120">
        <f t="shared" si="29"/>
        <v>0</v>
      </c>
      <c r="Y180" s="162">
        <v>0</v>
      </c>
      <c r="Z180" s="162">
        <f t="shared" si="30"/>
        <v>0</v>
      </c>
      <c r="AA180" s="162">
        <v>0</v>
      </c>
      <c r="AB180" s="162">
        <f t="shared" si="31"/>
        <v>0</v>
      </c>
      <c r="AC180" s="162">
        <v>0</v>
      </c>
      <c r="AD180" s="163">
        <f t="shared" si="32"/>
        <v>0</v>
      </c>
      <c r="AR180" s="22" t="s">
        <v>278</v>
      </c>
      <c r="AT180" s="22" t="s">
        <v>205</v>
      </c>
      <c r="AU180" s="22" t="s">
        <v>96</v>
      </c>
      <c r="AY180" s="22" t="s">
        <v>204</v>
      </c>
      <c r="BE180" s="164">
        <f t="shared" si="33"/>
        <v>0</v>
      </c>
      <c r="BF180" s="164">
        <f t="shared" si="34"/>
        <v>0</v>
      </c>
      <c r="BG180" s="164">
        <f t="shared" si="35"/>
        <v>0</v>
      </c>
      <c r="BH180" s="164">
        <f t="shared" si="36"/>
        <v>0</v>
      </c>
      <c r="BI180" s="164">
        <f t="shared" si="37"/>
        <v>0</v>
      </c>
      <c r="BJ180" s="22" t="s">
        <v>91</v>
      </c>
      <c r="BK180" s="164">
        <f t="shared" si="38"/>
        <v>0</v>
      </c>
      <c r="BL180" s="22" t="s">
        <v>278</v>
      </c>
      <c r="BM180" s="22" t="s">
        <v>2018</v>
      </c>
    </row>
    <row r="181" spans="2:65" s="1" customFormat="1" ht="16.5" customHeight="1">
      <c r="B181" s="154"/>
      <c r="C181" s="155" t="s">
        <v>544</v>
      </c>
      <c r="D181" s="155" t="s">
        <v>205</v>
      </c>
      <c r="E181" s="156" t="s">
        <v>1959</v>
      </c>
      <c r="F181" s="263" t="s">
        <v>1960</v>
      </c>
      <c r="G181" s="263"/>
      <c r="H181" s="263"/>
      <c r="I181" s="263"/>
      <c r="J181" s="157" t="s">
        <v>237</v>
      </c>
      <c r="K181" s="158">
        <v>1</v>
      </c>
      <c r="L181" s="159"/>
      <c r="M181" s="264"/>
      <c r="N181" s="264"/>
      <c r="O181" s="264"/>
      <c r="P181" s="264">
        <f t="shared" si="26"/>
        <v>0</v>
      </c>
      <c r="Q181" s="264"/>
      <c r="R181" s="160"/>
      <c r="T181" s="161" t="s">
        <v>5</v>
      </c>
      <c r="U181" s="44" t="s">
        <v>47</v>
      </c>
      <c r="V181" s="120">
        <f t="shared" si="27"/>
        <v>0</v>
      </c>
      <c r="W181" s="120">
        <f t="shared" si="28"/>
        <v>0</v>
      </c>
      <c r="X181" s="120">
        <f t="shared" si="29"/>
        <v>0</v>
      </c>
      <c r="Y181" s="162">
        <v>0</v>
      </c>
      <c r="Z181" s="162">
        <f t="shared" si="30"/>
        <v>0</v>
      </c>
      <c r="AA181" s="162">
        <v>0</v>
      </c>
      <c r="AB181" s="162">
        <f t="shared" si="31"/>
        <v>0</v>
      </c>
      <c r="AC181" s="162">
        <v>0</v>
      </c>
      <c r="AD181" s="163">
        <f t="shared" si="32"/>
        <v>0</v>
      </c>
      <c r="AR181" s="22" t="s">
        <v>278</v>
      </c>
      <c r="AT181" s="22" t="s">
        <v>205</v>
      </c>
      <c r="AU181" s="22" t="s">
        <v>96</v>
      </c>
      <c r="AY181" s="22" t="s">
        <v>204</v>
      </c>
      <c r="BE181" s="164">
        <f t="shared" si="33"/>
        <v>0</v>
      </c>
      <c r="BF181" s="164">
        <f t="shared" si="34"/>
        <v>0</v>
      </c>
      <c r="BG181" s="164">
        <f t="shared" si="35"/>
        <v>0</v>
      </c>
      <c r="BH181" s="164">
        <f t="shared" si="36"/>
        <v>0</v>
      </c>
      <c r="BI181" s="164">
        <f t="shared" si="37"/>
        <v>0</v>
      </c>
      <c r="BJ181" s="22" t="s">
        <v>91</v>
      </c>
      <c r="BK181" s="164">
        <f t="shared" si="38"/>
        <v>0</v>
      </c>
      <c r="BL181" s="22" t="s">
        <v>278</v>
      </c>
      <c r="BM181" s="22" t="s">
        <v>2019</v>
      </c>
    </row>
    <row r="182" spans="2:65" s="10" customFormat="1" ht="29.85" customHeight="1">
      <c r="B182" s="142"/>
      <c r="C182" s="143"/>
      <c r="D182" s="153" t="s">
        <v>871</v>
      </c>
      <c r="E182" s="153"/>
      <c r="F182" s="153"/>
      <c r="G182" s="153"/>
      <c r="H182" s="153"/>
      <c r="I182" s="153"/>
      <c r="J182" s="153"/>
      <c r="K182" s="153"/>
      <c r="L182" s="153"/>
      <c r="M182" s="279">
        <f>BK182</f>
        <v>0</v>
      </c>
      <c r="N182" s="280"/>
      <c r="O182" s="280"/>
      <c r="P182" s="280"/>
      <c r="Q182" s="280"/>
      <c r="R182" s="145"/>
      <c r="T182" s="146"/>
      <c r="U182" s="143"/>
      <c r="V182" s="143"/>
      <c r="W182" s="147">
        <f>W183</f>
        <v>0</v>
      </c>
      <c r="X182" s="147">
        <f>X183</f>
        <v>0</v>
      </c>
      <c r="Y182" s="143"/>
      <c r="Z182" s="148">
        <f>Z183</f>
        <v>9.3780000000000001</v>
      </c>
      <c r="AA182" s="143"/>
      <c r="AB182" s="148">
        <f>AB183</f>
        <v>0</v>
      </c>
      <c r="AC182" s="143"/>
      <c r="AD182" s="149">
        <f>AD183</f>
        <v>0</v>
      </c>
      <c r="AR182" s="150" t="s">
        <v>216</v>
      </c>
      <c r="AT182" s="151" t="s">
        <v>83</v>
      </c>
      <c r="AU182" s="151" t="s">
        <v>91</v>
      </c>
      <c r="AY182" s="150" t="s">
        <v>204</v>
      </c>
      <c r="BK182" s="152">
        <f>BK183</f>
        <v>0</v>
      </c>
    </row>
    <row r="183" spans="2:65" s="1" customFormat="1" ht="25.5" customHeight="1">
      <c r="B183" s="154"/>
      <c r="C183" s="155" t="s">
        <v>548</v>
      </c>
      <c r="D183" s="155" t="s">
        <v>205</v>
      </c>
      <c r="E183" s="156" t="s">
        <v>1645</v>
      </c>
      <c r="F183" s="263" t="s">
        <v>1646</v>
      </c>
      <c r="G183" s="263"/>
      <c r="H183" s="263"/>
      <c r="I183" s="263"/>
      <c r="J183" s="157" t="s">
        <v>237</v>
      </c>
      <c r="K183" s="158">
        <v>9</v>
      </c>
      <c r="L183" s="159"/>
      <c r="M183" s="264"/>
      <c r="N183" s="264"/>
      <c r="O183" s="264"/>
      <c r="P183" s="264">
        <f>ROUND(V183*K183,2)</f>
        <v>0</v>
      </c>
      <c r="Q183" s="264"/>
      <c r="R183" s="160"/>
      <c r="T183" s="161" t="s">
        <v>5</v>
      </c>
      <c r="U183" s="44" t="s">
        <v>47</v>
      </c>
      <c r="V183" s="120">
        <f>L183+M183</f>
        <v>0</v>
      </c>
      <c r="W183" s="120">
        <f>ROUND(L183*K183,2)</f>
        <v>0</v>
      </c>
      <c r="X183" s="120">
        <f>ROUND(M183*K183,2)</f>
        <v>0</v>
      </c>
      <c r="Y183" s="162">
        <v>1.042</v>
      </c>
      <c r="Z183" s="162">
        <f>Y183*K183</f>
        <v>9.3780000000000001</v>
      </c>
      <c r="AA183" s="162">
        <v>0</v>
      </c>
      <c r="AB183" s="162">
        <f>AA183*K183</f>
        <v>0</v>
      </c>
      <c r="AC183" s="162">
        <v>0</v>
      </c>
      <c r="AD183" s="163">
        <f>AC183*K183</f>
        <v>0</v>
      </c>
      <c r="AR183" s="22" t="s">
        <v>278</v>
      </c>
      <c r="AT183" s="22" t="s">
        <v>205</v>
      </c>
      <c r="AU183" s="22" t="s">
        <v>96</v>
      </c>
      <c r="AY183" s="22" t="s">
        <v>204</v>
      </c>
      <c r="BE183" s="164">
        <f>IF(U183="základní",P183,0)</f>
        <v>0</v>
      </c>
      <c r="BF183" s="164">
        <f>IF(U183="snížená",P183,0)</f>
        <v>0</v>
      </c>
      <c r="BG183" s="164">
        <f>IF(U183="zákl. přenesená",P183,0)</f>
        <v>0</v>
      </c>
      <c r="BH183" s="164">
        <f>IF(U183="sníž. přenesená",P183,0)</f>
        <v>0</v>
      </c>
      <c r="BI183" s="164">
        <f>IF(U183="nulová",P183,0)</f>
        <v>0</v>
      </c>
      <c r="BJ183" s="22" t="s">
        <v>91</v>
      </c>
      <c r="BK183" s="164">
        <f>ROUND(V183*K183,2)</f>
        <v>0</v>
      </c>
      <c r="BL183" s="22" t="s">
        <v>278</v>
      </c>
      <c r="BM183" s="22" t="s">
        <v>2020</v>
      </c>
    </row>
    <row r="184" spans="2:65" s="10" customFormat="1" ht="37.35" customHeight="1">
      <c r="B184" s="142"/>
      <c r="C184" s="143"/>
      <c r="D184" s="144" t="s">
        <v>874</v>
      </c>
      <c r="E184" s="144"/>
      <c r="F184" s="144"/>
      <c r="G184" s="144"/>
      <c r="H184" s="144"/>
      <c r="I184" s="144"/>
      <c r="J184" s="144"/>
      <c r="K184" s="144"/>
      <c r="L184" s="144"/>
      <c r="M184" s="290">
        <f>BK184</f>
        <v>0</v>
      </c>
      <c r="N184" s="291"/>
      <c r="O184" s="291"/>
      <c r="P184" s="291"/>
      <c r="Q184" s="291"/>
      <c r="R184" s="145"/>
      <c r="T184" s="146"/>
      <c r="U184" s="143"/>
      <c r="V184" s="143"/>
      <c r="W184" s="147">
        <f>W185+W188</f>
        <v>0</v>
      </c>
      <c r="X184" s="147">
        <f>X185+X188</f>
        <v>0</v>
      </c>
      <c r="Y184" s="143"/>
      <c r="Z184" s="148">
        <f>Z185+Z188</f>
        <v>0</v>
      </c>
      <c r="AA184" s="143"/>
      <c r="AB184" s="148">
        <f>AB185+AB188</f>
        <v>0</v>
      </c>
      <c r="AC184" s="143"/>
      <c r="AD184" s="149">
        <f>AD185+AD188</f>
        <v>0</v>
      </c>
      <c r="AR184" s="150" t="s">
        <v>224</v>
      </c>
      <c r="AT184" s="151" t="s">
        <v>83</v>
      </c>
      <c r="AU184" s="151" t="s">
        <v>84</v>
      </c>
      <c r="AY184" s="150" t="s">
        <v>204</v>
      </c>
      <c r="BK184" s="152">
        <f>BK185+BK188</f>
        <v>0</v>
      </c>
    </row>
    <row r="185" spans="2:65" s="10" customFormat="1" ht="19.899999999999999" customHeight="1">
      <c r="B185" s="142"/>
      <c r="C185" s="143"/>
      <c r="D185" s="153" t="s">
        <v>877</v>
      </c>
      <c r="E185" s="153"/>
      <c r="F185" s="153"/>
      <c r="G185" s="153"/>
      <c r="H185" s="153"/>
      <c r="I185" s="153"/>
      <c r="J185" s="153"/>
      <c r="K185" s="153"/>
      <c r="L185" s="153"/>
      <c r="M185" s="277">
        <f>BK185</f>
        <v>0</v>
      </c>
      <c r="N185" s="278"/>
      <c r="O185" s="278"/>
      <c r="P185" s="278"/>
      <c r="Q185" s="278"/>
      <c r="R185" s="145"/>
      <c r="T185" s="146"/>
      <c r="U185" s="143"/>
      <c r="V185" s="143"/>
      <c r="W185" s="147">
        <f>SUM(W186:W187)</f>
        <v>0</v>
      </c>
      <c r="X185" s="147">
        <f>SUM(X186:X187)</f>
        <v>0</v>
      </c>
      <c r="Y185" s="143"/>
      <c r="Z185" s="148">
        <f>SUM(Z186:Z187)</f>
        <v>0</v>
      </c>
      <c r="AA185" s="143"/>
      <c r="AB185" s="148">
        <f>SUM(AB186:AB187)</f>
        <v>0</v>
      </c>
      <c r="AC185" s="143"/>
      <c r="AD185" s="149">
        <f>SUM(AD186:AD187)</f>
        <v>0</v>
      </c>
      <c r="AR185" s="150" t="s">
        <v>224</v>
      </c>
      <c r="AT185" s="151" t="s">
        <v>83</v>
      </c>
      <c r="AU185" s="151" t="s">
        <v>91</v>
      </c>
      <c r="AY185" s="150" t="s">
        <v>204</v>
      </c>
      <c r="BK185" s="152">
        <f>SUM(BK186:BK187)</f>
        <v>0</v>
      </c>
    </row>
    <row r="186" spans="2:65" s="1" customFormat="1" ht="16.5" customHeight="1">
      <c r="B186" s="154"/>
      <c r="C186" s="155" t="s">
        <v>550</v>
      </c>
      <c r="D186" s="155" t="s">
        <v>205</v>
      </c>
      <c r="E186" s="156" t="s">
        <v>1837</v>
      </c>
      <c r="F186" s="263" t="s">
        <v>1838</v>
      </c>
      <c r="G186" s="263"/>
      <c r="H186" s="263"/>
      <c r="I186" s="263"/>
      <c r="J186" s="157" t="s">
        <v>1329</v>
      </c>
      <c r="K186" s="158">
        <v>1</v>
      </c>
      <c r="L186" s="159"/>
      <c r="M186" s="264"/>
      <c r="N186" s="264"/>
      <c r="O186" s="264"/>
      <c r="P186" s="264">
        <f>ROUND(V186*K186,2)</f>
        <v>0</v>
      </c>
      <c r="Q186" s="264"/>
      <c r="R186" s="160"/>
      <c r="T186" s="161" t="s">
        <v>5</v>
      </c>
      <c r="U186" s="44" t="s">
        <v>47</v>
      </c>
      <c r="V186" s="120">
        <f>L186+M186</f>
        <v>0</v>
      </c>
      <c r="W186" s="120">
        <f>ROUND(L186*K186,2)</f>
        <v>0</v>
      </c>
      <c r="X186" s="120">
        <f>ROUND(M186*K186,2)</f>
        <v>0</v>
      </c>
      <c r="Y186" s="162">
        <v>0</v>
      </c>
      <c r="Z186" s="162">
        <f>Y186*K186</f>
        <v>0</v>
      </c>
      <c r="AA186" s="162">
        <v>0</v>
      </c>
      <c r="AB186" s="162">
        <f>AA186*K186</f>
        <v>0</v>
      </c>
      <c r="AC186" s="162">
        <v>0</v>
      </c>
      <c r="AD186" s="163">
        <f>AC186*K186</f>
        <v>0</v>
      </c>
      <c r="AR186" s="22" t="s">
        <v>1418</v>
      </c>
      <c r="AT186" s="22" t="s">
        <v>205</v>
      </c>
      <c r="AU186" s="22" t="s">
        <v>96</v>
      </c>
      <c r="AY186" s="22" t="s">
        <v>204</v>
      </c>
      <c r="BE186" s="164">
        <f>IF(U186="základní",P186,0)</f>
        <v>0</v>
      </c>
      <c r="BF186" s="164">
        <f>IF(U186="snížená",P186,0)</f>
        <v>0</v>
      </c>
      <c r="BG186" s="164">
        <f>IF(U186="zákl. přenesená",P186,0)</f>
        <v>0</v>
      </c>
      <c r="BH186" s="164">
        <f>IF(U186="sníž. přenesená",P186,0)</f>
        <v>0</v>
      </c>
      <c r="BI186" s="164">
        <f>IF(U186="nulová",P186,0)</f>
        <v>0</v>
      </c>
      <c r="BJ186" s="22" t="s">
        <v>91</v>
      </c>
      <c r="BK186" s="164">
        <f>ROUND(V186*K186,2)</f>
        <v>0</v>
      </c>
      <c r="BL186" s="22" t="s">
        <v>1418</v>
      </c>
      <c r="BM186" s="22" t="s">
        <v>2021</v>
      </c>
    </row>
    <row r="187" spans="2:65" s="1" customFormat="1" ht="16.5" customHeight="1">
      <c r="B187" s="154"/>
      <c r="C187" s="155" t="s">
        <v>552</v>
      </c>
      <c r="D187" s="155" t="s">
        <v>205</v>
      </c>
      <c r="E187" s="156" t="s">
        <v>1840</v>
      </c>
      <c r="F187" s="263" t="s">
        <v>1841</v>
      </c>
      <c r="G187" s="263"/>
      <c r="H187" s="263"/>
      <c r="I187" s="263"/>
      <c r="J187" s="157" t="s">
        <v>362</v>
      </c>
      <c r="K187" s="158">
        <v>6</v>
      </c>
      <c r="L187" s="159"/>
      <c r="M187" s="264"/>
      <c r="N187" s="264"/>
      <c r="O187" s="264"/>
      <c r="P187" s="264">
        <f>ROUND(V187*K187,2)</f>
        <v>0</v>
      </c>
      <c r="Q187" s="264"/>
      <c r="R187" s="160"/>
      <c r="T187" s="161" t="s">
        <v>5</v>
      </c>
      <c r="U187" s="44" t="s">
        <v>47</v>
      </c>
      <c r="V187" s="120">
        <f>L187+M187</f>
        <v>0</v>
      </c>
      <c r="W187" s="120">
        <f>ROUND(L187*K187,2)</f>
        <v>0</v>
      </c>
      <c r="X187" s="120">
        <f>ROUND(M187*K187,2)</f>
        <v>0</v>
      </c>
      <c r="Y187" s="162">
        <v>0</v>
      </c>
      <c r="Z187" s="162">
        <f>Y187*K187</f>
        <v>0</v>
      </c>
      <c r="AA187" s="162">
        <v>0</v>
      </c>
      <c r="AB187" s="162">
        <f>AA187*K187</f>
        <v>0</v>
      </c>
      <c r="AC187" s="162">
        <v>0</v>
      </c>
      <c r="AD187" s="163">
        <f>AC187*K187</f>
        <v>0</v>
      </c>
      <c r="AR187" s="22" t="s">
        <v>1418</v>
      </c>
      <c r="AT187" s="22" t="s">
        <v>205</v>
      </c>
      <c r="AU187" s="22" t="s">
        <v>96</v>
      </c>
      <c r="AY187" s="22" t="s">
        <v>204</v>
      </c>
      <c r="BE187" s="164">
        <f>IF(U187="základní",P187,0)</f>
        <v>0</v>
      </c>
      <c r="BF187" s="164">
        <f>IF(U187="snížená",P187,0)</f>
        <v>0</v>
      </c>
      <c r="BG187" s="164">
        <f>IF(U187="zákl. přenesená",P187,0)</f>
        <v>0</v>
      </c>
      <c r="BH187" s="164">
        <f>IF(U187="sníž. přenesená",P187,0)</f>
        <v>0</v>
      </c>
      <c r="BI187" s="164">
        <f>IF(U187="nulová",P187,0)</f>
        <v>0</v>
      </c>
      <c r="BJ187" s="22" t="s">
        <v>91</v>
      </c>
      <c r="BK187" s="164">
        <f>ROUND(V187*K187,2)</f>
        <v>0</v>
      </c>
      <c r="BL187" s="22" t="s">
        <v>1418</v>
      </c>
      <c r="BM187" s="22" t="s">
        <v>2022</v>
      </c>
    </row>
    <row r="188" spans="2:65" s="10" customFormat="1" ht="29.85" customHeight="1">
      <c r="B188" s="142"/>
      <c r="C188" s="143"/>
      <c r="D188" s="153" t="s">
        <v>1442</v>
      </c>
      <c r="E188" s="153"/>
      <c r="F188" s="153"/>
      <c r="G188" s="153"/>
      <c r="H188" s="153"/>
      <c r="I188" s="153"/>
      <c r="J188" s="153"/>
      <c r="K188" s="153"/>
      <c r="L188" s="153"/>
      <c r="M188" s="279">
        <f>BK188</f>
        <v>0</v>
      </c>
      <c r="N188" s="280"/>
      <c r="O188" s="280"/>
      <c r="P188" s="280"/>
      <c r="Q188" s="280"/>
      <c r="R188" s="145"/>
      <c r="T188" s="146"/>
      <c r="U188" s="143"/>
      <c r="V188" s="143"/>
      <c r="W188" s="147">
        <f>W189</f>
        <v>0</v>
      </c>
      <c r="X188" s="147">
        <f>X189</f>
        <v>0</v>
      </c>
      <c r="Y188" s="143"/>
      <c r="Z188" s="148">
        <f>Z189</f>
        <v>0</v>
      </c>
      <c r="AA188" s="143"/>
      <c r="AB188" s="148">
        <f>AB189</f>
        <v>0</v>
      </c>
      <c r="AC188" s="143"/>
      <c r="AD188" s="149">
        <f>AD189</f>
        <v>0</v>
      </c>
      <c r="AR188" s="150" t="s">
        <v>224</v>
      </c>
      <c r="AT188" s="151" t="s">
        <v>83</v>
      </c>
      <c r="AU188" s="151" t="s">
        <v>91</v>
      </c>
      <c r="AY188" s="150" t="s">
        <v>204</v>
      </c>
      <c r="BK188" s="152">
        <f>BK189</f>
        <v>0</v>
      </c>
    </row>
    <row r="189" spans="2:65" s="1" customFormat="1" ht="16.5" customHeight="1">
      <c r="B189" s="154"/>
      <c r="C189" s="155" t="s">
        <v>554</v>
      </c>
      <c r="D189" s="155" t="s">
        <v>205</v>
      </c>
      <c r="E189" s="156" t="s">
        <v>1681</v>
      </c>
      <c r="F189" s="263" t="s">
        <v>1843</v>
      </c>
      <c r="G189" s="263"/>
      <c r="H189" s="263"/>
      <c r="I189" s="263"/>
      <c r="J189" s="157" t="s">
        <v>1329</v>
      </c>
      <c r="K189" s="158">
        <v>1</v>
      </c>
      <c r="L189" s="159"/>
      <c r="M189" s="264"/>
      <c r="N189" s="264"/>
      <c r="O189" s="264"/>
      <c r="P189" s="264">
        <f>ROUND(V189*K189,2)</f>
        <v>0</v>
      </c>
      <c r="Q189" s="264"/>
      <c r="R189" s="160"/>
      <c r="T189" s="161" t="s">
        <v>5</v>
      </c>
      <c r="U189" s="200" t="s">
        <v>47</v>
      </c>
      <c r="V189" s="201">
        <f>L189+M189</f>
        <v>0</v>
      </c>
      <c r="W189" s="201">
        <f>ROUND(L189*K189,2)</f>
        <v>0</v>
      </c>
      <c r="X189" s="201">
        <f>ROUND(M189*K189,2)</f>
        <v>0</v>
      </c>
      <c r="Y189" s="202">
        <v>0</v>
      </c>
      <c r="Z189" s="202">
        <f>Y189*K189</f>
        <v>0</v>
      </c>
      <c r="AA189" s="202">
        <v>0</v>
      </c>
      <c r="AB189" s="202">
        <f>AA189*K189</f>
        <v>0</v>
      </c>
      <c r="AC189" s="202">
        <v>0</v>
      </c>
      <c r="AD189" s="203">
        <f>AC189*K189</f>
        <v>0</v>
      </c>
      <c r="AR189" s="22" t="s">
        <v>1418</v>
      </c>
      <c r="AT189" s="22" t="s">
        <v>205</v>
      </c>
      <c r="AU189" s="22" t="s">
        <v>96</v>
      </c>
      <c r="AY189" s="22" t="s">
        <v>204</v>
      </c>
      <c r="BE189" s="164">
        <f>IF(U189="základní",P189,0)</f>
        <v>0</v>
      </c>
      <c r="BF189" s="164">
        <f>IF(U189="snížená",P189,0)</f>
        <v>0</v>
      </c>
      <c r="BG189" s="164">
        <f>IF(U189="zákl. přenesená",P189,0)</f>
        <v>0</v>
      </c>
      <c r="BH189" s="164">
        <f>IF(U189="sníž. přenesená",P189,0)</f>
        <v>0</v>
      </c>
      <c r="BI189" s="164">
        <f>IF(U189="nulová",P189,0)</f>
        <v>0</v>
      </c>
      <c r="BJ189" s="22" t="s">
        <v>91</v>
      </c>
      <c r="BK189" s="164">
        <f>ROUND(V189*K189,2)</f>
        <v>0</v>
      </c>
      <c r="BL189" s="22" t="s">
        <v>1418</v>
      </c>
      <c r="BM189" s="22" t="s">
        <v>2023</v>
      </c>
    </row>
    <row r="190" spans="2:65" s="1" customFormat="1" ht="6.95" customHeight="1"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1"/>
    </row>
  </sheetData>
  <mergeCells count="266">
    <mergeCell ref="H1:K1"/>
    <mergeCell ref="S2:AF2"/>
    <mergeCell ref="F187:I187"/>
    <mergeCell ref="P187:Q187"/>
    <mergeCell ref="M187:O187"/>
    <mergeCell ref="F189:I189"/>
    <mergeCell ref="P189:Q189"/>
    <mergeCell ref="M189:O189"/>
    <mergeCell ref="M121:Q121"/>
    <mergeCell ref="M122:Q122"/>
    <mergeCell ref="M123:Q123"/>
    <mergeCell ref="M141:Q141"/>
    <mergeCell ref="M146:Q146"/>
    <mergeCell ref="M147:Q147"/>
    <mergeCell ref="M158:Q158"/>
    <mergeCell ref="M182:Q182"/>
    <mergeCell ref="M184:Q184"/>
    <mergeCell ref="M185:Q185"/>
    <mergeCell ref="M188:Q188"/>
    <mergeCell ref="F181:I181"/>
    <mergeCell ref="P181:Q181"/>
    <mergeCell ref="M181:O181"/>
    <mergeCell ref="F183:I183"/>
    <mergeCell ref="P183:Q183"/>
    <mergeCell ref="M183:O183"/>
    <mergeCell ref="F186:I186"/>
    <mergeCell ref="P186:Q186"/>
    <mergeCell ref="M186:O186"/>
    <mergeCell ref="F178:I178"/>
    <mergeCell ref="P178:Q178"/>
    <mergeCell ref="M178:O178"/>
    <mergeCell ref="F179:I179"/>
    <mergeCell ref="P179:Q179"/>
    <mergeCell ref="M179:O179"/>
    <mergeCell ref="F180:I180"/>
    <mergeCell ref="P180:Q180"/>
    <mergeCell ref="M180:O180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72:I172"/>
    <mergeCell ref="P172:Q172"/>
    <mergeCell ref="M172:O172"/>
    <mergeCell ref="F173:I173"/>
    <mergeCell ref="P173:Q173"/>
    <mergeCell ref="M173:O173"/>
    <mergeCell ref="F174:I174"/>
    <mergeCell ref="P174:Q174"/>
    <mergeCell ref="M174:O174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3:I163"/>
    <mergeCell ref="P163:Q163"/>
    <mergeCell ref="M163:O163"/>
    <mergeCell ref="F164:I164"/>
    <mergeCell ref="P164:Q164"/>
    <mergeCell ref="M164:O164"/>
    <mergeCell ref="F165:I165"/>
    <mergeCell ref="P165:Q165"/>
    <mergeCell ref="M165:O165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56:I156"/>
    <mergeCell ref="P156:Q156"/>
    <mergeCell ref="M156:O156"/>
    <mergeCell ref="F157:I157"/>
    <mergeCell ref="P157:Q157"/>
    <mergeCell ref="M157:O157"/>
    <mergeCell ref="F159:I159"/>
    <mergeCell ref="P159:Q159"/>
    <mergeCell ref="M159:O159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45:I145"/>
    <mergeCell ref="P145:Q145"/>
    <mergeCell ref="M145:O145"/>
    <mergeCell ref="F148:I148"/>
    <mergeCell ref="P148:Q148"/>
    <mergeCell ref="M148:O148"/>
    <mergeCell ref="F149:I149"/>
    <mergeCell ref="P149:Q149"/>
    <mergeCell ref="M149:O149"/>
    <mergeCell ref="F142:I142"/>
    <mergeCell ref="P142:Q142"/>
    <mergeCell ref="M142:O142"/>
    <mergeCell ref="F143:I143"/>
    <mergeCell ref="P143:Q143"/>
    <mergeCell ref="M143:O143"/>
    <mergeCell ref="F144:I144"/>
    <mergeCell ref="P144:Q144"/>
    <mergeCell ref="M144:O144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29:I129"/>
    <mergeCell ref="F130:I130"/>
    <mergeCell ref="F131:I131"/>
    <mergeCell ref="F132:I132"/>
    <mergeCell ref="F133:I133"/>
    <mergeCell ref="P133:Q133"/>
    <mergeCell ref="M133:O133"/>
    <mergeCell ref="F134:I134"/>
    <mergeCell ref="P134:Q134"/>
    <mergeCell ref="M134:O134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20:I120"/>
    <mergeCell ref="P120:Q120"/>
    <mergeCell ref="M120:O120"/>
    <mergeCell ref="F124:I124"/>
    <mergeCell ref="P124:Q124"/>
    <mergeCell ref="M124:O124"/>
    <mergeCell ref="F125:I125"/>
    <mergeCell ref="P125:Q125"/>
    <mergeCell ref="M125:O125"/>
    <mergeCell ref="M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H97:J97"/>
    <mergeCell ref="K97:L97"/>
    <mergeCell ref="M97:Q97"/>
    <mergeCell ref="H98:J98"/>
    <mergeCell ref="K98:L98"/>
    <mergeCell ref="M98:Q98"/>
    <mergeCell ref="H99:J99"/>
    <mergeCell ref="K99:L99"/>
    <mergeCell ref="M99:Q99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5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142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1684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2024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1686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M101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ROUND((SUM(BE101:BE102)+SUM(BE121:BE184)), 2)</f>
        <v>0</v>
      </c>
      <c r="I35" s="248"/>
      <c r="J35" s="248"/>
      <c r="K35" s="36"/>
      <c r="L35" s="36"/>
      <c r="M35" s="251">
        <f>ROUND(ROUND((SUM(BE101:BE102)+SUM(BE121:BE184)),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ROUND((SUM(BF101:BF102)+SUM(BF121:BF184)), 2)</f>
        <v>0</v>
      </c>
      <c r="I36" s="248"/>
      <c r="J36" s="248"/>
      <c r="K36" s="36"/>
      <c r="L36" s="36"/>
      <c r="M36" s="251">
        <f>ROUND(ROUND((SUM(BF101:BF102)+SUM(BF121:BF184)),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ROUND((SUM(BG101:BG102)+SUM(BG121:BG184)),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ROUND((SUM(BH101:BH102)+SUM(BH121:BH184)),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ROUND((SUM(BI101:BI102)+SUM(BI121:BI184)),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1684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SO04.6 - Měření a regulace objektu E – Kotelna a ČOV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Pavel Voříšek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W121</f>
        <v>0</v>
      </c>
      <c r="I89" s="248"/>
      <c r="J89" s="248"/>
      <c r="K89" s="242">
        <f>X121</f>
        <v>0</v>
      </c>
      <c r="L89" s="248"/>
      <c r="M89" s="242">
        <f>M121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W122</f>
        <v>0</v>
      </c>
      <c r="I90" s="259"/>
      <c r="J90" s="259"/>
      <c r="K90" s="258">
        <f>X122</f>
        <v>0</v>
      </c>
      <c r="L90" s="259"/>
      <c r="M90" s="258">
        <f>M122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1437</v>
      </c>
      <c r="E91" s="101"/>
      <c r="F91" s="101"/>
      <c r="G91" s="101"/>
      <c r="H91" s="238">
        <f>W123</f>
        <v>0</v>
      </c>
      <c r="I91" s="239"/>
      <c r="J91" s="239"/>
      <c r="K91" s="238">
        <f>X123</f>
        <v>0</v>
      </c>
      <c r="L91" s="239"/>
      <c r="M91" s="238">
        <f>M123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1438</v>
      </c>
      <c r="E92" s="101"/>
      <c r="F92" s="101"/>
      <c r="G92" s="101"/>
      <c r="H92" s="238">
        <f>W138</f>
        <v>0</v>
      </c>
      <c r="I92" s="239"/>
      <c r="J92" s="239"/>
      <c r="K92" s="238">
        <f>X138</f>
        <v>0</v>
      </c>
      <c r="L92" s="239"/>
      <c r="M92" s="238">
        <f>M138</f>
        <v>0</v>
      </c>
      <c r="N92" s="239"/>
      <c r="O92" s="239"/>
      <c r="P92" s="239"/>
      <c r="Q92" s="239"/>
      <c r="R92" s="131"/>
    </row>
    <row r="93" spans="2:47" s="7" customFormat="1" ht="24.95" customHeight="1">
      <c r="B93" s="125"/>
      <c r="C93" s="126"/>
      <c r="D93" s="127" t="s">
        <v>868</v>
      </c>
      <c r="E93" s="126"/>
      <c r="F93" s="126"/>
      <c r="G93" s="126"/>
      <c r="H93" s="258">
        <f>W143</f>
        <v>0</v>
      </c>
      <c r="I93" s="259"/>
      <c r="J93" s="259"/>
      <c r="K93" s="258">
        <f>X143</f>
        <v>0</v>
      </c>
      <c r="L93" s="259"/>
      <c r="M93" s="258">
        <f>M143</f>
        <v>0</v>
      </c>
      <c r="N93" s="259"/>
      <c r="O93" s="259"/>
      <c r="P93" s="259"/>
      <c r="Q93" s="259"/>
      <c r="R93" s="128"/>
    </row>
    <row r="94" spans="2:47" s="8" customFormat="1" ht="19.899999999999999" customHeight="1">
      <c r="B94" s="129"/>
      <c r="C94" s="101"/>
      <c r="D94" s="130" t="s">
        <v>1440</v>
      </c>
      <c r="E94" s="101"/>
      <c r="F94" s="101"/>
      <c r="G94" s="101"/>
      <c r="H94" s="238">
        <f>W144</f>
        <v>0</v>
      </c>
      <c r="I94" s="239"/>
      <c r="J94" s="239"/>
      <c r="K94" s="238">
        <f>X144</f>
        <v>0</v>
      </c>
      <c r="L94" s="239"/>
      <c r="M94" s="238">
        <f>M144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1441</v>
      </c>
      <c r="E95" s="101"/>
      <c r="F95" s="101"/>
      <c r="G95" s="101"/>
      <c r="H95" s="238">
        <f>W155</f>
        <v>0</v>
      </c>
      <c r="I95" s="239"/>
      <c r="J95" s="239"/>
      <c r="K95" s="238">
        <f>X155</f>
        <v>0</v>
      </c>
      <c r="L95" s="239"/>
      <c r="M95" s="238">
        <f>M155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871</v>
      </c>
      <c r="E96" s="101"/>
      <c r="F96" s="101"/>
      <c r="G96" s="101"/>
      <c r="H96" s="238">
        <f>W177</f>
        <v>0</v>
      </c>
      <c r="I96" s="239"/>
      <c r="J96" s="239"/>
      <c r="K96" s="238">
        <f>X177</f>
        <v>0</v>
      </c>
      <c r="L96" s="239"/>
      <c r="M96" s="238">
        <f>M177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874</v>
      </c>
      <c r="E97" s="126"/>
      <c r="F97" s="126"/>
      <c r="G97" s="126"/>
      <c r="H97" s="258">
        <f>W179</f>
        <v>0</v>
      </c>
      <c r="I97" s="259"/>
      <c r="J97" s="259"/>
      <c r="K97" s="258">
        <f>X179</f>
        <v>0</v>
      </c>
      <c r="L97" s="259"/>
      <c r="M97" s="258">
        <f>M179</f>
        <v>0</v>
      </c>
      <c r="N97" s="259"/>
      <c r="O97" s="259"/>
      <c r="P97" s="259"/>
      <c r="Q97" s="259"/>
      <c r="R97" s="128"/>
    </row>
    <row r="98" spans="2:21" s="8" customFormat="1" ht="19.899999999999999" customHeight="1">
      <c r="B98" s="129"/>
      <c r="C98" s="101"/>
      <c r="D98" s="130" t="s">
        <v>877</v>
      </c>
      <c r="E98" s="101"/>
      <c r="F98" s="101"/>
      <c r="G98" s="101"/>
      <c r="H98" s="238">
        <f>W180</f>
        <v>0</v>
      </c>
      <c r="I98" s="239"/>
      <c r="J98" s="239"/>
      <c r="K98" s="238">
        <f>X180</f>
        <v>0</v>
      </c>
      <c r="L98" s="239"/>
      <c r="M98" s="238">
        <f>M180</f>
        <v>0</v>
      </c>
      <c r="N98" s="239"/>
      <c r="O98" s="239"/>
      <c r="P98" s="239"/>
      <c r="Q98" s="239"/>
      <c r="R98" s="131"/>
    </row>
    <row r="99" spans="2:21" s="8" customFormat="1" ht="19.899999999999999" customHeight="1">
      <c r="B99" s="129"/>
      <c r="C99" s="101"/>
      <c r="D99" s="130" t="s">
        <v>1442</v>
      </c>
      <c r="E99" s="101"/>
      <c r="F99" s="101"/>
      <c r="G99" s="101"/>
      <c r="H99" s="238">
        <f>W183</f>
        <v>0</v>
      </c>
      <c r="I99" s="239"/>
      <c r="J99" s="239"/>
      <c r="K99" s="238">
        <f>X183</f>
        <v>0</v>
      </c>
      <c r="L99" s="239"/>
      <c r="M99" s="238">
        <f>M183</f>
        <v>0</v>
      </c>
      <c r="N99" s="239"/>
      <c r="O99" s="239"/>
      <c r="P99" s="239"/>
      <c r="Q99" s="239"/>
      <c r="R99" s="131"/>
    </row>
    <row r="100" spans="2:21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24" t="s">
        <v>185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257">
        <v>0</v>
      </c>
      <c r="N101" s="260"/>
      <c r="O101" s="260"/>
      <c r="P101" s="260"/>
      <c r="Q101" s="260"/>
      <c r="R101" s="37"/>
      <c r="T101" s="132"/>
      <c r="U101" s="133" t="s">
        <v>46</v>
      </c>
    </row>
    <row r="102" spans="2:21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14" t="s">
        <v>155</v>
      </c>
      <c r="D103" s="115"/>
      <c r="E103" s="115"/>
      <c r="F103" s="115"/>
      <c r="G103" s="115"/>
      <c r="H103" s="115"/>
      <c r="I103" s="115"/>
      <c r="J103" s="115"/>
      <c r="K103" s="115"/>
      <c r="L103" s="243">
        <f>ROUND(SUM(M89+M101),2)</f>
        <v>0</v>
      </c>
      <c r="M103" s="243"/>
      <c r="N103" s="243"/>
      <c r="O103" s="243"/>
      <c r="P103" s="243"/>
      <c r="Q103" s="243"/>
      <c r="R103" s="37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21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21" s="1" customFormat="1" ht="36.950000000000003" customHeight="1">
      <c r="B109" s="35"/>
      <c r="C109" s="206" t="s">
        <v>186</v>
      </c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30" customHeight="1">
      <c r="B111" s="35"/>
      <c r="C111" s="32" t="s">
        <v>18</v>
      </c>
      <c r="D111" s="36"/>
      <c r="E111" s="36"/>
      <c r="F111" s="246" t="str">
        <f>F6</f>
        <v>St. č. 2368 Decentralizace vytápění CA PZP Lobodice</v>
      </c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36"/>
      <c r="R111" s="37"/>
    </row>
    <row r="112" spans="2:21" ht="30" customHeight="1">
      <c r="B112" s="26"/>
      <c r="C112" s="32" t="s">
        <v>162</v>
      </c>
      <c r="D112" s="28"/>
      <c r="E112" s="28"/>
      <c r="F112" s="246" t="s">
        <v>1684</v>
      </c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8"/>
      <c r="R112" s="27"/>
    </row>
    <row r="113" spans="2:65" s="1" customFormat="1" ht="36.950000000000003" customHeight="1">
      <c r="B113" s="35"/>
      <c r="C113" s="69" t="s">
        <v>164</v>
      </c>
      <c r="D113" s="36"/>
      <c r="E113" s="36"/>
      <c r="F113" s="223" t="str">
        <f>F8</f>
        <v>SO04.6 - Měření a regulace objektu E – Kotelna a ČOV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2" t="s">
        <v>22</v>
      </c>
      <c r="D115" s="36"/>
      <c r="E115" s="36"/>
      <c r="F115" s="30" t="str">
        <f>F10</f>
        <v>PZP Lobodice</v>
      </c>
      <c r="G115" s="36"/>
      <c r="H115" s="36"/>
      <c r="I115" s="36"/>
      <c r="J115" s="36"/>
      <c r="K115" s="32" t="s">
        <v>24</v>
      </c>
      <c r="L115" s="36"/>
      <c r="M115" s="249" t="str">
        <f>IF(O10="","",O10)</f>
        <v>06.04.2018</v>
      </c>
      <c r="N115" s="249"/>
      <c r="O115" s="249"/>
      <c r="P115" s="249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2" t="s">
        <v>26</v>
      </c>
      <c r="D117" s="36"/>
      <c r="E117" s="36"/>
      <c r="F117" s="30" t="str">
        <f>E13</f>
        <v xml:space="preserve">innogy Gas Storage, s.r.o. </v>
      </c>
      <c r="G117" s="36"/>
      <c r="H117" s="36"/>
      <c r="I117" s="36"/>
      <c r="J117" s="36"/>
      <c r="K117" s="32" t="s">
        <v>34</v>
      </c>
      <c r="L117" s="36"/>
      <c r="M117" s="208" t="str">
        <f>E19</f>
        <v>FORGAS a. s.</v>
      </c>
      <c r="N117" s="208"/>
      <c r="O117" s="208"/>
      <c r="P117" s="208"/>
      <c r="Q117" s="208"/>
      <c r="R117" s="37"/>
    </row>
    <row r="118" spans="2:65" s="1" customFormat="1" ht="14.45" customHeight="1">
      <c r="B118" s="35"/>
      <c r="C118" s="32" t="s">
        <v>32</v>
      </c>
      <c r="D118" s="36"/>
      <c r="E118" s="36"/>
      <c r="F118" s="30" t="str">
        <f>IF(E16="","",E16)</f>
        <v xml:space="preserve"> </v>
      </c>
      <c r="G118" s="36"/>
      <c r="H118" s="36"/>
      <c r="I118" s="36"/>
      <c r="J118" s="36"/>
      <c r="K118" s="32" t="s">
        <v>38</v>
      </c>
      <c r="L118" s="36"/>
      <c r="M118" s="208" t="str">
        <f>E22</f>
        <v>Ing. Pavel Voříšek</v>
      </c>
      <c r="N118" s="208"/>
      <c r="O118" s="208"/>
      <c r="P118" s="208"/>
      <c r="Q118" s="208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34"/>
      <c r="C120" s="135" t="s">
        <v>187</v>
      </c>
      <c r="D120" s="136" t="s">
        <v>188</v>
      </c>
      <c r="E120" s="136" t="s">
        <v>64</v>
      </c>
      <c r="F120" s="261" t="s">
        <v>189</v>
      </c>
      <c r="G120" s="261"/>
      <c r="H120" s="261"/>
      <c r="I120" s="261"/>
      <c r="J120" s="136" t="s">
        <v>190</v>
      </c>
      <c r="K120" s="136" t="s">
        <v>191</v>
      </c>
      <c r="L120" s="136" t="s">
        <v>192</v>
      </c>
      <c r="M120" s="261" t="s">
        <v>193</v>
      </c>
      <c r="N120" s="261"/>
      <c r="O120" s="261"/>
      <c r="P120" s="261" t="s">
        <v>173</v>
      </c>
      <c r="Q120" s="262"/>
      <c r="R120" s="137"/>
      <c r="T120" s="76" t="s">
        <v>194</v>
      </c>
      <c r="U120" s="77" t="s">
        <v>46</v>
      </c>
      <c r="V120" s="77" t="s">
        <v>195</v>
      </c>
      <c r="W120" s="77" t="s">
        <v>196</v>
      </c>
      <c r="X120" s="77" t="s">
        <v>197</v>
      </c>
      <c r="Y120" s="77" t="s">
        <v>198</v>
      </c>
      <c r="Z120" s="77" t="s">
        <v>199</v>
      </c>
      <c r="AA120" s="77" t="s">
        <v>200</v>
      </c>
      <c r="AB120" s="77" t="s">
        <v>201</v>
      </c>
      <c r="AC120" s="77" t="s">
        <v>202</v>
      </c>
      <c r="AD120" s="78" t="s">
        <v>203</v>
      </c>
    </row>
    <row r="121" spans="2:65" s="1" customFormat="1" ht="29.25" customHeight="1">
      <c r="B121" s="35"/>
      <c r="C121" s="80" t="s">
        <v>167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274">
        <f>BK121</f>
        <v>0</v>
      </c>
      <c r="N121" s="275"/>
      <c r="O121" s="275"/>
      <c r="P121" s="275"/>
      <c r="Q121" s="275"/>
      <c r="R121" s="37"/>
      <c r="T121" s="79"/>
      <c r="U121" s="51"/>
      <c r="V121" s="51"/>
      <c r="W121" s="138">
        <f>W122+W143+W179</f>
        <v>0</v>
      </c>
      <c r="X121" s="138">
        <f>X122+X143+X179</f>
        <v>0</v>
      </c>
      <c r="Y121" s="51"/>
      <c r="Z121" s="139">
        <f>Z122+Z143+Z179</f>
        <v>31.100999999999999</v>
      </c>
      <c r="AA121" s="51"/>
      <c r="AB121" s="139">
        <f>AB122+AB143+AB179</f>
        <v>6.9479199999999999</v>
      </c>
      <c r="AC121" s="51"/>
      <c r="AD121" s="140">
        <f>AD122+AD143+AD179</f>
        <v>0</v>
      </c>
      <c r="AT121" s="22" t="s">
        <v>83</v>
      </c>
      <c r="AU121" s="22" t="s">
        <v>175</v>
      </c>
      <c r="BK121" s="141">
        <f>BK122+BK143+BK179</f>
        <v>0</v>
      </c>
    </row>
    <row r="122" spans="2:65" s="10" customFormat="1" ht="37.35" customHeight="1">
      <c r="B122" s="142"/>
      <c r="C122" s="143"/>
      <c r="D122" s="144" t="s">
        <v>176</v>
      </c>
      <c r="E122" s="144"/>
      <c r="F122" s="144"/>
      <c r="G122" s="144"/>
      <c r="H122" s="144"/>
      <c r="I122" s="144"/>
      <c r="J122" s="144"/>
      <c r="K122" s="144"/>
      <c r="L122" s="144"/>
      <c r="M122" s="276">
        <f>BK122</f>
        <v>0</v>
      </c>
      <c r="N122" s="258"/>
      <c r="O122" s="258"/>
      <c r="P122" s="258"/>
      <c r="Q122" s="258"/>
      <c r="R122" s="145"/>
      <c r="T122" s="146"/>
      <c r="U122" s="143"/>
      <c r="V122" s="143"/>
      <c r="W122" s="147">
        <f>W123+W138</f>
        <v>0</v>
      </c>
      <c r="X122" s="147">
        <f>X123+X138</f>
        <v>0</v>
      </c>
      <c r="Y122" s="143"/>
      <c r="Z122" s="148">
        <f>Z123+Z138</f>
        <v>16.427999999999997</v>
      </c>
      <c r="AA122" s="143"/>
      <c r="AB122" s="148">
        <f>AB123+AB138</f>
        <v>6.9431799999999999</v>
      </c>
      <c r="AC122" s="143"/>
      <c r="AD122" s="149">
        <f>AD123+AD138</f>
        <v>0</v>
      </c>
      <c r="AR122" s="150" t="s">
        <v>96</v>
      </c>
      <c r="AT122" s="151" t="s">
        <v>83</v>
      </c>
      <c r="AU122" s="151" t="s">
        <v>84</v>
      </c>
      <c r="AY122" s="150" t="s">
        <v>204</v>
      </c>
      <c r="BK122" s="152">
        <f>BK123+BK138</f>
        <v>0</v>
      </c>
    </row>
    <row r="123" spans="2:65" s="10" customFormat="1" ht="19.899999999999999" customHeight="1">
      <c r="B123" s="142"/>
      <c r="C123" s="143"/>
      <c r="D123" s="153" t="s">
        <v>1437</v>
      </c>
      <c r="E123" s="153"/>
      <c r="F123" s="153"/>
      <c r="G123" s="153"/>
      <c r="H123" s="153"/>
      <c r="I123" s="153"/>
      <c r="J123" s="153"/>
      <c r="K123" s="153"/>
      <c r="L123" s="153"/>
      <c r="M123" s="277">
        <f>BK123</f>
        <v>0</v>
      </c>
      <c r="N123" s="278"/>
      <c r="O123" s="278"/>
      <c r="P123" s="278"/>
      <c r="Q123" s="278"/>
      <c r="R123" s="145"/>
      <c r="T123" s="146"/>
      <c r="U123" s="143"/>
      <c r="V123" s="143"/>
      <c r="W123" s="147">
        <f>SUM(W124:W137)</f>
        <v>0</v>
      </c>
      <c r="X123" s="147">
        <f>SUM(X124:X137)</f>
        <v>0</v>
      </c>
      <c r="Y123" s="143"/>
      <c r="Z123" s="148">
        <f>SUM(Z124:Z137)</f>
        <v>13.927999999999999</v>
      </c>
      <c r="AA123" s="143"/>
      <c r="AB123" s="148">
        <f>SUM(AB124:AB137)</f>
        <v>6.94238</v>
      </c>
      <c r="AC123" s="143"/>
      <c r="AD123" s="149">
        <f>SUM(AD124:AD137)</f>
        <v>0</v>
      </c>
      <c r="AR123" s="150" t="s">
        <v>96</v>
      </c>
      <c r="AT123" s="151" t="s">
        <v>83</v>
      </c>
      <c r="AU123" s="151" t="s">
        <v>91</v>
      </c>
      <c r="AY123" s="150" t="s">
        <v>204</v>
      </c>
      <c r="BK123" s="152">
        <f>SUM(BK124:BK137)</f>
        <v>0</v>
      </c>
    </row>
    <row r="124" spans="2:65" s="1" customFormat="1" ht="38.25" customHeight="1">
      <c r="B124" s="154"/>
      <c r="C124" s="155" t="s">
        <v>91</v>
      </c>
      <c r="D124" s="155" t="s">
        <v>205</v>
      </c>
      <c r="E124" s="156" t="s">
        <v>1461</v>
      </c>
      <c r="F124" s="263" t="s">
        <v>1462</v>
      </c>
      <c r="G124" s="263"/>
      <c r="H124" s="263"/>
      <c r="I124" s="263"/>
      <c r="J124" s="157" t="s">
        <v>208</v>
      </c>
      <c r="K124" s="158">
        <v>19</v>
      </c>
      <c r="L124" s="159"/>
      <c r="M124" s="264"/>
      <c r="N124" s="264"/>
      <c r="O124" s="264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0.03</v>
      </c>
      <c r="Z124" s="162">
        <f>Y124*K124</f>
        <v>0.56999999999999995</v>
      </c>
      <c r="AA124" s="162">
        <v>0</v>
      </c>
      <c r="AB124" s="162">
        <f>AA124*K124</f>
        <v>0</v>
      </c>
      <c r="AC124" s="162">
        <v>0</v>
      </c>
      <c r="AD124" s="163">
        <f>AC124*K124</f>
        <v>0</v>
      </c>
      <c r="AR124" s="22" t="s">
        <v>209</v>
      </c>
      <c r="AT124" s="22" t="s">
        <v>205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2025</v>
      </c>
    </row>
    <row r="125" spans="2:65" s="1" customFormat="1" ht="16.5" customHeight="1">
      <c r="B125" s="154"/>
      <c r="C125" s="165" t="s">
        <v>96</v>
      </c>
      <c r="D125" s="165" t="s">
        <v>211</v>
      </c>
      <c r="E125" s="166" t="s">
        <v>1688</v>
      </c>
      <c r="F125" s="265" t="s">
        <v>1689</v>
      </c>
      <c r="G125" s="265"/>
      <c r="H125" s="265"/>
      <c r="I125" s="265"/>
      <c r="J125" s="167" t="s">
        <v>208</v>
      </c>
      <c r="K125" s="168">
        <v>19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0</v>
      </c>
      <c r="AB125" s="162">
        <f>AA125*K125</f>
        <v>0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2026</v>
      </c>
    </row>
    <row r="126" spans="2:65" s="1" customFormat="1" ht="25.5" customHeight="1">
      <c r="B126" s="154"/>
      <c r="C126" s="155" t="s">
        <v>216</v>
      </c>
      <c r="D126" s="155" t="s">
        <v>205</v>
      </c>
      <c r="E126" s="156" t="s">
        <v>1470</v>
      </c>
      <c r="F126" s="263" t="s">
        <v>1471</v>
      </c>
      <c r="G126" s="263"/>
      <c r="H126" s="263"/>
      <c r="I126" s="263"/>
      <c r="J126" s="157" t="s">
        <v>208</v>
      </c>
      <c r="K126" s="158">
        <v>10</v>
      </c>
      <c r="L126" s="159"/>
      <c r="M126" s="264"/>
      <c r="N126" s="264"/>
      <c r="O126" s="264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4.5999999999999999E-2</v>
      </c>
      <c r="Z126" s="162">
        <f>Y126*K126</f>
        <v>0.45999999999999996</v>
      </c>
      <c r="AA126" s="162">
        <v>0</v>
      </c>
      <c r="AB126" s="162">
        <f>AA126*K126</f>
        <v>0</v>
      </c>
      <c r="AC126" s="162">
        <v>0</v>
      </c>
      <c r="AD126" s="163">
        <f>AC126*K126</f>
        <v>0</v>
      </c>
      <c r="AR126" s="22" t="s">
        <v>209</v>
      </c>
      <c r="AT126" s="22" t="s">
        <v>205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2027</v>
      </c>
    </row>
    <row r="127" spans="2:65" s="1" customFormat="1" ht="16.5" customHeight="1">
      <c r="B127" s="154"/>
      <c r="C127" s="165" t="s">
        <v>220</v>
      </c>
      <c r="D127" s="165" t="s">
        <v>211</v>
      </c>
      <c r="E127" s="166" t="s">
        <v>1692</v>
      </c>
      <c r="F127" s="265" t="s">
        <v>1693</v>
      </c>
      <c r="G127" s="265"/>
      <c r="H127" s="265"/>
      <c r="I127" s="265"/>
      <c r="J127" s="167" t="s">
        <v>208</v>
      </c>
      <c r="K127" s="168">
        <v>10</v>
      </c>
      <c r="L127" s="169"/>
      <c r="M127" s="266"/>
      <c r="N127" s="266"/>
      <c r="O127" s="267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</v>
      </c>
      <c r="Z127" s="162">
        <f>Y127*K127</f>
        <v>0</v>
      </c>
      <c r="AA127" s="162">
        <v>0.10091</v>
      </c>
      <c r="AB127" s="162">
        <f>AA127*K127</f>
        <v>1.0091000000000001</v>
      </c>
      <c r="AC127" s="162">
        <v>0</v>
      </c>
      <c r="AD127" s="163">
        <f>AC127*K127</f>
        <v>0</v>
      </c>
      <c r="AR127" s="22" t="s">
        <v>214</v>
      </c>
      <c r="AT127" s="22" t="s">
        <v>211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2028</v>
      </c>
    </row>
    <row r="128" spans="2:65" s="1" customFormat="1" ht="25.5" customHeight="1">
      <c r="B128" s="154"/>
      <c r="C128" s="155" t="s">
        <v>224</v>
      </c>
      <c r="D128" s="155" t="s">
        <v>205</v>
      </c>
      <c r="E128" s="156" t="s">
        <v>1695</v>
      </c>
      <c r="F128" s="263" t="s">
        <v>1696</v>
      </c>
      <c r="G128" s="263"/>
      <c r="H128" s="263"/>
      <c r="I128" s="263"/>
      <c r="J128" s="157" t="s">
        <v>208</v>
      </c>
      <c r="K128" s="158">
        <v>100</v>
      </c>
      <c r="L128" s="159"/>
      <c r="M128" s="264"/>
      <c r="N128" s="264"/>
      <c r="O128" s="264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4.5999999999999999E-2</v>
      </c>
      <c r="Z128" s="162">
        <f>Y128*K128</f>
        <v>4.5999999999999996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2029</v>
      </c>
    </row>
    <row r="129" spans="2:65" s="11" customFormat="1" ht="16.5" customHeight="1">
      <c r="B129" s="170"/>
      <c r="C129" s="171"/>
      <c r="D129" s="171"/>
      <c r="E129" s="172" t="s">
        <v>5</v>
      </c>
      <c r="F129" s="268" t="s">
        <v>2030</v>
      </c>
      <c r="G129" s="269"/>
      <c r="H129" s="269"/>
      <c r="I129" s="269"/>
      <c r="J129" s="171"/>
      <c r="K129" s="173">
        <v>81</v>
      </c>
      <c r="L129" s="171"/>
      <c r="M129" s="171"/>
      <c r="N129" s="171"/>
      <c r="O129" s="171"/>
      <c r="P129" s="171"/>
      <c r="Q129" s="171"/>
      <c r="R129" s="174"/>
      <c r="T129" s="175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6"/>
      <c r="AT129" s="177" t="s">
        <v>366</v>
      </c>
      <c r="AU129" s="177" t="s">
        <v>96</v>
      </c>
      <c r="AV129" s="11" t="s">
        <v>96</v>
      </c>
      <c r="AW129" s="11" t="s">
        <v>7</v>
      </c>
      <c r="AX129" s="11" t="s">
        <v>84</v>
      </c>
      <c r="AY129" s="177" t="s">
        <v>204</v>
      </c>
    </row>
    <row r="130" spans="2:65" s="11" customFormat="1" ht="16.5" customHeight="1">
      <c r="B130" s="170"/>
      <c r="C130" s="171"/>
      <c r="D130" s="171"/>
      <c r="E130" s="172" t="s">
        <v>5</v>
      </c>
      <c r="F130" s="270" t="s">
        <v>2031</v>
      </c>
      <c r="G130" s="271"/>
      <c r="H130" s="271"/>
      <c r="I130" s="271"/>
      <c r="J130" s="171"/>
      <c r="K130" s="173">
        <v>19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6"/>
      <c r="AT130" s="177" t="s">
        <v>366</v>
      </c>
      <c r="AU130" s="177" t="s">
        <v>96</v>
      </c>
      <c r="AV130" s="11" t="s">
        <v>96</v>
      </c>
      <c r="AW130" s="11" t="s">
        <v>7</v>
      </c>
      <c r="AX130" s="11" t="s">
        <v>84</v>
      </c>
      <c r="AY130" s="177" t="s">
        <v>204</v>
      </c>
    </row>
    <row r="131" spans="2:65" s="12" customFormat="1" ht="16.5" customHeight="1">
      <c r="B131" s="178"/>
      <c r="C131" s="179"/>
      <c r="D131" s="179"/>
      <c r="E131" s="180" t="s">
        <v>5</v>
      </c>
      <c r="F131" s="272" t="s">
        <v>379</v>
      </c>
      <c r="G131" s="273"/>
      <c r="H131" s="273"/>
      <c r="I131" s="273"/>
      <c r="J131" s="179"/>
      <c r="K131" s="181">
        <v>100</v>
      </c>
      <c r="L131" s="179"/>
      <c r="M131" s="179"/>
      <c r="N131" s="179"/>
      <c r="O131" s="179"/>
      <c r="P131" s="179"/>
      <c r="Q131" s="179"/>
      <c r="R131" s="182"/>
      <c r="T131" s="187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88"/>
      <c r="AT131" s="186" t="s">
        <v>366</v>
      </c>
      <c r="AU131" s="186" t="s">
        <v>96</v>
      </c>
      <c r="AV131" s="12" t="s">
        <v>220</v>
      </c>
      <c r="AW131" s="12" t="s">
        <v>7</v>
      </c>
      <c r="AX131" s="12" t="s">
        <v>91</v>
      </c>
      <c r="AY131" s="186" t="s">
        <v>204</v>
      </c>
    </row>
    <row r="132" spans="2:65" s="1" customFormat="1" ht="16.5" customHeight="1">
      <c r="B132" s="154"/>
      <c r="C132" s="165" t="s">
        <v>229</v>
      </c>
      <c r="D132" s="165" t="s">
        <v>211</v>
      </c>
      <c r="E132" s="166" t="s">
        <v>1701</v>
      </c>
      <c r="F132" s="265" t="s">
        <v>1702</v>
      </c>
      <c r="G132" s="265"/>
      <c r="H132" s="265"/>
      <c r="I132" s="265"/>
      <c r="J132" s="167" t="s">
        <v>208</v>
      </c>
      <c r="K132" s="168">
        <v>81</v>
      </c>
      <c r="L132" s="169"/>
      <c r="M132" s="266"/>
      <c r="N132" s="266"/>
      <c r="O132" s="267"/>
      <c r="P132" s="264">
        <f t="shared" ref="P132:P137" si="0">ROUND(V132*K132,2)</f>
        <v>0</v>
      </c>
      <c r="Q132" s="264"/>
      <c r="R132" s="160"/>
      <c r="T132" s="161" t="s">
        <v>5</v>
      </c>
      <c r="U132" s="44" t="s">
        <v>47</v>
      </c>
      <c r="V132" s="120">
        <f t="shared" ref="V132:V137" si="1">L132+M132</f>
        <v>0</v>
      </c>
      <c r="W132" s="120">
        <f t="shared" ref="W132:W137" si="2">ROUND(L132*K132,2)</f>
        <v>0</v>
      </c>
      <c r="X132" s="120">
        <f t="shared" ref="X132:X137" si="3">ROUND(M132*K132,2)</f>
        <v>0</v>
      </c>
      <c r="Y132" s="162">
        <v>0</v>
      </c>
      <c r="Z132" s="162">
        <f t="shared" ref="Z132:Z137" si="4">Y132*K132</f>
        <v>0</v>
      </c>
      <c r="AA132" s="162">
        <v>4.6580000000000003E-2</v>
      </c>
      <c r="AB132" s="162">
        <f t="shared" ref="AB132:AB137" si="5">AA132*K132</f>
        <v>3.7729800000000004</v>
      </c>
      <c r="AC132" s="162">
        <v>0</v>
      </c>
      <c r="AD132" s="163">
        <f t="shared" ref="AD132:AD137" si="6">AC132*K132</f>
        <v>0</v>
      </c>
      <c r="AR132" s="22" t="s">
        <v>214</v>
      </c>
      <c r="AT132" s="22" t="s">
        <v>211</v>
      </c>
      <c r="AU132" s="22" t="s">
        <v>96</v>
      </c>
      <c r="AY132" s="22" t="s">
        <v>204</v>
      </c>
      <c r="BE132" s="164">
        <f t="shared" ref="BE132:BE137" si="7">IF(U132="základní",P132,0)</f>
        <v>0</v>
      </c>
      <c r="BF132" s="164">
        <f t="shared" ref="BF132:BF137" si="8">IF(U132="snížená",P132,0)</f>
        <v>0</v>
      </c>
      <c r="BG132" s="164">
        <f t="shared" ref="BG132:BG137" si="9">IF(U132="zákl. přenesená",P132,0)</f>
        <v>0</v>
      </c>
      <c r="BH132" s="164">
        <f t="shared" ref="BH132:BH137" si="10">IF(U132="sníž. přenesená",P132,0)</f>
        <v>0</v>
      </c>
      <c r="BI132" s="164">
        <f t="shared" ref="BI132:BI137" si="11">IF(U132="nulová",P132,0)</f>
        <v>0</v>
      </c>
      <c r="BJ132" s="22" t="s">
        <v>91</v>
      </c>
      <c r="BK132" s="164">
        <f t="shared" ref="BK132:BK137" si="12">ROUND(V132*K132,2)</f>
        <v>0</v>
      </c>
      <c r="BL132" s="22" t="s">
        <v>209</v>
      </c>
      <c r="BM132" s="22" t="s">
        <v>2032</v>
      </c>
    </row>
    <row r="133" spans="2:65" s="1" customFormat="1" ht="16.5" customHeight="1">
      <c r="B133" s="154"/>
      <c r="C133" s="165" t="s">
        <v>234</v>
      </c>
      <c r="D133" s="165" t="s">
        <v>211</v>
      </c>
      <c r="E133" s="166" t="s">
        <v>1707</v>
      </c>
      <c r="F133" s="265" t="s">
        <v>1708</v>
      </c>
      <c r="G133" s="265"/>
      <c r="H133" s="265"/>
      <c r="I133" s="265"/>
      <c r="J133" s="167" t="s">
        <v>208</v>
      </c>
      <c r="K133" s="168">
        <v>19</v>
      </c>
      <c r="L133" s="169"/>
      <c r="M133" s="266"/>
      <c r="N133" s="266"/>
      <c r="O133" s="267"/>
      <c r="P133" s="264">
        <f t="shared" si="0"/>
        <v>0</v>
      </c>
      <c r="Q133" s="264"/>
      <c r="R133" s="160"/>
      <c r="T133" s="161" t="s">
        <v>5</v>
      </c>
      <c r="U133" s="44" t="s">
        <v>47</v>
      </c>
      <c r="V133" s="120">
        <f t="shared" si="1"/>
        <v>0</v>
      </c>
      <c r="W133" s="120">
        <f t="shared" si="2"/>
        <v>0</v>
      </c>
      <c r="X133" s="120">
        <f t="shared" si="3"/>
        <v>0</v>
      </c>
      <c r="Y133" s="162">
        <v>0</v>
      </c>
      <c r="Z133" s="162">
        <f t="shared" si="4"/>
        <v>0</v>
      </c>
      <c r="AA133" s="162">
        <v>0.1137</v>
      </c>
      <c r="AB133" s="162">
        <f t="shared" si="5"/>
        <v>2.1602999999999999</v>
      </c>
      <c r="AC133" s="162">
        <v>0</v>
      </c>
      <c r="AD133" s="163">
        <f t="shared" si="6"/>
        <v>0</v>
      </c>
      <c r="AR133" s="22" t="s">
        <v>214</v>
      </c>
      <c r="AT133" s="22" t="s">
        <v>211</v>
      </c>
      <c r="AU133" s="22" t="s">
        <v>96</v>
      </c>
      <c r="AY133" s="22" t="s">
        <v>204</v>
      </c>
      <c r="BE133" s="164">
        <f t="shared" si="7"/>
        <v>0</v>
      </c>
      <c r="BF133" s="164">
        <f t="shared" si="8"/>
        <v>0</v>
      </c>
      <c r="BG133" s="164">
        <f t="shared" si="9"/>
        <v>0</v>
      </c>
      <c r="BH133" s="164">
        <f t="shared" si="10"/>
        <v>0</v>
      </c>
      <c r="BI133" s="164">
        <f t="shared" si="11"/>
        <v>0</v>
      </c>
      <c r="BJ133" s="22" t="s">
        <v>91</v>
      </c>
      <c r="BK133" s="164">
        <f t="shared" si="12"/>
        <v>0</v>
      </c>
      <c r="BL133" s="22" t="s">
        <v>209</v>
      </c>
      <c r="BM133" s="22" t="s">
        <v>2033</v>
      </c>
    </row>
    <row r="134" spans="2:65" s="1" customFormat="1" ht="38.25" customHeight="1">
      <c r="B134" s="154"/>
      <c r="C134" s="155" t="s">
        <v>239</v>
      </c>
      <c r="D134" s="155" t="s">
        <v>205</v>
      </c>
      <c r="E134" s="156" t="s">
        <v>1710</v>
      </c>
      <c r="F134" s="263" t="s">
        <v>1711</v>
      </c>
      <c r="G134" s="263"/>
      <c r="H134" s="263"/>
      <c r="I134" s="263"/>
      <c r="J134" s="157" t="s">
        <v>237</v>
      </c>
      <c r="K134" s="158">
        <v>14</v>
      </c>
      <c r="L134" s="159"/>
      <c r="M134" s="264"/>
      <c r="N134" s="264"/>
      <c r="O134" s="264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0.123</v>
      </c>
      <c r="Z134" s="162">
        <f t="shared" si="4"/>
        <v>1.722</v>
      </c>
      <c r="AA134" s="162">
        <v>0</v>
      </c>
      <c r="AB134" s="162">
        <f t="shared" si="5"/>
        <v>0</v>
      </c>
      <c r="AC134" s="162">
        <v>0</v>
      </c>
      <c r="AD134" s="163">
        <f t="shared" si="6"/>
        <v>0</v>
      </c>
      <c r="AR134" s="22" t="s">
        <v>209</v>
      </c>
      <c r="AT134" s="22" t="s">
        <v>205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2034</v>
      </c>
    </row>
    <row r="135" spans="2:65" s="1" customFormat="1" ht="38.25" customHeight="1">
      <c r="B135" s="154"/>
      <c r="C135" s="155" t="s">
        <v>243</v>
      </c>
      <c r="D135" s="155" t="s">
        <v>205</v>
      </c>
      <c r="E135" s="156" t="s">
        <v>1713</v>
      </c>
      <c r="F135" s="263" t="s">
        <v>1714</v>
      </c>
      <c r="G135" s="263"/>
      <c r="H135" s="263"/>
      <c r="I135" s="263"/>
      <c r="J135" s="157" t="s">
        <v>237</v>
      </c>
      <c r="K135" s="158">
        <v>2</v>
      </c>
      <c r="L135" s="159"/>
      <c r="M135" s="264"/>
      <c r="N135" s="264"/>
      <c r="O135" s="264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1.02</v>
      </c>
      <c r="Z135" s="162">
        <f t="shared" si="4"/>
        <v>2.04</v>
      </c>
      <c r="AA135" s="162">
        <v>0</v>
      </c>
      <c r="AB135" s="162">
        <f t="shared" si="5"/>
        <v>0</v>
      </c>
      <c r="AC135" s="162">
        <v>0</v>
      </c>
      <c r="AD135" s="163">
        <f t="shared" si="6"/>
        <v>0</v>
      </c>
      <c r="AR135" s="22" t="s">
        <v>209</v>
      </c>
      <c r="AT135" s="22" t="s">
        <v>205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2035</v>
      </c>
    </row>
    <row r="136" spans="2:65" s="1" customFormat="1" ht="25.5" customHeight="1">
      <c r="B136" s="154"/>
      <c r="C136" s="155" t="s">
        <v>247</v>
      </c>
      <c r="D136" s="155" t="s">
        <v>205</v>
      </c>
      <c r="E136" s="156" t="s">
        <v>1716</v>
      </c>
      <c r="F136" s="263" t="s">
        <v>1717</v>
      </c>
      <c r="G136" s="263"/>
      <c r="H136" s="263"/>
      <c r="I136" s="263"/>
      <c r="J136" s="157" t="s">
        <v>237</v>
      </c>
      <c r="K136" s="158">
        <v>1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4.5359999999999996</v>
      </c>
      <c r="Z136" s="162">
        <f t="shared" si="4"/>
        <v>4.5359999999999996</v>
      </c>
      <c r="AA136" s="162">
        <v>0</v>
      </c>
      <c r="AB136" s="162">
        <f t="shared" si="5"/>
        <v>0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2036</v>
      </c>
    </row>
    <row r="137" spans="2:65" s="1" customFormat="1" ht="25.5" customHeight="1">
      <c r="B137" s="154"/>
      <c r="C137" s="165" t="s">
        <v>251</v>
      </c>
      <c r="D137" s="165" t="s">
        <v>211</v>
      </c>
      <c r="E137" s="166" t="s">
        <v>1719</v>
      </c>
      <c r="F137" s="265" t="s">
        <v>1720</v>
      </c>
      <c r="G137" s="265"/>
      <c r="H137" s="265"/>
      <c r="I137" s="265"/>
      <c r="J137" s="167" t="s">
        <v>237</v>
      </c>
      <c r="K137" s="168">
        <v>1</v>
      </c>
      <c r="L137" s="169"/>
      <c r="M137" s="266"/>
      <c r="N137" s="266"/>
      <c r="O137" s="267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0</v>
      </c>
      <c r="Z137" s="162">
        <f t="shared" si="4"/>
        <v>0</v>
      </c>
      <c r="AA137" s="162">
        <v>0</v>
      </c>
      <c r="AB137" s="162">
        <f t="shared" si="5"/>
        <v>0</v>
      </c>
      <c r="AC137" s="162">
        <v>0</v>
      </c>
      <c r="AD137" s="163">
        <f t="shared" si="6"/>
        <v>0</v>
      </c>
      <c r="AR137" s="22" t="s">
        <v>214</v>
      </c>
      <c r="AT137" s="22" t="s">
        <v>211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2037</v>
      </c>
    </row>
    <row r="138" spans="2:65" s="10" customFormat="1" ht="29.85" customHeight="1">
      <c r="B138" s="142"/>
      <c r="C138" s="143"/>
      <c r="D138" s="153" t="s">
        <v>1438</v>
      </c>
      <c r="E138" s="153"/>
      <c r="F138" s="153"/>
      <c r="G138" s="153"/>
      <c r="H138" s="153"/>
      <c r="I138" s="153"/>
      <c r="J138" s="153"/>
      <c r="K138" s="153"/>
      <c r="L138" s="153"/>
      <c r="M138" s="279">
        <f>BK138</f>
        <v>0</v>
      </c>
      <c r="N138" s="280"/>
      <c r="O138" s="280"/>
      <c r="P138" s="280"/>
      <c r="Q138" s="280"/>
      <c r="R138" s="145"/>
      <c r="T138" s="146"/>
      <c r="U138" s="143"/>
      <c r="V138" s="143"/>
      <c r="W138" s="147">
        <f>SUM(W139:W142)</f>
        <v>0</v>
      </c>
      <c r="X138" s="147">
        <f>SUM(X139:X142)</f>
        <v>0</v>
      </c>
      <c r="Y138" s="143"/>
      <c r="Z138" s="148">
        <f>SUM(Z139:Z142)</f>
        <v>2.5</v>
      </c>
      <c r="AA138" s="143"/>
      <c r="AB138" s="148">
        <f>SUM(AB139:AB142)</f>
        <v>8.0000000000000004E-4</v>
      </c>
      <c r="AC138" s="143"/>
      <c r="AD138" s="149">
        <f>SUM(AD139:AD142)</f>
        <v>0</v>
      </c>
      <c r="AR138" s="150" t="s">
        <v>96</v>
      </c>
      <c r="AT138" s="151" t="s">
        <v>83</v>
      </c>
      <c r="AU138" s="151" t="s">
        <v>91</v>
      </c>
      <c r="AY138" s="150" t="s">
        <v>204</v>
      </c>
      <c r="BK138" s="152">
        <f>SUM(BK139:BK142)</f>
        <v>0</v>
      </c>
    </row>
    <row r="139" spans="2:65" s="1" customFormat="1" ht="38.25" customHeight="1">
      <c r="B139" s="154"/>
      <c r="C139" s="155" t="s">
        <v>255</v>
      </c>
      <c r="D139" s="155" t="s">
        <v>205</v>
      </c>
      <c r="E139" s="156" t="s">
        <v>1728</v>
      </c>
      <c r="F139" s="263" t="s">
        <v>1729</v>
      </c>
      <c r="G139" s="263"/>
      <c r="H139" s="263"/>
      <c r="I139" s="263"/>
      <c r="J139" s="157" t="s">
        <v>208</v>
      </c>
      <c r="K139" s="158">
        <v>5</v>
      </c>
      <c r="L139" s="159"/>
      <c r="M139" s="264"/>
      <c r="N139" s="264"/>
      <c r="O139" s="264"/>
      <c r="P139" s="264">
        <f>ROUND(V139*K139,2)</f>
        <v>0</v>
      </c>
      <c r="Q139" s="264"/>
      <c r="R139" s="160"/>
      <c r="T139" s="161" t="s">
        <v>5</v>
      </c>
      <c r="U139" s="44" t="s">
        <v>47</v>
      </c>
      <c r="V139" s="120">
        <f>L139+M139</f>
        <v>0</v>
      </c>
      <c r="W139" s="120">
        <f>ROUND(L139*K139,2)</f>
        <v>0</v>
      </c>
      <c r="X139" s="120">
        <f>ROUND(M139*K139,2)</f>
        <v>0</v>
      </c>
      <c r="Y139" s="162">
        <v>0.34</v>
      </c>
      <c r="Z139" s="162">
        <f>Y139*K139</f>
        <v>1.7000000000000002</v>
      </c>
      <c r="AA139" s="162">
        <v>0</v>
      </c>
      <c r="AB139" s="162">
        <f>AA139*K139</f>
        <v>0</v>
      </c>
      <c r="AC139" s="162">
        <v>0</v>
      </c>
      <c r="AD139" s="163">
        <f>AC139*K139</f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>IF(U139="základní",P139,0)</f>
        <v>0</v>
      </c>
      <c r="BF139" s="164">
        <f>IF(U139="snížená",P139,0)</f>
        <v>0</v>
      </c>
      <c r="BG139" s="164">
        <f>IF(U139="zákl. přenesená",P139,0)</f>
        <v>0</v>
      </c>
      <c r="BH139" s="164">
        <f>IF(U139="sníž. přenesená",P139,0)</f>
        <v>0</v>
      </c>
      <c r="BI139" s="164">
        <f>IF(U139="nulová",P139,0)</f>
        <v>0</v>
      </c>
      <c r="BJ139" s="22" t="s">
        <v>91</v>
      </c>
      <c r="BK139" s="164">
        <f>ROUND(V139*K139,2)</f>
        <v>0</v>
      </c>
      <c r="BL139" s="22" t="s">
        <v>209</v>
      </c>
      <c r="BM139" s="22" t="s">
        <v>2038</v>
      </c>
    </row>
    <row r="140" spans="2:65" s="1" customFormat="1" ht="25.5" customHeight="1">
      <c r="B140" s="154"/>
      <c r="C140" s="165" t="s">
        <v>259</v>
      </c>
      <c r="D140" s="165" t="s">
        <v>211</v>
      </c>
      <c r="E140" s="166" t="s">
        <v>1731</v>
      </c>
      <c r="F140" s="265" t="s">
        <v>1732</v>
      </c>
      <c r="G140" s="265"/>
      <c r="H140" s="265"/>
      <c r="I140" s="265"/>
      <c r="J140" s="167" t="s">
        <v>208</v>
      </c>
      <c r="K140" s="168">
        <v>5</v>
      </c>
      <c r="L140" s="169"/>
      <c r="M140" s="266"/>
      <c r="N140" s="266"/>
      <c r="O140" s="267"/>
      <c r="P140" s="264">
        <f>ROUND(V140*K140,2)</f>
        <v>0</v>
      </c>
      <c r="Q140" s="264"/>
      <c r="R140" s="160"/>
      <c r="T140" s="161" t="s">
        <v>5</v>
      </c>
      <c r="U140" s="44" t="s">
        <v>47</v>
      </c>
      <c r="V140" s="120">
        <f>L140+M140</f>
        <v>0</v>
      </c>
      <c r="W140" s="120">
        <f>ROUND(L140*K140,2)</f>
        <v>0</v>
      </c>
      <c r="X140" s="120">
        <f>ROUND(M140*K140,2)</f>
        <v>0</v>
      </c>
      <c r="Y140" s="162">
        <v>0</v>
      </c>
      <c r="Z140" s="162">
        <f>Y140*K140</f>
        <v>0</v>
      </c>
      <c r="AA140" s="162">
        <v>0</v>
      </c>
      <c r="AB140" s="162">
        <f>AA140*K140</f>
        <v>0</v>
      </c>
      <c r="AC140" s="162">
        <v>0</v>
      </c>
      <c r="AD140" s="163">
        <f>AC140*K140</f>
        <v>0</v>
      </c>
      <c r="AR140" s="22" t="s">
        <v>214</v>
      </c>
      <c r="AT140" s="22" t="s">
        <v>211</v>
      </c>
      <c r="AU140" s="22" t="s">
        <v>96</v>
      </c>
      <c r="AY140" s="22" t="s">
        <v>204</v>
      </c>
      <c r="BE140" s="164">
        <f>IF(U140="základní",P140,0)</f>
        <v>0</v>
      </c>
      <c r="BF140" s="164">
        <f>IF(U140="snížená",P140,0)</f>
        <v>0</v>
      </c>
      <c r="BG140" s="164">
        <f>IF(U140="zákl. přenesená",P140,0)</f>
        <v>0</v>
      </c>
      <c r="BH140" s="164">
        <f>IF(U140="sníž. přenesená",P140,0)</f>
        <v>0</v>
      </c>
      <c r="BI140" s="164">
        <f>IF(U140="nulová",P140,0)</f>
        <v>0</v>
      </c>
      <c r="BJ140" s="22" t="s">
        <v>91</v>
      </c>
      <c r="BK140" s="164">
        <f>ROUND(V140*K140,2)</f>
        <v>0</v>
      </c>
      <c r="BL140" s="22" t="s">
        <v>209</v>
      </c>
      <c r="BM140" s="22" t="s">
        <v>2039</v>
      </c>
    </row>
    <row r="141" spans="2:65" s="1" customFormat="1" ht="25.5" customHeight="1">
      <c r="B141" s="154"/>
      <c r="C141" s="155" t="s">
        <v>263</v>
      </c>
      <c r="D141" s="155" t="s">
        <v>205</v>
      </c>
      <c r="E141" s="156" t="s">
        <v>1734</v>
      </c>
      <c r="F141" s="263" t="s">
        <v>1735</v>
      </c>
      <c r="G141" s="263"/>
      <c r="H141" s="263"/>
      <c r="I141" s="263"/>
      <c r="J141" s="157" t="s">
        <v>208</v>
      </c>
      <c r="K141" s="158">
        <v>20</v>
      </c>
      <c r="L141" s="159"/>
      <c r="M141" s="264"/>
      <c r="N141" s="264"/>
      <c r="O141" s="264"/>
      <c r="P141" s="264">
        <f>ROUND(V141*K141,2)</f>
        <v>0</v>
      </c>
      <c r="Q141" s="264"/>
      <c r="R141" s="160"/>
      <c r="T141" s="161" t="s">
        <v>5</v>
      </c>
      <c r="U141" s="44" t="s">
        <v>47</v>
      </c>
      <c r="V141" s="120">
        <f>L141+M141</f>
        <v>0</v>
      </c>
      <c r="W141" s="120">
        <f>ROUND(L141*K141,2)</f>
        <v>0</v>
      </c>
      <c r="X141" s="120">
        <f>ROUND(M141*K141,2)</f>
        <v>0</v>
      </c>
      <c r="Y141" s="162">
        <v>0.04</v>
      </c>
      <c r="Z141" s="162">
        <f>Y141*K141</f>
        <v>0.8</v>
      </c>
      <c r="AA141" s="162">
        <v>0</v>
      </c>
      <c r="AB141" s="162">
        <f>AA141*K141</f>
        <v>0</v>
      </c>
      <c r="AC141" s="162">
        <v>0</v>
      </c>
      <c r="AD141" s="163">
        <f>AC141*K141</f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>IF(U141="základní",P141,0)</f>
        <v>0</v>
      </c>
      <c r="BF141" s="164">
        <f>IF(U141="snížená",P141,0)</f>
        <v>0</v>
      </c>
      <c r="BG141" s="164">
        <f>IF(U141="zákl. přenesená",P141,0)</f>
        <v>0</v>
      </c>
      <c r="BH141" s="164">
        <f>IF(U141="sníž. přenesená",P141,0)</f>
        <v>0</v>
      </c>
      <c r="BI141" s="164">
        <f>IF(U141="nulová",P141,0)</f>
        <v>0</v>
      </c>
      <c r="BJ141" s="22" t="s">
        <v>91</v>
      </c>
      <c r="BK141" s="164">
        <f>ROUND(V141*K141,2)</f>
        <v>0</v>
      </c>
      <c r="BL141" s="22" t="s">
        <v>209</v>
      </c>
      <c r="BM141" s="22" t="s">
        <v>2040</v>
      </c>
    </row>
    <row r="142" spans="2:65" s="1" customFormat="1" ht="16.5" customHeight="1">
      <c r="B142" s="154"/>
      <c r="C142" s="165" t="s">
        <v>12</v>
      </c>
      <c r="D142" s="165" t="s">
        <v>211</v>
      </c>
      <c r="E142" s="166" t="s">
        <v>1737</v>
      </c>
      <c r="F142" s="265" t="s">
        <v>1738</v>
      </c>
      <c r="G142" s="265"/>
      <c r="H142" s="265"/>
      <c r="I142" s="265"/>
      <c r="J142" s="167" t="s">
        <v>208</v>
      </c>
      <c r="K142" s="168">
        <v>20</v>
      </c>
      <c r="L142" s="169"/>
      <c r="M142" s="266"/>
      <c r="N142" s="266"/>
      <c r="O142" s="267"/>
      <c r="P142" s="264">
        <f>ROUND(V142*K142,2)</f>
        <v>0</v>
      </c>
      <c r="Q142" s="264"/>
      <c r="R142" s="160"/>
      <c r="T142" s="161" t="s">
        <v>5</v>
      </c>
      <c r="U142" s="44" t="s">
        <v>47</v>
      </c>
      <c r="V142" s="120">
        <f>L142+M142</f>
        <v>0</v>
      </c>
      <c r="W142" s="120">
        <f>ROUND(L142*K142,2)</f>
        <v>0</v>
      </c>
      <c r="X142" s="120">
        <f>ROUND(M142*K142,2)</f>
        <v>0</v>
      </c>
      <c r="Y142" s="162">
        <v>0</v>
      </c>
      <c r="Z142" s="162">
        <f>Y142*K142</f>
        <v>0</v>
      </c>
      <c r="AA142" s="162">
        <v>4.0000000000000003E-5</v>
      </c>
      <c r="AB142" s="162">
        <f>AA142*K142</f>
        <v>8.0000000000000004E-4</v>
      </c>
      <c r="AC142" s="162">
        <v>0</v>
      </c>
      <c r="AD142" s="163">
        <f>AC142*K142</f>
        <v>0</v>
      </c>
      <c r="AR142" s="22" t="s">
        <v>214</v>
      </c>
      <c r="AT142" s="22" t="s">
        <v>211</v>
      </c>
      <c r="AU142" s="22" t="s">
        <v>96</v>
      </c>
      <c r="AY142" s="22" t="s">
        <v>204</v>
      </c>
      <c r="BE142" s="164">
        <f>IF(U142="základní",P142,0)</f>
        <v>0</v>
      </c>
      <c r="BF142" s="164">
        <f>IF(U142="snížená",P142,0)</f>
        <v>0</v>
      </c>
      <c r="BG142" s="164">
        <f>IF(U142="zákl. přenesená",P142,0)</f>
        <v>0</v>
      </c>
      <c r="BH142" s="164">
        <f>IF(U142="sníž. přenesená",P142,0)</f>
        <v>0</v>
      </c>
      <c r="BI142" s="164">
        <f>IF(U142="nulová",P142,0)</f>
        <v>0</v>
      </c>
      <c r="BJ142" s="22" t="s">
        <v>91</v>
      </c>
      <c r="BK142" s="164">
        <f>ROUND(V142*K142,2)</f>
        <v>0</v>
      </c>
      <c r="BL142" s="22" t="s">
        <v>209</v>
      </c>
      <c r="BM142" s="22" t="s">
        <v>2041</v>
      </c>
    </row>
    <row r="143" spans="2:65" s="10" customFormat="1" ht="37.35" customHeight="1">
      <c r="B143" s="142"/>
      <c r="C143" s="143"/>
      <c r="D143" s="144" t="s">
        <v>868</v>
      </c>
      <c r="E143" s="144"/>
      <c r="F143" s="144"/>
      <c r="G143" s="144"/>
      <c r="H143" s="144"/>
      <c r="I143" s="144"/>
      <c r="J143" s="144"/>
      <c r="K143" s="144"/>
      <c r="L143" s="144"/>
      <c r="M143" s="290">
        <f>BK143</f>
        <v>0</v>
      </c>
      <c r="N143" s="291"/>
      <c r="O143" s="291"/>
      <c r="P143" s="291"/>
      <c r="Q143" s="291"/>
      <c r="R143" s="145"/>
      <c r="T143" s="146"/>
      <c r="U143" s="143"/>
      <c r="V143" s="143"/>
      <c r="W143" s="147">
        <f>W144+W155+W177</f>
        <v>0</v>
      </c>
      <c r="X143" s="147">
        <f>X144+X155+X177</f>
        <v>0</v>
      </c>
      <c r="Y143" s="143"/>
      <c r="Z143" s="148">
        <f>Z144+Z155+Z177</f>
        <v>14.673</v>
      </c>
      <c r="AA143" s="143"/>
      <c r="AB143" s="148">
        <f>AB144+AB155+AB177</f>
        <v>4.7399999999999994E-3</v>
      </c>
      <c r="AC143" s="143"/>
      <c r="AD143" s="149">
        <f>AD144+AD155+AD177</f>
        <v>0</v>
      </c>
      <c r="AR143" s="150" t="s">
        <v>216</v>
      </c>
      <c r="AT143" s="151" t="s">
        <v>83</v>
      </c>
      <c r="AU143" s="151" t="s">
        <v>84</v>
      </c>
      <c r="AY143" s="150" t="s">
        <v>204</v>
      </c>
      <c r="BK143" s="152">
        <f>BK144+BK155+BK177</f>
        <v>0</v>
      </c>
    </row>
    <row r="144" spans="2:65" s="10" customFormat="1" ht="19.899999999999999" customHeight="1">
      <c r="B144" s="142"/>
      <c r="C144" s="143"/>
      <c r="D144" s="153" t="s">
        <v>1440</v>
      </c>
      <c r="E144" s="153"/>
      <c r="F144" s="153"/>
      <c r="G144" s="153"/>
      <c r="H144" s="153"/>
      <c r="I144" s="153"/>
      <c r="J144" s="153"/>
      <c r="K144" s="153"/>
      <c r="L144" s="153"/>
      <c r="M144" s="277">
        <f>BK144</f>
        <v>0</v>
      </c>
      <c r="N144" s="278"/>
      <c r="O144" s="278"/>
      <c r="P144" s="278"/>
      <c r="Q144" s="278"/>
      <c r="R144" s="145"/>
      <c r="T144" s="146"/>
      <c r="U144" s="143"/>
      <c r="V144" s="143"/>
      <c r="W144" s="147">
        <f>SUM(W145:W154)</f>
        <v>0</v>
      </c>
      <c r="X144" s="147">
        <f>SUM(X145:X154)</f>
        <v>0</v>
      </c>
      <c r="Y144" s="143"/>
      <c r="Z144" s="148">
        <f>SUM(Z145:Z154)</f>
        <v>11.83</v>
      </c>
      <c r="AA144" s="143"/>
      <c r="AB144" s="148">
        <f>SUM(AB145:AB154)</f>
        <v>4.7399999999999994E-3</v>
      </c>
      <c r="AC144" s="143"/>
      <c r="AD144" s="149">
        <f>SUM(AD145:AD154)</f>
        <v>0</v>
      </c>
      <c r="AR144" s="150" t="s">
        <v>216</v>
      </c>
      <c r="AT144" s="151" t="s">
        <v>83</v>
      </c>
      <c r="AU144" s="151" t="s">
        <v>91</v>
      </c>
      <c r="AY144" s="150" t="s">
        <v>204</v>
      </c>
      <c r="BK144" s="152">
        <f>SUM(BK145:BK154)</f>
        <v>0</v>
      </c>
    </row>
    <row r="145" spans="2:65" s="1" customFormat="1" ht="16.5" customHeight="1">
      <c r="B145" s="154"/>
      <c r="C145" s="155" t="s">
        <v>209</v>
      </c>
      <c r="D145" s="155" t="s">
        <v>205</v>
      </c>
      <c r="E145" s="156" t="s">
        <v>1740</v>
      </c>
      <c r="F145" s="263" t="s">
        <v>1866</v>
      </c>
      <c r="G145" s="263"/>
      <c r="H145" s="263"/>
      <c r="I145" s="263"/>
      <c r="J145" s="157" t="s">
        <v>237</v>
      </c>
      <c r="K145" s="158">
        <v>34</v>
      </c>
      <c r="L145" s="159"/>
      <c r="M145" s="264"/>
      <c r="N145" s="264"/>
      <c r="O145" s="264"/>
      <c r="P145" s="264">
        <f t="shared" ref="P145:P154" si="13">ROUND(V145*K145,2)</f>
        <v>0</v>
      </c>
      <c r="Q145" s="264"/>
      <c r="R145" s="160"/>
      <c r="T145" s="161" t="s">
        <v>5</v>
      </c>
      <c r="U145" s="44" t="s">
        <v>47</v>
      </c>
      <c r="V145" s="120">
        <f t="shared" ref="V145:V154" si="14">L145+M145</f>
        <v>0</v>
      </c>
      <c r="W145" s="120">
        <f t="shared" ref="W145:W154" si="15">ROUND(L145*K145,2)</f>
        <v>0</v>
      </c>
      <c r="X145" s="120">
        <f t="shared" ref="X145:X154" si="16">ROUND(M145*K145,2)</f>
        <v>0</v>
      </c>
      <c r="Y145" s="162">
        <v>0.11</v>
      </c>
      <c r="Z145" s="162">
        <f t="shared" ref="Z145:Z154" si="17">Y145*K145</f>
        <v>3.74</v>
      </c>
      <c r="AA145" s="162">
        <v>0</v>
      </c>
      <c r="AB145" s="162">
        <f t="shared" ref="AB145:AB154" si="18">AA145*K145</f>
        <v>0</v>
      </c>
      <c r="AC145" s="162">
        <v>0</v>
      </c>
      <c r="AD145" s="163">
        <f t="shared" ref="AD145:AD154" si="19">AC145*K145</f>
        <v>0</v>
      </c>
      <c r="AR145" s="22" t="s">
        <v>278</v>
      </c>
      <c r="AT145" s="22" t="s">
        <v>205</v>
      </c>
      <c r="AU145" s="22" t="s">
        <v>96</v>
      </c>
      <c r="AY145" s="22" t="s">
        <v>204</v>
      </c>
      <c r="BE145" s="164">
        <f t="shared" ref="BE145:BE154" si="20">IF(U145="základní",P145,0)</f>
        <v>0</v>
      </c>
      <c r="BF145" s="164">
        <f t="shared" ref="BF145:BF154" si="21">IF(U145="snížená",P145,0)</f>
        <v>0</v>
      </c>
      <c r="BG145" s="164">
        <f t="shared" ref="BG145:BG154" si="22">IF(U145="zákl. přenesená",P145,0)</f>
        <v>0</v>
      </c>
      <c r="BH145" s="164">
        <f t="shared" ref="BH145:BH154" si="23">IF(U145="sníž. přenesená",P145,0)</f>
        <v>0</v>
      </c>
      <c r="BI145" s="164">
        <f t="shared" ref="BI145:BI154" si="24">IF(U145="nulová",P145,0)</f>
        <v>0</v>
      </c>
      <c r="BJ145" s="22" t="s">
        <v>91</v>
      </c>
      <c r="BK145" s="164">
        <f t="shared" ref="BK145:BK154" si="25">ROUND(V145*K145,2)</f>
        <v>0</v>
      </c>
      <c r="BL145" s="22" t="s">
        <v>278</v>
      </c>
      <c r="BM145" s="22" t="s">
        <v>2042</v>
      </c>
    </row>
    <row r="146" spans="2:65" s="1" customFormat="1" ht="16.5" customHeight="1">
      <c r="B146" s="154"/>
      <c r="C146" s="165" t="s">
        <v>274</v>
      </c>
      <c r="D146" s="165" t="s">
        <v>211</v>
      </c>
      <c r="E146" s="166" t="s">
        <v>1743</v>
      </c>
      <c r="F146" s="265" t="s">
        <v>1744</v>
      </c>
      <c r="G146" s="265"/>
      <c r="H146" s="265"/>
      <c r="I146" s="265"/>
      <c r="J146" s="167" t="s">
        <v>237</v>
      </c>
      <c r="K146" s="168">
        <v>34</v>
      </c>
      <c r="L146" s="169"/>
      <c r="M146" s="266"/>
      <c r="N146" s="266"/>
      <c r="O146" s="267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0</v>
      </c>
      <c r="Z146" s="162">
        <f t="shared" si="17"/>
        <v>0</v>
      </c>
      <c r="AA146" s="162">
        <v>0</v>
      </c>
      <c r="AB146" s="162">
        <f t="shared" si="18"/>
        <v>0</v>
      </c>
      <c r="AC146" s="162">
        <v>0</v>
      </c>
      <c r="AD146" s="163">
        <f t="shared" si="19"/>
        <v>0</v>
      </c>
      <c r="AR146" s="22" t="s">
        <v>277</v>
      </c>
      <c r="AT146" s="22" t="s">
        <v>211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278</v>
      </c>
      <c r="BM146" s="22" t="s">
        <v>2043</v>
      </c>
    </row>
    <row r="147" spans="2:65" s="1" customFormat="1" ht="16.5" customHeight="1">
      <c r="B147" s="154"/>
      <c r="C147" s="155" t="s">
        <v>280</v>
      </c>
      <c r="D147" s="155" t="s">
        <v>205</v>
      </c>
      <c r="E147" s="156" t="s">
        <v>1746</v>
      </c>
      <c r="F147" s="263" t="s">
        <v>1747</v>
      </c>
      <c r="G147" s="263"/>
      <c r="H147" s="263"/>
      <c r="I147" s="263"/>
      <c r="J147" s="157" t="s">
        <v>208</v>
      </c>
      <c r="K147" s="158">
        <v>2</v>
      </c>
      <c r="L147" s="159"/>
      <c r="M147" s="264"/>
      <c r="N147" s="264"/>
      <c r="O147" s="264"/>
      <c r="P147" s="264">
        <f t="shared" si="13"/>
        <v>0</v>
      </c>
      <c r="Q147" s="264"/>
      <c r="R147" s="160"/>
      <c r="T147" s="161" t="s">
        <v>5</v>
      </c>
      <c r="U147" s="44" t="s">
        <v>47</v>
      </c>
      <c r="V147" s="120">
        <f t="shared" si="14"/>
        <v>0</v>
      </c>
      <c r="W147" s="120">
        <f t="shared" si="15"/>
        <v>0</v>
      </c>
      <c r="X147" s="120">
        <f t="shared" si="16"/>
        <v>0</v>
      </c>
      <c r="Y147" s="162">
        <v>0.21</v>
      </c>
      <c r="Z147" s="162">
        <f t="shared" si="17"/>
        <v>0.42</v>
      </c>
      <c r="AA147" s="162">
        <v>0</v>
      </c>
      <c r="AB147" s="162">
        <f t="shared" si="18"/>
        <v>0</v>
      </c>
      <c r="AC147" s="162">
        <v>0</v>
      </c>
      <c r="AD147" s="163">
        <f t="shared" si="19"/>
        <v>0</v>
      </c>
      <c r="AR147" s="22" t="s">
        <v>278</v>
      </c>
      <c r="AT147" s="22" t="s">
        <v>205</v>
      </c>
      <c r="AU147" s="22" t="s">
        <v>96</v>
      </c>
      <c r="AY147" s="22" t="s">
        <v>204</v>
      </c>
      <c r="BE147" s="164">
        <f t="shared" si="20"/>
        <v>0</v>
      </c>
      <c r="BF147" s="164">
        <f t="shared" si="21"/>
        <v>0</v>
      </c>
      <c r="BG147" s="164">
        <f t="shared" si="22"/>
        <v>0</v>
      </c>
      <c r="BH147" s="164">
        <f t="shared" si="23"/>
        <v>0</v>
      </c>
      <c r="BI147" s="164">
        <f t="shared" si="24"/>
        <v>0</v>
      </c>
      <c r="BJ147" s="22" t="s">
        <v>91</v>
      </c>
      <c r="BK147" s="164">
        <f t="shared" si="25"/>
        <v>0</v>
      </c>
      <c r="BL147" s="22" t="s">
        <v>278</v>
      </c>
      <c r="BM147" s="22" t="s">
        <v>2044</v>
      </c>
    </row>
    <row r="148" spans="2:65" s="1" customFormat="1" ht="25.5" customHeight="1">
      <c r="B148" s="154"/>
      <c r="C148" s="165" t="s">
        <v>284</v>
      </c>
      <c r="D148" s="165" t="s">
        <v>211</v>
      </c>
      <c r="E148" s="166" t="s">
        <v>1749</v>
      </c>
      <c r="F148" s="265" t="s">
        <v>1750</v>
      </c>
      <c r="G148" s="265"/>
      <c r="H148" s="265"/>
      <c r="I148" s="265"/>
      <c r="J148" s="167" t="s">
        <v>208</v>
      </c>
      <c r="K148" s="168">
        <v>2</v>
      </c>
      <c r="L148" s="169"/>
      <c r="M148" s="266"/>
      <c r="N148" s="266"/>
      <c r="O148" s="267"/>
      <c r="P148" s="264">
        <f t="shared" si="13"/>
        <v>0</v>
      </c>
      <c r="Q148" s="264"/>
      <c r="R148" s="160"/>
      <c r="T148" s="161" t="s">
        <v>5</v>
      </c>
      <c r="U148" s="44" t="s">
        <v>47</v>
      </c>
      <c r="V148" s="120">
        <f t="shared" si="14"/>
        <v>0</v>
      </c>
      <c r="W148" s="120">
        <f t="shared" si="15"/>
        <v>0</v>
      </c>
      <c r="X148" s="120">
        <f t="shared" si="16"/>
        <v>0</v>
      </c>
      <c r="Y148" s="162">
        <v>0</v>
      </c>
      <c r="Z148" s="162">
        <f t="shared" si="17"/>
        <v>0</v>
      </c>
      <c r="AA148" s="162">
        <v>1.9000000000000001E-4</v>
      </c>
      <c r="AB148" s="162">
        <f t="shared" si="18"/>
        <v>3.8000000000000002E-4</v>
      </c>
      <c r="AC148" s="162">
        <v>0</v>
      </c>
      <c r="AD148" s="163">
        <f t="shared" si="19"/>
        <v>0</v>
      </c>
      <c r="AR148" s="22" t="s">
        <v>1373</v>
      </c>
      <c r="AT148" s="22" t="s">
        <v>211</v>
      </c>
      <c r="AU148" s="22" t="s">
        <v>96</v>
      </c>
      <c r="AY148" s="22" t="s">
        <v>204</v>
      </c>
      <c r="BE148" s="164">
        <f t="shared" si="20"/>
        <v>0</v>
      </c>
      <c r="BF148" s="164">
        <f t="shared" si="21"/>
        <v>0</v>
      </c>
      <c r="BG148" s="164">
        <f t="shared" si="22"/>
        <v>0</v>
      </c>
      <c r="BH148" s="164">
        <f t="shared" si="23"/>
        <v>0</v>
      </c>
      <c r="BI148" s="164">
        <f t="shared" si="24"/>
        <v>0</v>
      </c>
      <c r="BJ148" s="22" t="s">
        <v>91</v>
      </c>
      <c r="BK148" s="164">
        <f t="shared" si="25"/>
        <v>0</v>
      </c>
      <c r="BL148" s="22" t="s">
        <v>1373</v>
      </c>
      <c r="BM148" s="22" t="s">
        <v>2045</v>
      </c>
    </row>
    <row r="149" spans="2:65" s="1" customFormat="1" ht="16.5" customHeight="1">
      <c r="B149" s="154"/>
      <c r="C149" s="155" t="s">
        <v>288</v>
      </c>
      <c r="D149" s="155" t="s">
        <v>205</v>
      </c>
      <c r="E149" s="156" t="s">
        <v>1752</v>
      </c>
      <c r="F149" s="263" t="s">
        <v>1753</v>
      </c>
      <c r="G149" s="263"/>
      <c r="H149" s="263"/>
      <c r="I149" s="263"/>
      <c r="J149" s="157" t="s">
        <v>208</v>
      </c>
      <c r="K149" s="158">
        <v>3</v>
      </c>
      <c r="L149" s="159"/>
      <c r="M149" s="264"/>
      <c r="N149" s="264"/>
      <c r="O149" s="264"/>
      <c r="P149" s="264">
        <f t="shared" si="13"/>
        <v>0</v>
      </c>
      <c r="Q149" s="264"/>
      <c r="R149" s="160"/>
      <c r="T149" s="161" t="s">
        <v>5</v>
      </c>
      <c r="U149" s="44" t="s">
        <v>47</v>
      </c>
      <c r="V149" s="120">
        <f t="shared" si="14"/>
        <v>0</v>
      </c>
      <c r="W149" s="120">
        <f t="shared" si="15"/>
        <v>0</v>
      </c>
      <c r="X149" s="120">
        <f t="shared" si="16"/>
        <v>0</v>
      </c>
      <c r="Y149" s="162">
        <v>0.21</v>
      </c>
      <c r="Z149" s="162">
        <f t="shared" si="17"/>
        <v>0.63</v>
      </c>
      <c r="AA149" s="162">
        <v>0</v>
      </c>
      <c r="AB149" s="162">
        <f t="shared" si="18"/>
        <v>0</v>
      </c>
      <c r="AC149" s="162">
        <v>0</v>
      </c>
      <c r="AD149" s="163">
        <f t="shared" si="19"/>
        <v>0</v>
      </c>
      <c r="AR149" s="22" t="s">
        <v>278</v>
      </c>
      <c r="AT149" s="22" t="s">
        <v>205</v>
      </c>
      <c r="AU149" s="22" t="s">
        <v>96</v>
      </c>
      <c r="AY149" s="22" t="s">
        <v>204</v>
      </c>
      <c r="BE149" s="164">
        <f t="shared" si="20"/>
        <v>0</v>
      </c>
      <c r="BF149" s="164">
        <f t="shared" si="21"/>
        <v>0</v>
      </c>
      <c r="BG149" s="164">
        <f t="shared" si="22"/>
        <v>0</v>
      </c>
      <c r="BH149" s="164">
        <f t="shared" si="23"/>
        <v>0</v>
      </c>
      <c r="BI149" s="164">
        <f t="shared" si="24"/>
        <v>0</v>
      </c>
      <c r="BJ149" s="22" t="s">
        <v>91</v>
      </c>
      <c r="BK149" s="164">
        <f t="shared" si="25"/>
        <v>0</v>
      </c>
      <c r="BL149" s="22" t="s">
        <v>278</v>
      </c>
      <c r="BM149" s="22" t="s">
        <v>2046</v>
      </c>
    </row>
    <row r="150" spans="2:65" s="1" customFormat="1" ht="25.5" customHeight="1">
      <c r="B150" s="154"/>
      <c r="C150" s="165" t="s">
        <v>11</v>
      </c>
      <c r="D150" s="165" t="s">
        <v>211</v>
      </c>
      <c r="E150" s="166" t="s">
        <v>1755</v>
      </c>
      <c r="F150" s="265" t="s">
        <v>1756</v>
      </c>
      <c r="G150" s="265"/>
      <c r="H150" s="265"/>
      <c r="I150" s="265"/>
      <c r="J150" s="167" t="s">
        <v>208</v>
      </c>
      <c r="K150" s="168">
        <v>3</v>
      </c>
      <c r="L150" s="169"/>
      <c r="M150" s="266"/>
      <c r="N150" s="266"/>
      <c r="O150" s="267"/>
      <c r="P150" s="264">
        <f t="shared" si="13"/>
        <v>0</v>
      </c>
      <c r="Q150" s="264"/>
      <c r="R150" s="160"/>
      <c r="T150" s="161" t="s">
        <v>5</v>
      </c>
      <c r="U150" s="44" t="s">
        <v>47</v>
      </c>
      <c r="V150" s="120">
        <f t="shared" si="14"/>
        <v>0</v>
      </c>
      <c r="W150" s="120">
        <f t="shared" si="15"/>
        <v>0</v>
      </c>
      <c r="X150" s="120">
        <f t="shared" si="16"/>
        <v>0</v>
      </c>
      <c r="Y150" s="162">
        <v>0</v>
      </c>
      <c r="Z150" s="162">
        <f t="shared" si="17"/>
        <v>0</v>
      </c>
      <c r="AA150" s="162">
        <v>1.9000000000000001E-4</v>
      </c>
      <c r="AB150" s="162">
        <f t="shared" si="18"/>
        <v>5.6999999999999998E-4</v>
      </c>
      <c r="AC150" s="162">
        <v>0</v>
      </c>
      <c r="AD150" s="163">
        <f t="shared" si="19"/>
        <v>0</v>
      </c>
      <c r="AR150" s="22" t="s">
        <v>1373</v>
      </c>
      <c r="AT150" s="22" t="s">
        <v>211</v>
      </c>
      <c r="AU150" s="22" t="s">
        <v>96</v>
      </c>
      <c r="AY150" s="22" t="s">
        <v>204</v>
      </c>
      <c r="BE150" s="164">
        <f t="shared" si="20"/>
        <v>0</v>
      </c>
      <c r="BF150" s="164">
        <f t="shared" si="21"/>
        <v>0</v>
      </c>
      <c r="BG150" s="164">
        <f t="shared" si="22"/>
        <v>0</v>
      </c>
      <c r="BH150" s="164">
        <f t="shared" si="23"/>
        <v>0</v>
      </c>
      <c r="BI150" s="164">
        <f t="shared" si="24"/>
        <v>0</v>
      </c>
      <c r="BJ150" s="22" t="s">
        <v>91</v>
      </c>
      <c r="BK150" s="164">
        <f t="shared" si="25"/>
        <v>0</v>
      </c>
      <c r="BL150" s="22" t="s">
        <v>1373</v>
      </c>
      <c r="BM150" s="22" t="s">
        <v>2047</v>
      </c>
    </row>
    <row r="151" spans="2:65" s="1" customFormat="1" ht="25.5" customHeight="1">
      <c r="B151" s="154"/>
      <c r="C151" s="155" t="s">
        <v>295</v>
      </c>
      <c r="D151" s="155" t="s">
        <v>205</v>
      </c>
      <c r="E151" s="156" t="s">
        <v>1758</v>
      </c>
      <c r="F151" s="263" t="s">
        <v>1759</v>
      </c>
      <c r="G151" s="263"/>
      <c r="H151" s="263"/>
      <c r="I151" s="263"/>
      <c r="J151" s="157" t="s">
        <v>208</v>
      </c>
      <c r="K151" s="158">
        <v>32</v>
      </c>
      <c r="L151" s="159"/>
      <c r="M151" s="264"/>
      <c r="N151" s="264"/>
      <c r="O151" s="264"/>
      <c r="P151" s="264">
        <f t="shared" si="13"/>
        <v>0</v>
      </c>
      <c r="Q151" s="264"/>
      <c r="R151" s="160"/>
      <c r="T151" s="161" t="s">
        <v>5</v>
      </c>
      <c r="U151" s="44" t="s">
        <v>47</v>
      </c>
      <c r="V151" s="120">
        <f t="shared" si="14"/>
        <v>0</v>
      </c>
      <c r="W151" s="120">
        <f t="shared" si="15"/>
        <v>0</v>
      </c>
      <c r="X151" s="120">
        <f t="shared" si="16"/>
        <v>0</v>
      </c>
      <c r="Y151" s="162">
        <v>0.22</v>
      </c>
      <c r="Z151" s="162">
        <f t="shared" si="17"/>
        <v>7.04</v>
      </c>
      <c r="AA151" s="162">
        <v>0</v>
      </c>
      <c r="AB151" s="162">
        <f t="shared" si="18"/>
        <v>0</v>
      </c>
      <c r="AC151" s="162">
        <v>0</v>
      </c>
      <c r="AD151" s="163">
        <f t="shared" si="19"/>
        <v>0</v>
      </c>
      <c r="AR151" s="22" t="s">
        <v>278</v>
      </c>
      <c r="AT151" s="22" t="s">
        <v>205</v>
      </c>
      <c r="AU151" s="22" t="s">
        <v>96</v>
      </c>
      <c r="AY151" s="22" t="s">
        <v>204</v>
      </c>
      <c r="BE151" s="164">
        <f t="shared" si="20"/>
        <v>0</v>
      </c>
      <c r="BF151" s="164">
        <f t="shared" si="21"/>
        <v>0</v>
      </c>
      <c r="BG151" s="164">
        <f t="shared" si="22"/>
        <v>0</v>
      </c>
      <c r="BH151" s="164">
        <f t="shared" si="23"/>
        <v>0</v>
      </c>
      <c r="BI151" s="164">
        <f t="shared" si="24"/>
        <v>0</v>
      </c>
      <c r="BJ151" s="22" t="s">
        <v>91</v>
      </c>
      <c r="BK151" s="164">
        <f t="shared" si="25"/>
        <v>0</v>
      </c>
      <c r="BL151" s="22" t="s">
        <v>278</v>
      </c>
      <c r="BM151" s="22" t="s">
        <v>2048</v>
      </c>
    </row>
    <row r="152" spans="2:65" s="1" customFormat="1" ht="16.5" customHeight="1">
      <c r="B152" s="154"/>
      <c r="C152" s="165" t="s">
        <v>299</v>
      </c>
      <c r="D152" s="165" t="s">
        <v>211</v>
      </c>
      <c r="E152" s="166" t="s">
        <v>1761</v>
      </c>
      <c r="F152" s="265" t="s">
        <v>1762</v>
      </c>
      <c r="G152" s="265"/>
      <c r="H152" s="265"/>
      <c r="I152" s="265"/>
      <c r="J152" s="167" t="s">
        <v>208</v>
      </c>
      <c r="K152" s="168">
        <v>3</v>
      </c>
      <c r="L152" s="169"/>
      <c r="M152" s="266"/>
      <c r="N152" s="266"/>
      <c r="O152" s="267"/>
      <c r="P152" s="264">
        <f t="shared" si="13"/>
        <v>0</v>
      </c>
      <c r="Q152" s="264"/>
      <c r="R152" s="160"/>
      <c r="T152" s="161" t="s">
        <v>5</v>
      </c>
      <c r="U152" s="44" t="s">
        <v>47</v>
      </c>
      <c r="V152" s="120">
        <f t="shared" si="14"/>
        <v>0</v>
      </c>
      <c r="W152" s="120">
        <f t="shared" si="15"/>
        <v>0</v>
      </c>
      <c r="X152" s="120">
        <f t="shared" si="16"/>
        <v>0</v>
      </c>
      <c r="Y152" s="162">
        <v>0</v>
      </c>
      <c r="Z152" s="162">
        <f t="shared" si="17"/>
        <v>0</v>
      </c>
      <c r="AA152" s="162">
        <v>2.3000000000000001E-4</v>
      </c>
      <c r="AB152" s="162">
        <f t="shared" si="18"/>
        <v>6.9000000000000008E-4</v>
      </c>
      <c r="AC152" s="162">
        <v>0</v>
      </c>
      <c r="AD152" s="163">
        <f t="shared" si="19"/>
        <v>0</v>
      </c>
      <c r="AR152" s="22" t="s">
        <v>1373</v>
      </c>
      <c r="AT152" s="22" t="s">
        <v>211</v>
      </c>
      <c r="AU152" s="22" t="s">
        <v>96</v>
      </c>
      <c r="AY152" s="22" t="s">
        <v>204</v>
      </c>
      <c r="BE152" s="164">
        <f t="shared" si="20"/>
        <v>0</v>
      </c>
      <c r="BF152" s="164">
        <f t="shared" si="21"/>
        <v>0</v>
      </c>
      <c r="BG152" s="164">
        <f t="shared" si="22"/>
        <v>0</v>
      </c>
      <c r="BH152" s="164">
        <f t="shared" si="23"/>
        <v>0</v>
      </c>
      <c r="BI152" s="164">
        <f t="shared" si="24"/>
        <v>0</v>
      </c>
      <c r="BJ152" s="22" t="s">
        <v>91</v>
      </c>
      <c r="BK152" s="164">
        <f t="shared" si="25"/>
        <v>0</v>
      </c>
      <c r="BL152" s="22" t="s">
        <v>1373</v>
      </c>
      <c r="BM152" s="22" t="s">
        <v>2049</v>
      </c>
    </row>
    <row r="153" spans="2:65" s="1" customFormat="1" ht="16.5" customHeight="1">
      <c r="B153" s="154"/>
      <c r="C153" s="165" t="s">
        <v>303</v>
      </c>
      <c r="D153" s="165" t="s">
        <v>211</v>
      </c>
      <c r="E153" s="166" t="s">
        <v>1764</v>
      </c>
      <c r="F153" s="265" t="s">
        <v>1765</v>
      </c>
      <c r="G153" s="265"/>
      <c r="H153" s="265"/>
      <c r="I153" s="265"/>
      <c r="J153" s="167" t="s">
        <v>208</v>
      </c>
      <c r="K153" s="168">
        <v>4</v>
      </c>
      <c r="L153" s="169"/>
      <c r="M153" s="266"/>
      <c r="N153" s="266"/>
      <c r="O153" s="267"/>
      <c r="P153" s="264">
        <f t="shared" si="13"/>
        <v>0</v>
      </c>
      <c r="Q153" s="264"/>
      <c r="R153" s="160"/>
      <c r="T153" s="161" t="s">
        <v>5</v>
      </c>
      <c r="U153" s="44" t="s">
        <v>47</v>
      </c>
      <c r="V153" s="120">
        <f t="shared" si="14"/>
        <v>0</v>
      </c>
      <c r="W153" s="120">
        <f t="shared" si="15"/>
        <v>0</v>
      </c>
      <c r="X153" s="120">
        <f t="shared" si="16"/>
        <v>0</v>
      </c>
      <c r="Y153" s="162">
        <v>0</v>
      </c>
      <c r="Z153" s="162">
        <f t="shared" si="17"/>
        <v>0</v>
      </c>
      <c r="AA153" s="162">
        <v>1.4999999999999999E-4</v>
      </c>
      <c r="AB153" s="162">
        <f t="shared" si="18"/>
        <v>5.9999999999999995E-4</v>
      </c>
      <c r="AC153" s="162">
        <v>0</v>
      </c>
      <c r="AD153" s="163">
        <f t="shared" si="19"/>
        <v>0</v>
      </c>
      <c r="AR153" s="22" t="s">
        <v>1373</v>
      </c>
      <c r="AT153" s="22" t="s">
        <v>211</v>
      </c>
      <c r="AU153" s="22" t="s">
        <v>96</v>
      </c>
      <c r="AY153" s="22" t="s">
        <v>204</v>
      </c>
      <c r="BE153" s="164">
        <f t="shared" si="20"/>
        <v>0</v>
      </c>
      <c r="BF153" s="164">
        <f t="shared" si="21"/>
        <v>0</v>
      </c>
      <c r="BG153" s="164">
        <f t="shared" si="22"/>
        <v>0</v>
      </c>
      <c r="BH153" s="164">
        <f t="shared" si="23"/>
        <v>0</v>
      </c>
      <c r="BI153" s="164">
        <f t="shared" si="24"/>
        <v>0</v>
      </c>
      <c r="BJ153" s="22" t="s">
        <v>91</v>
      </c>
      <c r="BK153" s="164">
        <f t="shared" si="25"/>
        <v>0</v>
      </c>
      <c r="BL153" s="22" t="s">
        <v>1373</v>
      </c>
      <c r="BM153" s="22" t="s">
        <v>2050</v>
      </c>
    </row>
    <row r="154" spans="2:65" s="1" customFormat="1" ht="16.5" customHeight="1">
      <c r="B154" s="154"/>
      <c r="C154" s="165" t="s">
        <v>307</v>
      </c>
      <c r="D154" s="165" t="s">
        <v>211</v>
      </c>
      <c r="E154" s="166" t="s">
        <v>1767</v>
      </c>
      <c r="F154" s="265" t="s">
        <v>1768</v>
      </c>
      <c r="G154" s="265"/>
      <c r="H154" s="265"/>
      <c r="I154" s="265"/>
      <c r="J154" s="167" t="s">
        <v>208</v>
      </c>
      <c r="K154" s="168">
        <v>25</v>
      </c>
      <c r="L154" s="169"/>
      <c r="M154" s="266"/>
      <c r="N154" s="266"/>
      <c r="O154" s="267"/>
      <c r="P154" s="264">
        <f t="shared" si="13"/>
        <v>0</v>
      </c>
      <c r="Q154" s="264"/>
      <c r="R154" s="160"/>
      <c r="T154" s="161" t="s">
        <v>5</v>
      </c>
      <c r="U154" s="44" t="s">
        <v>47</v>
      </c>
      <c r="V154" s="120">
        <f t="shared" si="14"/>
        <v>0</v>
      </c>
      <c r="W154" s="120">
        <f t="shared" si="15"/>
        <v>0</v>
      </c>
      <c r="X154" s="120">
        <f t="shared" si="16"/>
        <v>0</v>
      </c>
      <c r="Y154" s="162">
        <v>0</v>
      </c>
      <c r="Z154" s="162">
        <f t="shared" si="17"/>
        <v>0</v>
      </c>
      <c r="AA154" s="162">
        <v>1E-4</v>
      </c>
      <c r="AB154" s="162">
        <f t="shared" si="18"/>
        <v>2.5000000000000001E-3</v>
      </c>
      <c r="AC154" s="162">
        <v>0</v>
      </c>
      <c r="AD154" s="163">
        <f t="shared" si="19"/>
        <v>0</v>
      </c>
      <c r="AR154" s="22" t="s">
        <v>1373</v>
      </c>
      <c r="AT154" s="22" t="s">
        <v>211</v>
      </c>
      <c r="AU154" s="22" t="s">
        <v>96</v>
      </c>
      <c r="AY154" s="22" t="s">
        <v>204</v>
      </c>
      <c r="BE154" s="164">
        <f t="shared" si="20"/>
        <v>0</v>
      </c>
      <c r="BF154" s="164">
        <f t="shared" si="21"/>
        <v>0</v>
      </c>
      <c r="BG154" s="164">
        <f t="shared" si="22"/>
        <v>0</v>
      </c>
      <c r="BH154" s="164">
        <f t="shared" si="23"/>
        <v>0</v>
      </c>
      <c r="BI154" s="164">
        <f t="shared" si="24"/>
        <v>0</v>
      </c>
      <c r="BJ154" s="22" t="s">
        <v>91</v>
      </c>
      <c r="BK154" s="164">
        <f t="shared" si="25"/>
        <v>0</v>
      </c>
      <c r="BL154" s="22" t="s">
        <v>1373</v>
      </c>
      <c r="BM154" s="22" t="s">
        <v>2051</v>
      </c>
    </row>
    <row r="155" spans="2:65" s="10" customFormat="1" ht="29.85" customHeight="1">
      <c r="B155" s="142"/>
      <c r="C155" s="143"/>
      <c r="D155" s="153" t="s">
        <v>1441</v>
      </c>
      <c r="E155" s="153"/>
      <c r="F155" s="153"/>
      <c r="G155" s="153"/>
      <c r="H155" s="153"/>
      <c r="I155" s="153"/>
      <c r="J155" s="153"/>
      <c r="K155" s="153"/>
      <c r="L155" s="153"/>
      <c r="M155" s="279">
        <f>BK155</f>
        <v>0</v>
      </c>
      <c r="N155" s="280"/>
      <c r="O155" s="280"/>
      <c r="P155" s="280"/>
      <c r="Q155" s="280"/>
      <c r="R155" s="145"/>
      <c r="T155" s="146"/>
      <c r="U155" s="143"/>
      <c r="V155" s="143"/>
      <c r="W155" s="147">
        <f>SUM(W156:W176)</f>
        <v>0</v>
      </c>
      <c r="X155" s="147">
        <f>SUM(X156:X176)</f>
        <v>0</v>
      </c>
      <c r="Y155" s="143"/>
      <c r="Z155" s="148">
        <f>SUM(Z156:Z176)</f>
        <v>1.8010000000000002</v>
      </c>
      <c r="AA155" s="143"/>
      <c r="AB155" s="148">
        <f>SUM(AB156:AB176)</f>
        <v>0</v>
      </c>
      <c r="AC155" s="143"/>
      <c r="AD155" s="149">
        <f>SUM(AD156:AD176)</f>
        <v>0</v>
      </c>
      <c r="AR155" s="150" t="s">
        <v>216</v>
      </c>
      <c r="AT155" s="151" t="s">
        <v>83</v>
      </c>
      <c r="AU155" s="151" t="s">
        <v>91</v>
      </c>
      <c r="AY155" s="150" t="s">
        <v>204</v>
      </c>
      <c r="BK155" s="152">
        <f>SUM(BK156:BK176)</f>
        <v>0</v>
      </c>
    </row>
    <row r="156" spans="2:65" s="1" customFormat="1" ht="16.5" customHeight="1">
      <c r="B156" s="154"/>
      <c r="C156" s="155" t="s">
        <v>311</v>
      </c>
      <c r="D156" s="155" t="s">
        <v>205</v>
      </c>
      <c r="E156" s="156" t="s">
        <v>1770</v>
      </c>
      <c r="F156" s="263" t="s">
        <v>1771</v>
      </c>
      <c r="G156" s="263"/>
      <c r="H156" s="263"/>
      <c r="I156" s="263"/>
      <c r="J156" s="157" t="s">
        <v>237</v>
      </c>
      <c r="K156" s="158">
        <v>1</v>
      </c>
      <c r="L156" s="159"/>
      <c r="M156" s="264"/>
      <c r="N156" s="264"/>
      <c r="O156" s="264"/>
      <c r="P156" s="264">
        <f t="shared" ref="P156:P176" si="26">ROUND(V156*K156,2)</f>
        <v>0</v>
      </c>
      <c r="Q156" s="264"/>
      <c r="R156" s="160"/>
      <c r="T156" s="161" t="s">
        <v>5</v>
      </c>
      <c r="U156" s="44" t="s">
        <v>47</v>
      </c>
      <c r="V156" s="120">
        <f t="shared" ref="V156:V176" si="27">L156+M156</f>
        <v>0</v>
      </c>
      <c r="W156" s="120">
        <f t="shared" ref="W156:W176" si="28">ROUND(L156*K156,2)</f>
        <v>0</v>
      </c>
      <c r="X156" s="120">
        <f t="shared" ref="X156:X176" si="29">ROUND(M156*K156,2)</f>
        <v>0</v>
      </c>
      <c r="Y156" s="162">
        <v>0.21199999999999999</v>
      </c>
      <c r="Z156" s="162">
        <f t="shared" ref="Z156:Z176" si="30">Y156*K156</f>
        <v>0.21199999999999999</v>
      </c>
      <c r="AA156" s="162">
        <v>0</v>
      </c>
      <c r="AB156" s="162">
        <f t="shared" ref="AB156:AB176" si="31">AA156*K156</f>
        <v>0</v>
      </c>
      <c r="AC156" s="162">
        <v>0</v>
      </c>
      <c r="AD156" s="163">
        <f t="shared" ref="AD156:AD176" si="32">AC156*K156</f>
        <v>0</v>
      </c>
      <c r="AR156" s="22" t="s">
        <v>278</v>
      </c>
      <c r="AT156" s="22" t="s">
        <v>205</v>
      </c>
      <c r="AU156" s="22" t="s">
        <v>96</v>
      </c>
      <c r="AY156" s="22" t="s">
        <v>204</v>
      </c>
      <c r="BE156" s="164">
        <f t="shared" ref="BE156:BE176" si="33">IF(U156="základní",P156,0)</f>
        <v>0</v>
      </c>
      <c r="BF156" s="164">
        <f t="shared" ref="BF156:BF176" si="34">IF(U156="snížená",P156,0)</f>
        <v>0</v>
      </c>
      <c r="BG156" s="164">
        <f t="shared" ref="BG156:BG176" si="35">IF(U156="zákl. přenesená",P156,0)</f>
        <v>0</v>
      </c>
      <c r="BH156" s="164">
        <f t="shared" ref="BH156:BH176" si="36">IF(U156="sníž. přenesená",P156,0)</f>
        <v>0</v>
      </c>
      <c r="BI156" s="164">
        <f t="shared" ref="BI156:BI176" si="37">IF(U156="nulová",P156,0)</f>
        <v>0</v>
      </c>
      <c r="BJ156" s="22" t="s">
        <v>91</v>
      </c>
      <c r="BK156" s="164">
        <f t="shared" ref="BK156:BK176" si="38">ROUND(V156*K156,2)</f>
        <v>0</v>
      </c>
      <c r="BL156" s="22" t="s">
        <v>278</v>
      </c>
      <c r="BM156" s="22" t="s">
        <v>2052</v>
      </c>
    </row>
    <row r="157" spans="2:65" s="1" customFormat="1" ht="16.5" customHeight="1">
      <c r="B157" s="154"/>
      <c r="C157" s="155" t="s">
        <v>315</v>
      </c>
      <c r="D157" s="155" t="s">
        <v>205</v>
      </c>
      <c r="E157" s="156" t="s">
        <v>1773</v>
      </c>
      <c r="F157" s="263" t="s">
        <v>1774</v>
      </c>
      <c r="G157" s="263"/>
      <c r="H157" s="263"/>
      <c r="I157" s="263"/>
      <c r="J157" s="157" t="s">
        <v>237</v>
      </c>
      <c r="K157" s="158">
        <v>1</v>
      </c>
      <c r="L157" s="159"/>
      <c r="M157" s="264"/>
      <c r="N157" s="264"/>
      <c r="O157" s="264"/>
      <c r="P157" s="264">
        <f t="shared" si="26"/>
        <v>0</v>
      </c>
      <c r="Q157" s="264"/>
      <c r="R157" s="160"/>
      <c r="T157" s="161" t="s">
        <v>5</v>
      </c>
      <c r="U157" s="44" t="s">
        <v>47</v>
      </c>
      <c r="V157" s="120">
        <f t="shared" si="27"/>
        <v>0</v>
      </c>
      <c r="W157" s="120">
        <f t="shared" si="28"/>
        <v>0</v>
      </c>
      <c r="X157" s="120">
        <f t="shared" si="29"/>
        <v>0</v>
      </c>
      <c r="Y157" s="162">
        <v>0.21199999999999999</v>
      </c>
      <c r="Z157" s="162">
        <f t="shared" si="30"/>
        <v>0.21199999999999999</v>
      </c>
      <c r="AA157" s="162">
        <v>0</v>
      </c>
      <c r="AB157" s="162">
        <f t="shared" si="31"/>
        <v>0</v>
      </c>
      <c r="AC157" s="162">
        <v>0</v>
      </c>
      <c r="AD157" s="163">
        <f t="shared" si="32"/>
        <v>0</v>
      </c>
      <c r="AR157" s="22" t="s">
        <v>278</v>
      </c>
      <c r="AT157" s="22" t="s">
        <v>205</v>
      </c>
      <c r="AU157" s="22" t="s">
        <v>96</v>
      </c>
      <c r="AY157" s="22" t="s">
        <v>204</v>
      </c>
      <c r="BE157" s="164">
        <f t="shared" si="33"/>
        <v>0</v>
      </c>
      <c r="BF157" s="164">
        <f t="shared" si="34"/>
        <v>0</v>
      </c>
      <c r="BG157" s="164">
        <f t="shared" si="35"/>
        <v>0</v>
      </c>
      <c r="BH157" s="164">
        <f t="shared" si="36"/>
        <v>0</v>
      </c>
      <c r="BI157" s="164">
        <f t="shared" si="37"/>
        <v>0</v>
      </c>
      <c r="BJ157" s="22" t="s">
        <v>91</v>
      </c>
      <c r="BK157" s="164">
        <f t="shared" si="38"/>
        <v>0</v>
      </c>
      <c r="BL157" s="22" t="s">
        <v>278</v>
      </c>
      <c r="BM157" s="22" t="s">
        <v>2053</v>
      </c>
    </row>
    <row r="158" spans="2:65" s="1" customFormat="1" ht="16.5" customHeight="1">
      <c r="B158" s="154"/>
      <c r="C158" s="165" t="s">
        <v>319</v>
      </c>
      <c r="D158" s="165" t="s">
        <v>211</v>
      </c>
      <c r="E158" s="166" t="s">
        <v>1776</v>
      </c>
      <c r="F158" s="265" t="s">
        <v>1777</v>
      </c>
      <c r="G158" s="265"/>
      <c r="H158" s="265"/>
      <c r="I158" s="265"/>
      <c r="J158" s="167" t="s">
        <v>237</v>
      </c>
      <c r="K158" s="168">
        <v>1</v>
      </c>
      <c r="L158" s="169"/>
      <c r="M158" s="266"/>
      <c r="N158" s="266"/>
      <c r="O158" s="267"/>
      <c r="P158" s="264">
        <f t="shared" si="26"/>
        <v>0</v>
      </c>
      <c r="Q158" s="264"/>
      <c r="R158" s="160"/>
      <c r="T158" s="161" t="s">
        <v>5</v>
      </c>
      <c r="U158" s="44" t="s">
        <v>47</v>
      </c>
      <c r="V158" s="120">
        <f t="shared" si="27"/>
        <v>0</v>
      </c>
      <c r="W158" s="120">
        <f t="shared" si="28"/>
        <v>0</v>
      </c>
      <c r="X158" s="120">
        <f t="shared" si="29"/>
        <v>0</v>
      </c>
      <c r="Y158" s="162">
        <v>0</v>
      </c>
      <c r="Z158" s="162">
        <f t="shared" si="30"/>
        <v>0</v>
      </c>
      <c r="AA158" s="162">
        <v>0</v>
      </c>
      <c r="AB158" s="162">
        <f t="shared" si="31"/>
        <v>0</v>
      </c>
      <c r="AC158" s="162">
        <v>0</v>
      </c>
      <c r="AD158" s="163">
        <f t="shared" si="32"/>
        <v>0</v>
      </c>
      <c r="AR158" s="22" t="s">
        <v>277</v>
      </c>
      <c r="AT158" s="22" t="s">
        <v>211</v>
      </c>
      <c r="AU158" s="22" t="s">
        <v>96</v>
      </c>
      <c r="AY158" s="22" t="s">
        <v>204</v>
      </c>
      <c r="BE158" s="164">
        <f t="shared" si="33"/>
        <v>0</v>
      </c>
      <c r="BF158" s="164">
        <f t="shared" si="34"/>
        <v>0</v>
      </c>
      <c r="BG158" s="164">
        <f t="shared" si="35"/>
        <v>0</v>
      </c>
      <c r="BH158" s="164">
        <f t="shared" si="36"/>
        <v>0</v>
      </c>
      <c r="BI158" s="164">
        <f t="shared" si="37"/>
        <v>0</v>
      </c>
      <c r="BJ158" s="22" t="s">
        <v>91</v>
      </c>
      <c r="BK158" s="164">
        <f t="shared" si="38"/>
        <v>0</v>
      </c>
      <c r="BL158" s="22" t="s">
        <v>278</v>
      </c>
      <c r="BM158" s="22" t="s">
        <v>2054</v>
      </c>
    </row>
    <row r="159" spans="2:65" s="1" customFormat="1" ht="16.5" customHeight="1">
      <c r="B159" s="154"/>
      <c r="C159" s="155" t="s">
        <v>323</v>
      </c>
      <c r="D159" s="155" t="s">
        <v>205</v>
      </c>
      <c r="E159" s="156" t="s">
        <v>1779</v>
      </c>
      <c r="F159" s="263" t="s">
        <v>1780</v>
      </c>
      <c r="G159" s="263"/>
      <c r="H159" s="263"/>
      <c r="I159" s="263"/>
      <c r="J159" s="157" t="s">
        <v>237</v>
      </c>
      <c r="K159" s="158">
        <v>2</v>
      </c>
      <c r="L159" s="159"/>
      <c r="M159" s="264"/>
      <c r="N159" s="264"/>
      <c r="O159" s="264"/>
      <c r="P159" s="264">
        <f t="shared" si="26"/>
        <v>0</v>
      </c>
      <c r="Q159" s="264"/>
      <c r="R159" s="160"/>
      <c r="T159" s="161" t="s">
        <v>5</v>
      </c>
      <c r="U159" s="44" t="s">
        <v>47</v>
      </c>
      <c r="V159" s="120">
        <f t="shared" si="27"/>
        <v>0</v>
      </c>
      <c r="W159" s="120">
        <f t="shared" si="28"/>
        <v>0</v>
      </c>
      <c r="X159" s="120">
        <f t="shared" si="29"/>
        <v>0</v>
      </c>
      <c r="Y159" s="162">
        <v>0.21199999999999999</v>
      </c>
      <c r="Z159" s="162">
        <f t="shared" si="30"/>
        <v>0.42399999999999999</v>
      </c>
      <c r="AA159" s="162">
        <v>0</v>
      </c>
      <c r="AB159" s="162">
        <f t="shared" si="31"/>
        <v>0</v>
      </c>
      <c r="AC159" s="162">
        <v>0</v>
      </c>
      <c r="AD159" s="163">
        <f t="shared" si="32"/>
        <v>0</v>
      </c>
      <c r="AR159" s="22" t="s">
        <v>278</v>
      </c>
      <c r="AT159" s="22" t="s">
        <v>205</v>
      </c>
      <c r="AU159" s="22" t="s">
        <v>96</v>
      </c>
      <c r="AY159" s="22" t="s">
        <v>204</v>
      </c>
      <c r="BE159" s="164">
        <f t="shared" si="33"/>
        <v>0</v>
      </c>
      <c r="BF159" s="164">
        <f t="shared" si="34"/>
        <v>0</v>
      </c>
      <c r="BG159" s="164">
        <f t="shared" si="35"/>
        <v>0</v>
      </c>
      <c r="BH159" s="164">
        <f t="shared" si="36"/>
        <v>0</v>
      </c>
      <c r="BI159" s="164">
        <f t="shared" si="37"/>
        <v>0</v>
      </c>
      <c r="BJ159" s="22" t="s">
        <v>91</v>
      </c>
      <c r="BK159" s="164">
        <f t="shared" si="38"/>
        <v>0</v>
      </c>
      <c r="BL159" s="22" t="s">
        <v>278</v>
      </c>
      <c r="BM159" s="22" t="s">
        <v>2055</v>
      </c>
    </row>
    <row r="160" spans="2:65" s="1" customFormat="1" ht="16.5" customHeight="1">
      <c r="B160" s="154"/>
      <c r="C160" s="165" t="s">
        <v>327</v>
      </c>
      <c r="D160" s="165" t="s">
        <v>211</v>
      </c>
      <c r="E160" s="166" t="s">
        <v>1782</v>
      </c>
      <c r="F160" s="265" t="s">
        <v>1783</v>
      </c>
      <c r="G160" s="265"/>
      <c r="H160" s="265"/>
      <c r="I160" s="265"/>
      <c r="J160" s="167" t="s">
        <v>237</v>
      </c>
      <c r="K160" s="168">
        <v>2</v>
      </c>
      <c r="L160" s="169"/>
      <c r="M160" s="266"/>
      <c r="N160" s="266"/>
      <c r="O160" s="267"/>
      <c r="P160" s="264">
        <f t="shared" si="26"/>
        <v>0</v>
      </c>
      <c r="Q160" s="264"/>
      <c r="R160" s="160"/>
      <c r="T160" s="161" t="s">
        <v>5</v>
      </c>
      <c r="U160" s="44" t="s">
        <v>47</v>
      </c>
      <c r="V160" s="120">
        <f t="shared" si="27"/>
        <v>0</v>
      </c>
      <c r="W160" s="120">
        <f t="shared" si="28"/>
        <v>0</v>
      </c>
      <c r="X160" s="120">
        <f t="shared" si="29"/>
        <v>0</v>
      </c>
      <c r="Y160" s="162">
        <v>0</v>
      </c>
      <c r="Z160" s="162">
        <f t="shared" si="30"/>
        <v>0</v>
      </c>
      <c r="AA160" s="162">
        <v>0</v>
      </c>
      <c r="AB160" s="162">
        <f t="shared" si="31"/>
        <v>0</v>
      </c>
      <c r="AC160" s="162">
        <v>0</v>
      </c>
      <c r="AD160" s="163">
        <f t="shared" si="32"/>
        <v>0</v>
      </c>
      <c r="AR160" s="22" t="s">
        <v>277</v>
      </c>
      <c r="AT160" s="22" t="s">
        <v>211</v>
      </c>
      <c r="AU160" s="22" t="s">
        <v>96</v>
      </c>
      <c r="AY160" s="22" t="s">
        <v>204</v>
      </c>
      <c r="BE160" s="164">
        <f t="shared" si="33"/>
        <v>0</v>
      </c>
      <c r="BF160" s="164">
        <f t="shared" si="34"/>
        <v>0</v>
      </c>
      <c r="BG160" s="164">
        <f t="shared" si="35"/>
        <v>0</v>
      </c>
      <c r="BH160" s="164">
        <f t="shared" si="36"/>
        <v>0</v>
      </c>
      <c r="BI160" s="164">
        <f t="shared" si="37"/>
        <v>0</v>
      </c>
      <c r="BJ160" s="22" t="s">
        <v>91</v>
      </c>
      <c r="BK160" s="164">
        <f t="shared" si="38"/>
        <v>0</v>
      </c>
      <c r="BL160" s="22" t="s">
        <v>278</v>
      </c>
      <c r="BM160" s="22" t="s">
        <v>2056</v>
      </c>
    </row>
    <row r="161" spans="2:65" s="1" customFormat="1" ht="16.5" customHeight="1">
      <c r="B161" s="154"/>
      <c r="C161" s="155" t="s">
        <v>331</v>
      </c>
      <c r="D161" s="155" t="s">
        <v>205</v>
      </c>
      <c r="E161" s="156" t="s">
        <v>1785</v>
      </c>
      <c r="F161" s="263" t="s">
        <v>1786</v>
      </c>
      <c r="G161" s="263"/>
      <c r="H161" s="263"/>
      <c r="I161" s="263"/>
      <c r="J161" s="157" t="s">
        <v>237</v>
      </c>
      <c r="K161" s="158">
        <v>1</v>
      </c>
      <c r="L161" s="159"/>
      <c r="M161" s="264"/>
      <c r="N161" s="264"/>
      <c r="O161" s="264"/>
      <c r="P161" s="264">
        <f t="shared" si="26"/>
        <v>0</v>
      </c>
      <c r="Q161" s="264"/>
      <c r="R161" s="160"/>
      <c r="T161" s="161" t="s">
        <v>5</v>
      </c>
      <c r="U161" s="44" t="s">
        <v>47</v>
      </c>
      <c r="V161" s="120">
        <f t="shared" si="27"/>
        <v>0</v>
      </c>
      <c r="W161" s="120">
        <f t="shared" si="28"/>
        <v>0</v>
      </c>
      <c r="X161" s="120">
        <f t="shared" si="29"/>
        <v>0</v>
      </c>
      <c r="Y161" s="162">
        <v>0.57499999999999996</v>
      </c>
      <c r="Z161" s="162">
        <f t="shared" si="30"/>
        <v>0.57499999999999996</v>
      </c>
      <c r="AA161" s="162">
        <v>0</v>
      </c>
      <c r="AB161" s="162">
        <f t="shared" si="31"/>
        <v>0</v>
      </c>
      <c r="AC161" s="162">
        <v>0</v>
      </c>
      <c r="AD161" s="163">
        <f t="shared" si="32"/>
        <v>0</v>
      </c>
      <c r="AR161" s="22" t="s">
        <v>278</v>
      </c>
      <c r="AT161" s="22" t="s">
        <v>205</v>
      </c>
      <c r="AU161" s="22" t="s">
        <v>96</v>
      </c>
      <c r="AY161" s="22" t="s">
        <v>204</v>
      </c>
      <c r="BE161" s="164">
        <f t="shared" si="33"/>
        <v>0</v>
      </c>
      <c r="BF161" s="164">
        <f t="shared" si="34"/>
        <v>0</v>
      </c>
      <c r="BG161" s="164">
        <f t="shared" si="35"/>
        <v>0</v>
      </c>
      <c r="BH161" s="164">
        <f t="shared" si="36"/>
        <v>0</v>
      </c>
      <c r="BI161" s="164">
        <f t="shared" si="37"/>
        <v>0</v>
      </c>
      <c r="BJ161" s="22" t="s">
        <v>91</v>
      </c>
      <c r="BK161" s="164">
        <f t="shared" si="38"/>
        <v>0</v>
      </c>
      <c r="BL161" s="22" t="s">
        <v>278</v>
      </c>
      <c r="BM161" s="22" t="s">
        <v>2057</v>
      </c>
    </row>
    <row r="162" spans="2:65" s="1" customFormat="1" ht="16.5" customHeight="1">
      <c r="B162" s="154"/>
      <c r="C162" s="165" t="s">
        <v>214</v>
      </c>
      <c r="D162" s="165" t="s">
        <v>211</v>
      </c>
      <c r="E162" s="166" t="s">
        <v>1788</v>
      </c>
      <c r="F162" s="265" t="s">
        <v>1789</v>
      </c>
      <c r="G162" s="265"/>
      <c r="H162" s="265"/>
      <c r="I162" s="265"/>
      <c r="J162" s="167" t="s">
        <v>237</v>
      </c>
      <c r="K162" s="168">
        <v>1</v>
      </c>
      <c r="L162" s="169"/>
      <c r="M162" s="266"/>
      <c r="N162" s="266"/>
      <c r="O162" s="267"/>
      <c r="P162" s="264">
        <f t="shared" si="26"/>
        <v>0</v>
      </c>
      <c r="Q162" s="264"/>
      <c r="R162" s="160"/>
      <c r="T162" s="161" t="s">
        <v>5</v>
      </c>
      <c r="U162" s="44" t="s">
        <v>47</v>
      </c>
      <c r="V162" s="120">
        <f t="shared" si="27"/>
        <v>0</v>
      </c>
      <c r="W162" s="120">
        <f t="shared" si="28"/>
        <v>0</v>
      </c>
      <c r="X162" s="120">
        <f t="shared" si="29"/>
        <v>0</v>
      </c>
      <c r="Y162" s="162">
        <v>0</v>
      </c>
      <c r="Z162" s="162">
        <f t="shared" si="30"/>
        <v>0</v>
      </c>
      <c r="AA162" s="162">
        <v>0</v>
      </c>
      <c r="AB162" s="162">
        <f t="shared" si="31"/>
        <v>0</v>
      </c>
      <c r="AC162" s="162">
        <v>0</v>
      </c>
      <c r="AD162" s="163">
        <f t="shared" si="32"/>
        <v>0</v>
      </c>
      <c r="AR162" s="22" t="s">
        <v>277</v>
      </c>
      <c r="AT162" s="22" t="s">
        <v>211</v>
      </c>
      <c r="AU162" s="22" t="s">
        <v>96</v>
      </c>
      <c r="AY162" s="22" t="s">
        <v>204</v>
      </c>
      <c r="BE162" s="164">
        <f t="shared" si="33"/>
        <v>0</v>
      </c>
      <c r="BF162" s="164">
        <f t="shared" si="34"/>
        <v>0</v>
      </c>
      <c r="BG162" s="164">
        <f t="shared" si="35"/>
        <v>0</v>
      </c>
      <c r="BH162" s="164">
        <f t="shared" si="36"/>
        <v>0</v>
      </c>
      <c r="BI162" s="164">
        <f t="shared" si="37"/>
        <v>0</v>
      </c>
      <c r="BJ162" s="22" t="s">
        <v>91</v>
      </c>
      <c r="BK162" s="164">
        <f t="shared" si="38"/>
        <v>0</v>
      </c>
      <c r="BL162" s="22" t="s">
        <v>278</v>
      </c>
      <c r="BM162" s="22" t="s">
        <v>2058</v>
      </c>
    </row>
    <row r="163" spans="2:65" s="1" customFormat="1" ht="16.5" customHeight="1">
      <c r="B163" s="154"/>
      <c r="C163" s="155" t="s">
        <v>339</v>
      </c>
      <c r="D163" s="155" t="s">
        <v>205</v>
      </c>
      <c r="E163" s="156" t="s">
        <v>1791</v>
      </c>
      <c r="F163" s="263" t="s">
        <v>1792</v>
      </c>
      <c r="G163" s="263"/>
      <c r="H163" s="263"/>
      <c r="I163" s="263"/>
      <c r="J163" s="157" t="s">
        <v>237</v>
      </c>
      <c r="K163" s="158">
        <v>2</v>
      </c>
      <c r="L163" s="159"/>
      <c r="M163" s="264"/>
      <c r="N163" s="264"/>
      <c r="O163" s="264"/>
      <c r="P163" s="264">
        <f t="shared" si="26"/>
        <v>0</v>
      </c>
      <c r="Q163" s="264"/>
      <c r="R163" s="160"/>
      <c r="T163" s="161" t="s">
        <v>5</v>
      </c>
      <c r="U163" s="44" t="s">
        <v>47</v>
      </c>
      <c r="V163" s="120">
        <f t="shared" si="27"/>
        <v>0</v>
      </c>
      <c r="W163" s="120">
        <f t="shared" si="28"/>
        <v>0</v>
      </c>
      <c r="X163" s="120">
        <f t="shared" si="29"/>
        <v>0</v>
      </c>
      <c r="Y163" s="162">
        <v>0.189</v>
      </c>
      <c r="Z163" s="162">
        <f t="shared" si="30"/>
        <v>0.378</v>
      </c>
      <c r="AA163" s="162">
        <v>0</v>
      </c>
      <c r="AB163" s="162">
        <f t="shared" si="31"/>
        <v>0</v>
      </c>
      <c r="AC163" s="162">
        <v>0</v>
      </c>
      <c r="AD163" s="163">
        <f t="shared" si="32"/>
        <v>0</v>
      </c>
      <c r="AR163" s="22" t="s">
        <v>278</v>
      </c>
      <c r="AT163" s="22" t="s">
        <v>205</v>
      </c>
      <c r="AU163" s="22" t="s">
        <v>96</v>
      </c>
      <c r="AY163" s="22" t="s">
        <v>204</v>
      </c>
      <c r="BE163" s="164">
        <f t="shared" si="33"/>
        <v>0</v>
      </c>
      <c r="BF163" s="164">
        <f t="shared" si="34"/>
        <v>0</v>
      </c>
      <c r="BG163" s="164">
        <f t="shared" si="35"/>
        <v>0</v>
      </c>
      <c r="BH163" s="164">
        <f t="shared" si="36"/>
        <v>0</v>
      </c>
      <c r="BI163" s="164">
        <f t="shared" si="37"/>
        <v>0</v>
      </c>
      <c r="BJ163" s="22" t="s">
        <v>91</v>
      </c>
      <c r="BK163" s="164">
        <f t="shared" si="38"/>
        <v>0</v>
      </c>
      <c r="BL163" s="22" t="s">
        <v>278</v>
      </c>
      <c r="BM163" s="22" t="s">
        <v>2059</v>
      </c>
    </row>
    <row r="164" spans="2:65" s="1" customFormat="1" ht="16.5" customHeight="1">
      <c r="B164" s="154"/>
      <c r="C164" s="165" t="s">
        <v>343</v>
      </c>
      <c r="D164" s="165" t="s">
        <v>211</v>
      </c>
      <c r="E164" s="166" t="s">
        <v>1794</v>
      </c>
      <c r="F164" s="265" t="s">
        <v>1795</v>
      </c>
      <c r="G164" s="265"/>
      <c r="H164" s="265"/>
      <c r="I164" s="265"/>
      <c r="J164" s="167" t="s">
        <v>237</v>
      </c>
      <c r="K164" s="168">
        <v>2</v>
      </c>
      <c r="L164" s="169"/>
      <c r="M164" s="266"/>
      <c r="N164" s="266"/>
      <c r="O164" s="267"/>
      <c r="P164" s="264">
        <f t="shared" si="26"/>
        <v>0</v>
      </c>
      <c r="Q164" s="264"/>
      <c r="R164" s="160"/>
      <c r="T164" s="161" t="s">
        <v>5</v>
      </c>
      <c r="U164" s="44" t="s">
        <v>47</v>
      </c>
      <c r="V164" s="120">
        <f t="shared" si="27"/>
        <v>0</v>
      </c>
      <c r="W164" s="120">
        <f t="shared" si="28"/>
        <v>0</v>
      </c>
      <c r="X164" s="120">
        <f t="shared" si="29"/>
        <v>0</v>
      </c>
      <c r="Y164" s="162">
        <v>0</v>
      </c>
      <c r="Z164" s="162">
        <f t="shared" si="30"/>
        <v>0</v>
      </c>
      <c r="AA164" s="162">
        <v>0</v>
      </c>
      <c r="AB164" s="162">
        <f t="shared" si="31"/>
        <v>0</v>
      </c>
      <c r="AC164" s="162">
        <v>0</v>
      </c>
      <c r="AD164" s="163">
        <f t="shared" si="32"/>
        <v>0</v>
      </c>
      <c r="AR164" s="22" t="s">
        <v>277</v>
      </c>
      <c r="AT164" s="22" t="s">
        <v>211</v>
      </c>
      <c r="AU164" s="22" t="s">
        <v>96</v>
      </c>
      <c r="AY164" s="22" t="s">
        <v>204</v>
      </c>
      <c r="BE164" s="164">
        <f t="shared" si="33"/>
        <v>0</v>
      </c>
      <c r="BF164" s="164">
        <f t="shared" si="34"/>
        <v>0</v>
      </c>
      <c r="BG164" s="164">
        <f t="shared" si="35"/>
        <v>0</v>
      </c>
      <c r="BH164" s="164">
        <f t="shared" si="36"/>
        <v>0</v>
      </c>
      <c r="BI164" s="164">
        <f t="shared" si="37"/>
        <v>0</v>
      </c>
      <c r="BJ164" s="22" t="s">
        <v>91</v>
      </c>
      <c r="BK164" s="164">
        <f t="shared" si="38"/>
        <v>0</v>
      </c>
      <c r="BL164" s="22" t="s">
        <v>278</v>
      </c>
      <c r="BM164" s="22" t="s">
        <v>2060</v>
      </c>
    </row>
    <row r="165" spans="2:65" s="1" customFormat="1" ht="16.5" customHeight="1">
      <c r="B165" s="154"/>
      <c r="C165" s="155" t="s">
        <v>347</v>
      </c>
      <c r="D165" s="155" t="s">
        <v>205</v>
      </c>
      <c r="E165" s="156" t="s">
        <v>1797</v>
      </c>
      <c r="F165" s="263" t="s">
        <v>1798</v>
      </c>
      <c r="G165" s="263"/>
      <c r="H165" s="263"/>
      <c r="I165" s="263"/>
      <c r="J165" s="157" t="s">
        <v>237</v>
      </c>
      <c r="K165" s="158">
        <v>1</v>
      </c>
      <c r="L165" s="159"/>
      <c r="M165" s="264"/>
      <c r="N165" s="264"/>
      <c r="O165" s="264"/>
      <c r="P165" s="264">
        <f t="shared" si="26"/>
        <v>0</v>
      </c>
      <c r="Q165" s="264"/>
      <c r="R165" s="160"/>
      <c r="T165" s="161" t="s">
        <v>5</v>
      </c>
      <c r="U165" s="44" t="s">
        <v>47</v>
      </c>
      <c r="V165" s="120">
        <f t="shared" si="27"/>
        <v>0</v>
      </c>
      <c r="W165" s="120">
        <f t="shared" si="28"/>
        <v>0</v>
      </c>
      <c r="X165" s="120">
        <f t="shared" si="29"/>
        <v>0</v>
      </c>
      <c r="Y165" s="162">
        <v>0</v>
      </c>
      <c r="Z165" s="162">
        <f t="shared" si="30"/>
        <v>0</v>
      </c>
      <c r="AA165" s="162">
        <v>0</v>
      </c>
      <c r="AB165" s="162">
        <f t="shared" si="31"/>
        <v>0</v>
      </c>
      <c r="AC165" s="162">
        <v>0</v>
      </c>
      <c r="AD165" s="163">
        <f t="shared" si="32"/>
        <v>0</v>
      </c>
      <c r="AR165" s="22" t="s">
        <v>278</v>
      </c>
      <c r="AT165" s="22" t="s">
        <v>205</v>
      </c>
      <c r="AU165" s="22" t="s">
        <v>96</v>
      </c>
      <c r="AY165" s="22" t="s">
        <v>204</v>
      </c>
      <c r="BE165" s="164">
        <f t="shared" si="33"/>
        <v>0</v>
      </c>
      <c r="BF165" s="164">
        <f t="shared" si="34"/>
        <v>0</v>
      </c>
      <c r="BG165" s="164">
        <f t="shared" si="35"/>
        <v>0</v>
      </c>
      <c r="BH165" s="164">
        <f t="shared" si="36"/>
        <v>0</v>
      </c>
      <c r="BI165" s="164">
        <f t="shared" si="37"/>
        <v>0</v>
      </c>
      <c r="BJ165" s="22" t="s">
        <v>91</v>
      </c>
      <c r="BK165" s="164">
        <f t="shared" si="38"/>
        <v>0</v>
      </c>
      <c r="BL165" s="22" t="s">
        <v>278</v>
      </c>
      <c r="BM165" s="22" t="s">
        <v>2061</v>
      </c>
    </row>
    <row r="166" spans="2:65" s="1" customFormat="1" ht="25.5" customHeight="1">
      <c r="B166" s="154"/>
      <c r="C166" s="155" t="s">
        <v>351</v>
      </c>
      <c r="D166" s="155" t="s">
        <v>205</v>
      </c>
      <c r="E166" s="156" t="s">
        <v>1800</v>
      </c>
      <c r="F166" s="263" t="s">
        <v>1801</v>
      </c>
      <c r="G166" s="263"/>
      <c r="H166" s="263"/>
      <c r="I166" s="263"/>
      <c r="J166" s="157" t="s">
        <v>237</v>
      </c>
      <c r="K166" s="158">
        <v>1</v>
      </c>
      <c r="L166" s="159"/>
      <c r="M166" s="264"/>
      <c r="N166" s="264"/>
      <c r="O166" s="264"/>
      <c r="P166" s="264">
        <f t="shared" si="26"/>
        <v>0</v>
      </c>
      <c r="Q166" s="264"/>
      <c r="R166" s="160"/>
      <c r="T166" s="161" t="s">
        <v>5</v>
      </c>
      <c r="U166" s="44" t="s">
        <v>47</v>
      </c>
      <c r="V166" s="120">
        <f t="shared" si="27"/>
        <v>0</v>
      </c>
      <c r="W166" s="120">
        <f t="shared" si="28"/>
        <v>0</v>
      </c>
      <c r="X166" s="120">
        <f t="shared" si="29"/>
        <v>0</v>
      </c>
      <c r="Y166" s="162">
        <v>0</v>
      </c>
      <c r="Z166" s="162">
        <f t="shared" si="30"/>
        <v>0</v>
      </c>
      <c r="AA166" s="162">
        <v>0</v>
      </c>
      <c r="AB166" s="162">
        <f t="shared" si="31"/>
        <v>0</v>
      </c>
      <c r="AC166" s="162">
        <v>0</v>
      </c>
      <c r="AD166" s="163">
        <f t="shared" si="32"/>
        <v>0</v>
      </c>
      <c r="AR166" s="22" t="s">
        <v>278</v>
      </c>
      <c r="AT166" s="22" t="s">
        <v>205</v>
      </c>
      <c r="AU166" s="22" t="s">
        <v>96</v>
      </c>
      <c r="AY166" s="22" t="s">
        <v>204</v>
      </c>
      <c r="BE166" s="164">
        <f t="shared" si="33"/>
        <v>0</v>
      </c>
      <c r="BF166" s="164">
        <f t="shared" si="34"/>
        <v>0</v>
      </c>
      <c r="BG166" s="164">
        <f t="shared" si="35"/>
        <v>0</v>
      </c>
      <c r="BH166" s="164">
        <f t="shared" si="36"/>
        <v>0</v>
      </c>
      <c r="BI166" s="164">
        <f t="shared" si="37"/>
        <v>0</v>
      </c>
      <c r="BJ166" s="22" t="s">
        <v>91</v>
      </c>
      <c r="BK166" s="164">
        <f t="shared" si="38"/>
        <v>0</v>
      </c>
      <c r="BL166" s="22" t="s">
        <v>278</v>
      </c>
      <c r="BM166" s="22" t="s">
        <v>2062</v>
      </c>
    </row>
    <row r="167" spans="2:65" s="1" customFormat="1" ht="16.5" customHeight="1">
      <c r="B167" s="154"/>
      <c r="C167" s="155" t="s">
        <v>355</v>
      </c>
      <c r="D167" s="155" t="s">
        <v>205</v>
      </c>
      <c r="E167" s="156" t="s">
        <v>1803</v>
      </c>
      <c r="F167" s="263" t="s">
        <v>1804</v>
      </c>
      <c r="G167" s="263"/>
      <c r="H167" s="263"/>
      <c r="I167" s="263"/>
      <c r="J167" s="157" t="s">
        <v>237</v>
      </c>
      <c r="K167" s="158">
        <v>2</v>
      </c>
      <c r="L167" s="159"/>
      <c r="M167" s="264"/>
      <c r="N167" s="264"/>
      <c r="O167" s="264"/>
      <c r="P167" s="264">
        <f t="shared" si="26"/>
        <v>0</v>
      </c>
      <c r="Q167" s="264"/>
      <c r="R167" s="160"/>
      <c r="T167" s="161" t="s">
        <v>5</v>
      </c>
      <c r="U167" s="44" t="s">
        <v>47</v>
      </c>
      <c r="V167" s="120">
        <f t="shared" si="27"/>
        <v>0</v>
      </c>
      <c r="W167" s="120">
        <f t="shared" si="28"/>
        <v>0</v>
      </c>
      <c r="X167" s="120">
        <f t="shared" si="29"/>
        <v>0</v>
      </c>
      <c r="Y167" s="162">
        <v>0</v>
      </c>
      <c r="Z167" s="162">
        <f t="shared" si="30"/>
        <v>0</v>
      </c>
      <c r="AA167" s="162">
        <v>0</v>
      </c>
      <c r="AB167" s="162">
        <f t="shared" si="31"/>
        <v>0</v>
      </c>
      <c r="AC167" s="162">
        <v>0</v>
      </c>
      <c r="AD167" s="163">
        <f t="shared" si="32"/>
        <v>0</v>
      </c>
      <c r="AR167" s="22" t="s">
        <v>278</v>
      </c>
      <c r="AT167" s="22" t="s">
        <v>205</v>
      </c>
      <c r="AU167" s="22" t="s">
        <v>96</v>
      </c>
      <c r="AY167" s="22" t="s">
        <v>204</v>
      </c>
      <c r="BE167" s="164">
        <f t="shared" si="33"/>
        <v>0</v>
      </c>
      <c r="BF167" s="164">
        <f t="shared" si="34"/>
        <v>0</v>
      </c>
      <c r="BG167" s="164">
        <f t="shared" si="35"/>
        <v>0</v>
      </c>
      <c r="BH167" s="164">
        <f t="shared" si="36"/>
        <v>0</v>
      </c>
      <c r="BI167" s="164">
        <f t="shared" si="37"/>
        <v>0</v>
      </c>
      <c r="BJ167" s="22" t="s">
        <v>91</v>
      </c>
      <c r="BK167" s="164">
        <f t="shared" si="38"/>
        <v>0</v>
      </c>
      <c r="BL167" s="22" t="s">
        <v>278</v>
      </c>
      <c r="BM167" s="22" t="s">
        <v>2063</v>
      </c>
    </row>
    <row r="168" spans="2:65" s="1" customFormat="1" ht="16.5" customHeight="1">
      <c r="B168" s="154"/>
      <c r="C168" s="155" t="s">
        <v>359</v>
      </c>
      <c r="D168" s="155" t="s">
        <v>205</v>
      </c>
      <c r="E168" s="156" t="s">
        <v>1806</v>
      </c>
      <c r="F168" s="263" t="s">
        <v>1807</v>
      </c>
      <c r="G168" s="263"/>
      <c r="H168" s="263"/>
      <c r="I168" s="263"/>
      <c r="J168" s="157" t="s">
        <v>237</v>
      </c>
      <c r="K168" s="158">
        <v>1</v>
      </c>
      <c r="L168" s="159"/>
      <c r="M168" s="264"/>
      <c r="N168" s="264"/>
      <c r="O168" s="264"/>
      <c r="P168" s="264">
        <f t="shared" si="26"/>
        <v>0</v>
      </c>
      <c r="Q168" s="264"/>
      <c r="R168" s="160"/>
      <c r="T168" s="161" t="s">
        <v>5</v>
      </c>
      <c r="U168" s="44" t="s">
        <v>47</v>
      </c>
      <c r="V168" s="120">
        <f t="shared" si="27"/>
        <v>0</v>
      </c>
      <c r="W168" s="120">
        <f t="shared" si="28"/>
        <v>0</v>
      </c>
      <c r="X168" s="120">
        <f t="shared" si="29"/>
        <v>0</v>
      </c>
      <c r="Y168" s="162">
        <v>0</v>
      </c>
      <c r="Z168" s="162">
        <f t="shared" si="30"/>
        <v>0</v>
      </c>
      <c r="AA168" s="162">
        <v>0</v>
      </c>
      <c r="AB168" s="162">
        <f t="shared" si="31"/>
        <v>0</v>
      </c>
      <c r="AC168" s="162">
        <v>0</v>
      </c>
      <c r="AD168" s="163">
        <f t="shared" si="32"/>
        <v>0</v>
      </c>
      <c r="AR168" s="22" t="s">
        <v>278</v>
      </c>
      <c r="AT168" s="22" t="s">
        <v>205</v>
      </c>
      <c r="AU168" s="22" t="s">
        <v>96</v>
      </c>
      <c r="AY168" s="22" t="s">
        <v>204</v>
      </c>
      <c r="BE168" s="164">
        <f t="shared" si="33"/>
        <v>0</v>
      </c>
      <c r="BF168" s="164">
        <f t="shared" si="34"/>
        <v>0</v>
      </c>
      <c r="BG168" s="164">
        <f t="shared" si="35"/>
        <v>0</v>
      </c>
      <c r="BH168" s="164">
        <f t="shared" si="36"/>
        <v>0</v>
      </c>
      <c r="BI168" s="164">
        <f t="shared" si="37"/>
        <v>0</v>
      </c>
      <c r="BJ168" s="22" t="s">
        <v>91</v>
      </c>
      <c r="BK168" s="164">
        <f t="shared" si="38"/>
        <v>0</v>
      </c>
      <c r="BL168" s="22" t="s">
        <v>278</v>
      </c>
      <c r="BM168" s="22" t="s">
        <v>2064</v>
      </c>
    </row>
    <row r="169" spans="2:65" s="1" customFormat="1" ht="16.5" customHeight="1">
      <c r="B169" s="154"/>
      <c r="C169" s="155" t="s">
        <v>367</v>
      </c>
      <c r="D169" s="155" t="s">
        <v>205</v>
      </c>
      <c r="E169" s="156" t="s">
        <v>1812</v>
      </c>
      <c r="F169" s="263" t="s">
        <v>1813</v>
      </c>
      <c r="G169" s="263"/>
      <c r="H169" s="263"/>
      <c r="I169" s="263"/>
      <c r="J169" s="157" t="s">
        <v>237</v>
      </c>
      <c r="K169" s="158">
        <v>1</v>
      </c>
      <c r="L169" s="159"/>
      <c r="M169" s="264"/>
      <c r="N169" s="264"/>
      <c r="O169" s="264"/>
      <c r="P169" s="264">
        <f t="shared" si="26"/>
        <v>0</v>
      </c>
      <c r="Q169" s="264"/>
      <c r="R169" s="160"/>
      <c r="T169" s="161" t="s">
        <v>5</v>
      </c>
      <c r="U169" s="44" t="s">
        <v>47</v>
      </c>
      <c r="V169" s="120">
        <f t="shared" si="27"/>
        <v>0</v>
      </c>
      <c r="W169" s="120">
        <f t="shared" si="28"/>
        <v>0</v>
      </c>
      <c r="X169" s="120">
        <f t="shared" si="29"/>
        <v>0</v>
      </c>
      <c r="Y169" s="162">
        <v>0</v>
      </c>
      <c r="Z169" s="162">
        <f t="shared" si="30"/>
        <v>0</v>
      </c>
      <c r="AA169" s="162">
        <v>0</v>
      </c>
      <c r="AB169" s="162">
        <f t="shared" si="31"/>
        <v>0</v>
      </c>
      <c r="AC169" s="162">
        <v>0</v>
      </c>
      <c r="AD169" s="163">
        <f t="shared" si="32"/>
        <v>0</v>
      </c>
      <c r="AR169" s="22" t="s">
        <v>278</v>
      </c>
      <c r="AT169" s="22" t="s">
        <v>205</v>
      </c>
      <c r="AU169" s="22" t="s">
        <v>96</v>
      </c>
      <c r="AY169" s="22" t="s">
        <v>204</v>
      </c>
      <c r="BE169" s="164">
        <f t="shared" si="33"/>
        <v>0</v>
      </c>
      <c r="BF169" s="164">
        <f t="shared" si="34"/>
        <v>0</v>
      </c>
      <c r="BG169" s="164">
        <f t="shared" si="35"/>
        <v>0</v>
      </c>
      <c r="BH169" s="164">
        <f t="shared" si="36"/>
        <v>0</v>
      </c>
      <c r="BI169" s="164">
        <f t="shared" si="37"/>
        <v>0</v>
      </c>
      <c r="BJ169" s="22" t="s">
        <v>91</v>
      </c>
      <c r="BK169" s="164">
        <f t="shared" si="38"/>
        <v>0</v>
      </c>
      <c r="BL169" s="22" t="s">
        <v>278</v>
      </c>
      <c r="BM169" s="22" t="s">
        <v>2065</v>
      </c>
    </row>
    <row r="170" spans="2:65" s="1" customFormat="1" ht="16.5" customHeight="1">
      <c r="B170" s="154"/>
      <c r="C170" s="155" t="s">
        <v>372</v>
      </c>
      <c r="D170" s="155" t="s">
        <v>205</v>
      </c>
      <c r="E170" s="156" t="s">
        <v>1815</v>
      </c>
      <c r="F170" s="263" t="s">
        <v>1816</v>
      </c>
      <c r="G170" s="263"/>
      <c r="H170" s="263"/>
      <c r="I170" s="263"/>
      <c r="J170" s="157" t="s">
        <v>237</v>
      </c>
      <c r="K170" s="158">
        <v>1</v>
      </c>
      <c r="L170" s="159"/>
      <c r="M170" s="264"/>
      <c r="N170" s="264"/>
      <c r="O170" s="264"/>
      <c r="P170" s="264">
        <f t="shared" si="26"/>
        <v>0</v>
      </c>
      <c r="Q170" s="264"/>
      <c r="R170" s="160"/>
      <c r="T170" s="161" t="s">
        <v>5</v>
      </c>
      <c r="U170" s="44" t="s">
        <v>47</v>
      </c>
      <c r="V170" s="120">
        <f t="shared" si="27"/>
        <v>0</v>
      </c>
      <c r="W170" s="120">
        <f t="shared" si="28"/>
        <v>0</v>
      </c>
      <c r="X170" s="120">
        <f t="shared" si="29"/>
        <v>0</v>
      </c>
      <c r="Y170" s="162">
        <v>0</v>
      </c>
      <c r="Z170" s="162">
        <f t="shared" si="30"/>
        <v>0</v>
      </c>
      <c r="AA170" s="162">
        <v>0</v>
      </c>
      <c r="AB170" s="162">
        <f t="shared" si="31"/>
        <v>0</v>
      </c>
      <c r="AC170" s="162">
        <v>0</v>
      </c>
      <c r="AD170" s="163">
        <f t="shared" si="32"/>
        <v>0</v>
      </c>
      <c r="AR170" s="22" t="s">
        <v>278</v>
      </c>
      <c r="AT170" s="22" t="s">
        <v>205</v>
      </c>
      <c r="AU170" s="22" t="s">
        <v>96</v>
      </c>
      <c r="AY170" s="22" t="s">
        <v>204</v>
      </c>
      <c r="BE170" s="164">
        <f t="shared" si="33"/>
        <v>0</v>
      </c>
      <c r="BF170" s="164">
        <f t="shared" si="34"/>
        <v>0</v>
      </c>
      <c r="BG170" s="164">
        <f t="shared" si="35"/>
        <v>0</v>
      </c>
      <c r="BH170" s="164">
        <f t="shared" si="36"/>
        <v>0</v>
      </c>
      <c r="BI170" s="164">
        <f t="shared" si="37"/>
        <v>0</v>
      </c>
      <c r="BJ170" s="22" t="s">
        <v>91</v>
      </c>
      <c r="BK170" s="164">
        <f t="shared" si="38"/>
        <v>0</v>
      </c>
      <c r="BL170" s="22" t="s">
        <v>278</v>
      </c>
      <c r="BM170" s="22" t="s">
        <v>2066</v>
      </c>
    </row>
    <row r="171" spans="2:65" s="1" customFormat="1" ht="16.5" customHeight="1">
      <c r="B171" s="154"/>
      <c r="C171" s="155" t="s">
        <v>518</v>
      </c>
      <c r="D171" s="155" t="s">
        <v>205</v>
      </c>
      <c r="E171" s="156" t="s">
        <v>1818</v>
      </c>
      <c r="F171" s="263" t="s">
        <v>1819</v>
      </c>
      <c r="G171" s="263"/>
      <c r="H171" s="263"/>
      <c r="I171" s="263"/>
      <c r="J171" s="157" t="s">
        <v>237</v>
      </c>
      <c r="K171" s="158">
        <v>1</v>
      </c>
      <c r="L171" s="159"/>
      <c r="M171" s="264"/>
      <c r="N171" s="264"/>
      <c r="O171" s="264"/>
      <c r="P171" s="264">
        <f t="shared" si="26"/>
        <v>0</v>
      </c>
      <c r="Q171" s="264"/>
      <c r="R171" s="160"/>
      <c r="T171" s="161" t="s">
        <v>5</v>
      </c>
      <c r="U171" s="44" t="s">
        <v>47</v>
      </c>
      <c r="V171" s="120">
        <f t="shared" si="27"/>
        <v>0</v>
      </c>
      <c r="W171" s="120">
        <f t="shared" si="28"/>
        <v>0</v>
      </c>
      <c r="X171" s="120">
        <f t="shared" si="29"/>
        <v>0</v>
      </c>
      <c r="Y171" s="162">
        <v>0</v>
      </c>
      <c r="Z171" s="162">
        <f t="shared" si="30"/>
        <v>0</v>
      </c>
      <c r="AA171" s="162">
        <v>0</v>
      </c>
      <c r="AB171" s="162">
        <f t="shared" si="31"/>
        <v>0</v>
      </c>
      <c r="AC171" s="162">
        <v>0</v>
      </c>
      <c r="AD171" s="163">
        <f t="shared" si="32"/>
        <v>0</v>
      </c>
      <c r="AR171" s="22" t="s">
        <v>278</v>
      </c>
      <c r="AT171" s="22" t="s">
        <v>205</v>
      </c>
      <c r="AU171" s="22" t="s">
        <v>96</v>
      </c>
      <c r="AY171" s="22" t="s">
        <v>204</v>
      </c>
      <c r="BE171" s="164">
        <f t="shared" si="33"/>
        <v>0</v>
      </c>
      <c r="BF171" s="164">
        <f t="shared" si="34"/>
        <v>0</v>
      </c>
      <c r="BG171" s="164">
        <f t="shared" si="35"/>
        <v>0</v>
      </c>
      <c r="BH171" s="164">
        <f t="shared" si="36"/>
        <v>0</v>
      </c>
      <c r="BI171" s="164">
        <f t="shared" si="37"/>
        <v>0</v>
      </c>
      <c r="BJ171" s="22" t="s">
        <v>91</v>
      </c>
      <c r="BK171" s="164">
        <f t="shared" si="38"/>
        <v>0</v>
      </c>
      <c r="BL171" s="22" t="s">
        <v>278</v>
      </c>
      <c r="BM171" s="22" t="s">
        <v>2067</v>
      </c>
    </row>
    <row r="172" spans="2:65" s="1" customFormat="1" ht="16.5" customHeight="1">
      <c r="B172" s="154"/>
      <c r="C172" s="155" t="s">
        <v>520</v>
      </c>
      <c r="D172" s="155" t="s">
        <v>205</v>
      </c>
      <c r="E172" s="156" t="s">
        <v>1821</v>
      </c>
      <c r="F172" s="263" t="s">
        <v>1822</v>
      </c>
      <c r="G172" s="263"/>
      <c r="H172" s="263"/>
      <c r="I172" s="263"/>
      <c r="J172" s="157" t="s">
        <v>237</v>
      </c>
      <c r="K172" s="158">
        <v>1</v>
      </c>
      <c r="L172" s="159"/>
      <c r="M172" s="264"/>
      <c r="N172" s="264"/>
      <c r="O172" s="264"/>
      <c r="P172" s="264">
        <f t="shared" si="26"/>
        <v>0</v>
      </c>
      <c r="Q172" s="264"/>
      <c r="R172" s="160"/>
      <c r="T172" s="161" t="s">
        <v>5</v>
      </c>
      <c r="U172" s="44" t="s">
        <v>47</v>
      </c>
      <c r="V172" s="120">
        <f t="shared" si="27"/>
        <v>0</v>
      </c>
      <c r="W172" s="120">
        <f t="shared" si="28"/>
        <v>0</v>
      </c>
      <c r="X172" s="120">
        <f t="shared" si="29"/>
        <v>0</v>
      </c>
      <c r="Y172" s="162">
        <v>0</v>
      </c>
      <c r="Z172" s="162">
        <f t="shared" si="30"/>
        <v>0</v>
      </c>
      <c r="AA172" s="162">
        <v>0</v>
      </c>
      <c r="AB172" s="162">
        <f t="shared" si="31"/>
        <v>0</v>
      </c>
      <c r="AC172" s="162">
        <v>0</v>
      </c>
      <c r="AD172" s="163">
        <f t="shared" si="32"/>
        <v>0</v>
      </c>
      <c r="AR172" s="22" t="s">
        <v>278</v>
      </c>
      <c r="AT172" s="22" t="s">
        <v>205</v>
      </c>
      <c r="AU172" s="22" t="s">
        <v>96</v>
      </c>
      <c r="AY172" s="22" t="s">
        <v>204</v>
      </c>
      <c r="BE172" s="164">
        <f t="shared" si="33"/>
        <v>0</v>
      </c>
      <c r="BF172" s="164">
        <f t="shared" si="34"/>
        <v>0</v>
      </c>
      <c r="BG172" s="164">
        <f t="shared" si="35"/>
        <v>0</v>
      </c>
      <c r="BH172" s="164">
        <f t="shared" si="36"/>
        <v>0</v>
      </c>
      <c r="BI172" s="164">
        <f t="shared" si="37"/>
        <v>0</v>
      </c>
      <c r="BJ172" s="22" t="s">
        <v>91</v>
      </c>
      <c r="BK172" s="164">
        <f t="shared" si="38"/>
        <v>0</v>
      </c>
      <c r="BL172" s="22" t="s">
        <v>278</v>
      </c>
      <c r="BM172" s="22" t="s">
        <v>2068</v>
      </c>
    </row>
    <row r="173" spans="2:65" s="1" customFormat="1" ht="16.5" customHeight="1">
      <c r="B173" s="154"/>
      <c r="C173" s="155" t="s">
        <v>522</v>
      </c>
      <c r="D173" s="155" t="s">
        <v>205</v>
      </c>
      <c r="E173" s="156" t="s">
        <v>1824</v>
      </c>
      <c r="F173" s="263" t="s">
        <v>1825</v>
      </c>
      <c r="G173" s="263"/>
      <c r="H173" s="263"/>
      <c r="I173" s="263"/>
      <c r="J173" s="157" t="s">
        <v>237</v>
      </c>
      <c r="K173" s="158">
        <v>1</v>
      </c>
      <c r="L173" s="159"/>
      <c r="M173" s="264"/>
      <c r="N173" s="264"/>
      <c r="O173" s="264"/>
      <c r="P173" s="264">
        <f t="shared" si="26"/>
        <v>0</v>
      </c>
      <c r="Q173" s="264"/>
      <c r="R173" s="160"/>
      <c r="T173" s="161" t="s">
        <v>5</v>
      </c>
      <c r="U173" s="44" t="s">
        <v>47</v>
      </c>
      <c r="V173" s="120">
        <f t="shared" si="27"/>
        <v>0</v>
      </c>
      <c r="W173" s="120">
        <f t="shared" si="28"/>
        <v>0</v>
      </c>
      <c r="X173" s="120">
        <f t="shared" si="29"/>
        <v>0</v>
      </c>
      <c r="Y173" s="162">
        <v>0</v>
      </c>
      <c r="Z173" s="162">
        <f t="shared" si="30"/>
        <v>0</v>
      </c>
      <c r="AA173" s="162">
        <v>0</v>
      </c>
      <c r="AB173" s="162">
        <f t="shared" si="31"/>
        <v>0</v>
      </c>
      <c r="AC173" s="162">
        <v>0</v>
      </c>
      <c r="AD173" s="163">
        <f t="shared" si="32"/>
        <v>0</v>
      </c>
      <c r="AR173" s="22" t="s">
        <v>278</v>
      </c>
      <c r="AT173" s="22" t="s">
        <v>205</v>
      </c>
      <c r="AU173" s="22" t="s">
        <v>96</v>
      </c>
      <c r="AY173" s="22" t="s">
        <v>204</v>
      </c>
      <c r="BE173" s="164">
        <f t="shared" si="33"/>
        <v>0</v>
      </c>
      <c r="BF173" s="164">
        <f t="shared" si="34"/>
        <v>0</v>
      </c>
      <c r="BG173" s="164">
        <f t="shared" si="35"/>
        <v>0</v>
      </c>
      <c r="BH173" s="164">
        <f t="shared" si="36"/>
        <v>0</v>
      </c>
      <c r="BI173" s="164">
        <f t="shared" si="37"/>
        <v>0</v>
      </c>
      <c r="BJ173" s="22" t="s">
        <v>91</v>
      </c>
      <c r="BK173" s="164">
        <f t="shared" si="38"/>
        <v>0</v>
      </c>
      <c r="BL173" s="22" t="s">
        <v>278</v>
      </c>
      <c r="BM173" s="22" t="s">
        <v>2069</v>
      </c>
    </row>
    <row r="174" spans="2:65" s="1" customFormat="1" ht="25.5" customHeight="1">
      <c r="B174" s="154"/>
      <c r="C174" s="155" t="s">
        <v>524</v>
      </c>
      <c r="D174" s="155" t="s">
        <v>205</v>
      </c>
      <c r="E174" s="156" t="s">
        <v>1827</v>
      </c>
      <c r="F174" s="263" t="s">
        <v>1828</v>
      </c>
      <c r="G174" s="263"/>
      <c r="H174" s="263"/>
      <c r="I174" s="263"/>
      <c r="J174" s="157" t="s">
        <v>237</v>
      </c>
      <c r="K174" s="158">
        <v>5</v>
      </c>
      <c r="L174" s="159"/>
      <c r="M174" s="264"/>
      <c r="N174" s="264"/>
      <c r="O174" s="264"/>
      <c r="P174" s="264">
        <f t="shared" si="26"/>
        <v>0</v>
      </c>
      <c r="Q174" s="264"/>
      <c r="R174" s="160"/>
      <c r="T174" s="161" t="s">
        <v>5</v>
      </c>
      <c r="U174" s="44" t="s">
        <v>47</v>
      </c>
      <c r="V174" s="120">
        <f t="shared" si="27"/>
        <v>0</v>
      </c>
      <c r="W174" s="120">
        <f t="shared" si="28"/>
        <v>0</v>
      </c>
      <c r="X174" s="120">
        <f t="shared" si="29"/>
        <v>0</v>
      </c>
      <c r="Y174" s="162">
        <v>0</v>
      </c>
      <c r="Z174" s="162">
        <f t="shared" si="30"/>
        <v>0</v>
      </c>
      <c r="AA174" s="162">
        <v>0</v>
      </c>
      <c r="AB174" s="162">
        <f t="shared" si="31"/>
        <v>0</v>
      </c>
      <c r="AC174" s="162">
        <v>0</v>
      </c>
      <c r="AD174" s="163">
        <f t="shared" si="32"/>
        <v>0</v>
      </c>
      <c r="AR174" s="22" t="s">
        <v>278</v>
      </c>
      <c r="AT174" s="22" t="s">
        <v>205</v>
      </c>
      <c r="AU174" s="22" t="s">
        <v>96</v>
      </c>
      <c r="AY174" s="22" t="s">
        <v>204</v>
      </c>
      <c r="BE174" s="164">
        <f t="shared" si="33"/>
        <v>0</v>
      </c>
      <c r="BF174" s="164">
        <f t="shared" si="34"/>
        <v>0</v>
      </c>
      <c r="BG174" s="164">
        <f t="shared" si="35"/>
        <v>0</v>
      </c>
      <c r="BH174" s="164">
        <f t="shared" si="36"/>
        <v>0</v>
      </c>
      <c r="BI174" s="164">
        <f t="shared" si="37"/>
        <v>0</v>
      </c>
      <c r="BJ174" s="22" t="s">
        <v>91</v>
      </c>
      <c r="BK174" s="164">
        <f t="shared" si="38"/>
        <v>0</v>
      </c>
      <c r="BL174" s="22" t="s">
        <v>278</v>
      </c>
      <c r="BM174" s="22" t="s">
        <v>2070</v>
      </c>
    </row>
    <row r="175" spans="2:65" s="1" customFormat="1" ht="16.5" customHeight="1">
      <c r="B175" s="154"/>
      <c r="C175" s="155" t="s">
        <v>526</v>
      </c>
      <c r="D175" s="155" t="s">
        <v>205</v>
      </c>
      <c r="E175" s="156" t="s">
        <v>1830</v>
      </c>
      <c r="F175" s="263" t="s">
        <v>1831</v>
      </c>
      <c r="G175" s="263"/>
      <c r="H175" s="263"/>
      <c r="I175" s="263"/>
      <c r="J175" s="157" t="s">
        <v>237</v>
      </c>
      <c r="K175" s="158">
        <v>1</v>
      </c>
      <c r="L175" s="159"/>
      <c r="M175" s="264"/>
      <c r="N175" s="264"/>
      <c r="O175" s="264"/>
      <c r="P175" s="264">
        <f t="shared" si="26"/>
        <v>0</v>
      </c>
      <c r="Q175" s="264"/>
      <c r="R175" s="160"/>
      <c r="T175" s="161" t="s">
        <v>5</v>
      </c>
      <c r="U175" s="44" t="s">
        <v>47</v>
      </c>
      <c r="V175" s="120">
        <f t="shared" si="27"/>
        <v>0</v>
      </c>
      <c r="W175" s="120">
        <f t="shared" si="28"/>
        <v>0</v>
      </c>
      <c r="X175" s="120">
        <f t="shared" si="29"/>
        <v>0</v>
      </c>
      <c r="Y175" s="162">
        <v>0</v>
      </c>
      <c r="Z175" s="162">
        <f t="shared" si="30"/>
        <v>0</v>
      </c>
      <c r="AA175" s="162">
        <v>0</v>
      </c>
      <c r="AB175" s="162">
        <f t="shared" si="31"/>
        <v>0</v>
      </c>
      <c r="AC175" s="162">
        <v>0</v>
      </c>
      <c r="AD175" s="163">
        <f t="shared" si="32"/>
        <v>0</v>
      </c>
      <c r="AR175" s="22" t="s">
        <v>278</v>
      </c>
      <c r="AT175" s="22" t="s">
        <v>205</v>
      </c>
      <c r="AU175" s="22" t="s">
        <v>96</v>
      </c>
      <c r="AY175" s="22" t="s">
        <v>204</v>
      </c>
      <c r="BE175" s="164">
        <f t="shared" si="33"/>
        <v>0</v>
      </c>
      <c r="BF175" s="164">
        <f t="shared" si="34"/>
        <v>0</v>
      </c>
      <c r="BG175" s="164">
        <f t="shared" si="35"/>
        <v>0</v>
      </c>
      <c r="BH175" s="164">
        <f t="shared" si="36"/>
        <v>0</v>
      </c>
      <c r="BI175" s="164">
        <f t="shared" si="37"/>
        <v>0</v>
      </c>
      <c r="BJ175" s="22" t="s">
        <v>91</v>
      </c>
      <c r="BK175" s="164">
        <f t="shared" si="38"/>
        <v>0</v>
      </c>
      <c r="BL175" s="22" t="s">
        <v>278</v>
      </c>
      <c r="BM175" s="22" t="s">
        <v>2071</v>
      </c>
    </row>
    <row r="176" spans="2:65" s="1" customFormat="1" ht="16.5" customHeight="1">
      <c r="B176" s="154"/>
      <c r="C176" s="155" t="s">
        <v>528</v>
      </c>
      <c r="D176" s="155" t="s">
        <v>205</v>
      </c>
      <c r="E176" s="156" t="s">
        <v>1833</v>
      </c>
      <c r="F176" s="263" t="s">
        <v>1834</v>
      </c>
      <c r="G176" s="263"/>
      <c r="H176" s="263"/>
      <c r="I176" s="263"/>
      <c r="J176" s="157" t="s">
        <v>208</v>
      </c>
      <c r="K176" s="158">
        <v>1</v>
      </c>
      <c r="L176" s="159"/>
      <c r="M176" s="264"/>
      <c r="N176" s="264"/>
      <c r="O176" s="264"/>
      <c r="P176" s="264">
        <f t="shared" si="26"/>
        <v>0</v>
      </c>
      <c r="Q176" s="264"/>
      <c r="R176" s="160"/>
      <c r="T176" s="161" t="s">
        <v>5</v>
      </c>
      <c r="U176" s="44" t="s">
        <v>47</v>
      </c>
      <c r="V176" s="120">
        <f t="shared" si="27"/>
        <v>0</v>
      </c>
      <c r="W176" s="120">
        <f t="shared" si="28"/>
        <v>0</v>
      </c>
      <c r="X176" s="120">
        <f t="shared" si="29"/>
        <v>0</v>
      </c>
      <c r="Y176" s="162">
        <v>0</v>
      </c>
      <c r="Z176" s="162">
        <f t="shared" si="30"/>
        <v>0</v>
      </c>
      <c r="AA176" s="162">
        <v>0</v>
      </c>
      <c r="AB176" s="162">
        <f t="shared" si="31"/>
        <v>0</v>
      </c>
      <c r="AC176" s="162">
        <v>0</v>
      </c>
      <c r="AD176" s="163">
        <f t="shared" si="32"/>
        <v>0</v>
      </c>
      <c r="AR176" s="22" t="s">
        <v>278</v>
      </c>
      <c r="AT176" s="22" t="s">
        <v>205</v>
      </c>
      <c r="AU176" s="22" t="s">
        <v>96</v>
      </c>
      <c r="AY176" s="22" t="s">
        <v>204</v>
      </c>
      <c r="BE176" s="164">
        <f t="shared" si="33"/>
        <v>0</v>
      </c>
      <c r="BF176" s="164">
        <f t="shared" si="34"/>
        <v>0</v>
      </c>
      <c r="BG176" s="164">
        <f t="shared" si="35"/>
        <v>0</v>
      </c>
      <c r="BH176" s="164">
        <f t="shared" si="36"/>
        <v>0</v>
      </c>
      <c r="BI176" s="164">
        <f t="shared" si="37"/>
        <v>0</v>
      </c>
      <c r="BJ176" s="22" t="s">
        <v>91</v>
      </c>
      <c r="BK176" s="164">
        <f t="shared" si="38"/>
        <v>0</v>
      </c>
      <c r="BL176" s="22" t="s">
        <v>278</v>
      </c>
      <c r="BM176" s="22" t="s">
        <v>2072</v>
      </c>
    </row>
    <row r="177" spans="2:65" s="10" customFormat="1" ht="29.85" customHeight="1">
      <c r="B177" s="142"/>
      <c r="C177" s="143"/>
      <c r="D177" s="153" t="s">
        <v>871</v>
      </c>
      <c r="E177" s="153"/>
      <c r="F177" s="153"/>
      <c r="G177" s="153"/>
      <c r="H177" s="153"/>
      <c r="I177" s="153"/>
      <c r="J177" s="153"/>
      <c r="K177" s="153"/>
      <c r="L177" s="153"/>
      <c r="M177" s="279">
        <f>BK177</f>
        <v>0</v>
      </c>
      <c r="N177" s="280"/>
      <c r="O177" s="280"/>
      <c r="P177" s="280"/>
      <c r="Q177" s="280"/>
      <c r="R177" s="145"/>
      <c r="T177" s="146"/>
      <c r="U177" s="143"/>
      <c r="V177" s="143"/>
      <c r="W177" s="147">
        <f>W178</f>
        <v>0</v>
      </c>
      <c r="X177" s="147">
        <f>X178</f>
        <v>0</v>
      </c>
      <c r="Y177" s="143"/>
      <c r="Z177" s="148">
        <f>Z178</f>
        <v>1.042</v>
      </c>
      <c r="AA177" s="143"/>
      <c r="AB177" s="148">
        <f>AB178</f>
        <v>0</v>
      </c>
      <c r="AC177" s="143"/>
      <c r="AD177" s="149">
        <f>AD178</f>
        <v>0</v>
      </c>
      <c r="AR177" s="150" t="s">
        <v>216</v>
      </c>
      <c r="AT177" s="151" t="s">
        <v>83</v>
      </c>
      <c r="AU177" s="151" t="s">
        <v>91</v>
      </c>
      <c r="AY177" s="150" t="s">
        <v>204</v>
      </c>
      <c r="BK177" s="152">
        <f>BK178</f>
        <v>0</v>
      </c>
    </row>
    <row r="178" spans="2:65" s="1" customFormat="1" ht="25.5" customHeight="1">
      <c r="B178" s="154"/>
      <c r="C178" s="155" t="s">
        <v>532</v>
      </c>
      <c r="D178" s="155" t="s">
        <v>205</v>
      </c>
      <c r="E178" s="156" t="s">
        <v>1645</v>
      </c>
      <c r="F178" s="263" t="s">
        <v>1646</v>
      </c>
      <c r="G178" s="263"/>
      <c r="H178" s="263"/>
      <c r="I178" s="263"/>
      <c r="J178" s="157" t="s">
        <v>237</v>
      </c>
      <c r="K178" s="158">
        <v>1</v>
      </c>
      <c r="L178" s="159"/>
      <c r="M178" s="264"/>
      <c r="N178" s="264"/>
      <c r="O178" s="264"/>
      <c r="P178" s="264">
        <f>ROUND(V178*K178,2)</f>
        <v>0</v>
      </c>
      <c r="Q178" s="264"/>
      <c r="R178" s="160"/>
      <c r="T178" s="161" t="s">
        <v>5</v>
      </c>
      <c r="U178" s="44" t="s">
        <v>47</v>
      </c>
      <c r="V178" s="120">
        <f>L178+M178</f>
        <v>0</v>
      </c>
      <c r="W178" s="120">
        <f>ROUND(L178*K178,2)</f>
        <v>0</v>
      </c>
      <c r="X178" s="120">
        <f>ROUND(M178*K178,2)</f>
        <v>0</v>
      </c>
      <c r="Y178" s="162">
        <v>1.042</v>
      </c>
      <c r="Z178" s="162">
        <f>Y178*K178</f>
        <v>1.042</v>
      </c>
      <c r="AA178" s="162">
        <v>0</v>
      </c>
      <c r="AB178" s="162">
        <f>AA178*K178</f>
        <v>0</v>
      </c>
      <c r="AC178" s="162">
        <v>0</v>
      </c>
      <c r="AD178" s="163">
        <f>AC178*K178</f>
        <v>0</v>
      </c>
      <c r="AR178" s="22" t="s">
        <v>278</v>
      </c>
      <c r="AT178" s="22" t="s">
        <v>205</v>
      </c>
      <c r="AU178" s="22" t="s">
        <v>96</v>
      </c>
      <c r="AY178" s="22" t="s">
        <v>204</v>
      </c>
      <c r="BE178" s="164">
        <f>IF(U178="základní",P178,0)</f>
        <v>0</v>
      </c>
      <c r="BF178" s="164">
        <f>IF(U178="snížená",P178,0)</f>
        <v>0</v>
      </c>
      <c r="BG178" s="164">
        <f>IF(U178="zákl. přenesená",P178,0)</f>
        <v>0</v>
      </c>
      <c r="BH178" s="164">
        <f>IF(U178="sníž. přenesená",P178,0)</f>
        <v>0</v>
      </c>
      <c r="BI178" s="164">
        <f>IF(U178="nulová",P178,0)</f>
        <v>0</v>
      </c>
      <c r="BJ178" s="22" t="s">
        <v>91</v>
      </c>
      <c r="BK178" s="164">
        <f>ROUND(V178*K178,2)</f>
        <v>0</v>
      </c>
      <c r="BL178" s="22" t="s">
        <v>278</v>
      </c>
      <c r="BM178" s="22" t="s">
        <v>2073</v>
      </c>
    </row>
    <row r="179" spans="2:65" s="10" customFormat="1" ht="37.35" customHeight="1">
      <c r="B179" s="142"/>
      <c r="C179" s="143"/>
      <c r="D179" s="144" t="s">
        <v>874</v>
      </c>
      <c r="E179" s="144"/>
      <c r="F179" s="144"/>
      <c r="G179" s="144"/>
      <c r="H179" s="144"/>
      <c r="I179" s="144"/>
      <c r="J179" s="144"/>
      <c r="K179" s="144"/>
      <c r="L179" s="144"/>
      <c r="M179" s="290">
        <f>BK179</f>
        <v>0</v>
      </c>
      <c r="N179" s="291"/>
      <c r="O179" s="291"/>
      <c r="P179" s="291"/>
      <c r="Q179" s="291"/>
      <c r="R179" s="145"/>
      <c r="T179" s="146"/>
      <c r="U179" s="143"/>
      <c r="V179" s="143"/>
      <c r="W179" s="147">
        <f>W180+W183</f>
        <v>0</v>
      </c>
      <c r="X179" s="147">
        <f>X180+X183</f>
        <v>0</v>
      </c>
      <c r="Y179" s="143"/>
      <c r="Z179" s="148">
        <f>Z180+Z183</f>
        <v>0</v>
      </c>
      <c r="AA179" s="143"/>
      <c r="AB179" s="148">
        <f>AB180+AB183</f>
        <v>0</v>
      </c>
      <c r="AC179" s="143"/>
      <c r="AD179" s="149">
        <f>AD180+AD183</f>
        <v>0</v>
      </c>
      <c r="AR179" s="150" t="s">
        <v>224</v>
      </c>
      <c r="AT179" s="151" t="s">
        <v>83</v>
      </c>
      <c r="AU179" s="151" t="s">
        <v>84</v>
      </c>
      <c r="AY179" s="150" t="s">
        <v>204</v>
      </c>
      <c r="BK179" s="152">
        <f>BK180+BK183</f>
        <v>0</v>
      </c>
    </row>
    <row r="180" spans="2:65" s="10" customFormat="1" ht="19.899999999999999" customHeight="1">
      <c r="B180" s="142"/>
      <c r="C180" s="143"/>
      <c r="D180" s="153" t="s">
        <v>877</v>
      </c>
      <c r="E180" s="153"/>
      <c r="F180" s="153"/>
      <c r="G180" s="153"/>
      <c r="H180" s="153"/>
      <c r="I180" s="153"/>
      <c r="J180" s="153"/>
      <c r="K180" s="153"/>
      <c r="L180" s="153"/>
      <c r="M180" s="277">
        <f>BK180</f>
        <v>0</v>
      </c>
      <c r="N180" s="278"/>
      <c r="O180" s="278"/>
      <c r="P180" s="278"/>
      <c r="Q180" s="278"/>
      <c r="R180" s="145"/>
      <c r="T180" s="146"/>
      <c r="U180" s="143"/>
      <c r="V180" s="143"/>
      <c r="W180" s="147">
        <f>SUM(W181:W182)</f>
        <v>0</v>
      </c>
      <c r="X180" s="147">
        <f>SUM(X181:X182)</f>
        <v>0</v>
      </c>
      <c r="Y180" s="143"/>
      <c r="Z180" s="148">
        <f>SUM(Z181:Z182)</f>
        <v>0</v>
      </c>
      <c r="AA180" s="143"/>
      <c r="AB180" s="148">
        <f>SUM(AB181:AB182)</f>
        <v>0</v>
      </c>
      <c r="AC180" s="143"/>
      <c r="AD180" s="149">
        <f>SUM(AD181:AD182)</f>
        <v>0</v>
      </c>
      <c r="AR180" s="150" t="s">
        <v>224</v>
      </c>
      <c r="AT180" s="151" t="s">
        <v>83</v>
      </c>
      <c r="AU180" s="151" t="s">
        <v>91</v>
      </c>
      <c r="AY180" s="150" t="s">
        <v>204</v>
      </c>
      <c r="BK180" s="152">
        <f>SUM(BK181:BK182)</f>
        <v>0</v>
      </c>
    </row>
    <row r="181" spans="2:65" s="1" customFormat="1" ht="16.5" customHeight="1">
      <c r="B181" s="154"/>
      <c r="C181" s="155" t="s">
        <v>536</v>
      </c>
      <c r="D181" s="155" t="s">
        <v>205</v>
      </c>
      <c r="E181" s="156" t="s">
        <v>1837</v>
      </c>
      <c r="F181" s="263" t="s">
        <v>1838</v>
      </c>
      <c r="G181" s="263"/>
      <c r="H181" s="263"/>
      <c r="I181" s="263"/>
      <c r="J181" s="157" t="s">
        <v>1329</v>
      </c>
      <c r="K181" s="158">
        <v>1</v>
      </c>
      <c r="L181" s="159"/>
      <c r="M181" s="264"/>
      <c r="N181" s="264"/>
      <c r="O181" s="264"/>
      <c r="P181" s="264">
        <f>ROUND(V181*K181,2)</f>
        <v>0</v>
      </c>
      <c r="Q181" s="264"/>
      <c r="R181" s="160"/>
      <c r="T181" s="161" t="s">
        <v>5</v>
      </c>
      <c r="U181" s="44" t="s">
        <v>47</v>
      </c>
      <c r="V181" s="120">
        <f>L181+M181</f>
        <v>0</v>
      </c>
      <c r="W181" s="120">
        <f>ROUND(L181*K181,2)</f>
        <v>0</v>
      </c>
      <c r="X181" s="120">
        <f>ROUND(M181*K181,2)</f>
        <v>0</v>
      </c>
      <c r="Y181" s="162">
        <v>0</v>
      </c>
      <c r="Z181" s="162">
        <f>Y181*K181</f>
        <v>0</v>
      </c>
      <c r="AA181" s="162">
        <v>0</v>
      </c>
      <c r="AB181" s="162">
        <f>AA181*K181</f>
        <v>0</v>
      </c>
      <c r="AC181" s="162">
        <v>0</v>
      </c>
      <c r="AD181" s="163">
        <f>AC181*K181</f>
        <v>0</v>
      </c>
      <c r="AR181" s="22" t="s">
        <v>1418</v>
      </c>
      <c r="AT181" s="22" t="s">
        <v>205</v>
      </c>
      <c r="AU181" s="22" t="s">
        <v>96</v>
      </c>
      <c r="AY181" s="22" t="s">
        <v>204</v>
      </c>
      <c r="BE181" s="164">
        <f>IF(U181="základní",P181,0)</f>
        <v>0</v>
      </c>
      <c r="BF181" s="164">
        <f>IF(U181="snížená",P181,0)</f>
        <v>0</v>
      </c>
      <c r="BG181" s="164">
        <f>IF(U181="zákl. přenesená",P181,0)</f>
        <v>0</v>
      </c>
      <c r="BH181" s="164">
        <f>IF(U181="sníž. přenesená",P181,0)</f>
        <v>0</v>
      </c>
      <c r="BI181" s="164">
        <f>IF(U181="nulová",P181,0)</f>
        <v>0</v>
      </c>
      <c r="BJ181" s="22" t="s">
        <v>91</v>
      </c>
      <c r="BK181" s="164">
        <f>ROUND(V181*K181,2)</f>
        <v>0</v>
      </c>
      <c r="BL181" s="22" t="s">
        <v>1418</v>
      </c>
      <c r="BM181" s="22" t="s">
        <v>2074</v>
      </c>
    </row>
    <row r="182" spans="2:65" s="1" customFormat="1" ht="16.5" customHeight="1">
      <c r="B182" s="154"/>
      <c r="C182" s="155" t="s">
        <v>540</v>
      </c>
      <c r="D182" s="155" t="s">
        <v>205</v>
      </c>
      <c r="E182" s="156" t="s">
        <v>1840</v>
      </c>
      <c r="F182" s="263" t="s">
        <v>1841</v>
      </c>
      <c r="G182" s="263"/>
      <c r="H182" s="263"/>
      <c r="I182" s="263"/>
      <c r="J182" s="157" t="s">
        <v>362</v>
      </c>
      <c r="K182" s="158">
        <v>3</v>
      </c>
      <c r="L182" s="159"/>
      <c r="M182" s="264"/>
      <c r="N182" s="264"/>
      <c r="O182" s="264"/>
      <c r="P182" s="264">
        <f>ROUND(V182*K182,2)</f>
        <v>0</v>
      </c>
      <c r="Q182" s="264"/>
      <c r="R182" s="160"/>
      <c r="T182" s="161" t="s">
        <v>5</v>
      </c>
      <c r="U182" s="44" t="s">
        <v>47</v>
      </c>
      <c r="V182" s="120">
        <f>L182+M182</f>
        <v>0</v>
      </c>
      <c r="W182" s="120">
        <f>ROUND(L182*K182,2)</f>
        <v>0</v>
      </c>
      <c r="X182" s="120">
        <f>ROUND(M182*K182,2)</f>
        <v>0</v>
      </c>
      <c r="Y182" s="162">
        <v>0</v>
      </c>
      <c r="Z182" s="162">
        <f>Y182*K182</f>
        <v>0</v>
      </c>
      <c r="AA182" s="162">
        <v>0</v>
      </c>
      <c r="AB182" s="162">
        <f>AA182*K182</f>
        <v>0</v>
      </c>
      <c r="AC182" s="162">
        <v>0</v>
      </c>
      <c r="AD182" s="163">
        <f>AC182*K182</f>
        <v>0</v>
      </c>
      <c r="AR182" s="22" t="s">
        <v>1418</v>
      </c>
      <c r="AT182" s="22" t="s">
        <v>205</v>
      </c>
      <c r="AU182" s="22" t="s">
        <v>96</v>
      </c>
      <c r="AY182" s="22" t="s">
        <v>204</v>
      </c>
      <c r="BE182" s="164">
        <f>IF(U182="základní",P182,0)</f>
        <v>0</v>
      </c>
      <c r="BF182" s="164">
        <f>IF(U182="snížená",P182,0)</f>
        <v>0</v>
      </c>
      <c r="BG182" s="164">
        <f>IF(U182="zákl. přenesená",P182,0)</f>
        <v>0</v>
      </c>
      <c r="BH182" s="164">
        <f>IF(U182="sníž. přenesená",P182,0)</f>
        <v>0</v>
      </c>
      <c r="BI182" s="164">
        <f>IF(U182="nulová",P182,0)</f>
        <v>0</v>
      </c>
      <c r="BJ182" s="22" t="s">
        <v>91</v>
      </c>
      <c r="BK182" s="164">
        <f>ROUND(V182*K182,2)</f>
        <v>0</v>
      </c>
      <c r="BL182" s="22" t="s">
        <v>1418</v>
      </c>
      <c r="BM182" s="22" t="s">
        <v>2075</v>
      </c>
    </row>
    <row r="183" spans="2:65" s="10" customFormat="1" ht="29.85" customHeight="1">
      <c r="B183" s="142"/>
      <c r="C183" s="143"/>
      <c r="D183" s="153" t="s">
        <v>1442</v>
      </c>
      <c r="E183" s="153"/>
      <c r="F183" s="153"/>
      <c r="G183" s="153"/>
      <c r="H183" s="153"/>
      <c r="I183" s="153"/>
      <c r="J183" s="153"/>
      <c r="K183" s="153"/>
      <c r="L183" s="153"/>
      <c r="M183" s="279">
        <f>BK183</f>
        <v>0</v>
      </c>
      <c r="N183" s="280"/>
      <c r="O183" s="280"/>
      <c r="P183" s="280"/>
      <c r="Q183" s="280"/>
      <c r="R183" s="145"/>
      <c r="T183" s="146"/>
      <c r="U183" s="143"/>
      <c r="V183" s="143"/>
      <c r="W183" s="147">
        <f>W184</f>
        <v>0</v>
      </c>
      <c r="X183" s="147">
        <f>X184</f>
        <v>0</v>
      </c>
      <c r="Y183" s="143"/>
      <c r="Z183" s="148">
        <f>Z184</f>
        <v>0</v>
      </c>
      <c r="AA183" s="143"/>
      <c r="AB183" s="148">
        <f>AB184</f>
        <v>0</v>
      </c>
      <c r="AC183" s="143"/>
      <c r="AD183" s="149">
        <f>AD184</f>
        <v>0</v>
      </c>
      <c r="AR183" s="150" t="s">
        <v>224</v>
      </c>
      <c r="AT183" s="151" t="s">
        <v>83</v>
      </c>
      <c r="AU183" s="151" t="s">
        <v>91</v>
      </c>
      <c r="AY183" s="150" t="s">
        <v>204</v>
      </c>
      <c r="BK183" s="152">
        <f>BK184</f>
        <v>0</v>
      </c>
    </row>
    <row r="184" spans="2:65" s="1" customFormat="1" ht="16.5" customHeight="1">
      <c r="B184" s="154"/>
      <c r="C184" s="155" t="s">
        <v>544</v>
      </c>
      <c r="D184" s="155" t="s">
        <v>205</v>
      </c>
      <c r="E184" s="156" t="s">
        <v>1681</v>
      </c>
      <c r="F184" s="263" t="s">
        <v>1843</v>
      </c>
      <c r="G184" s="263"/>
      <c r="H184" s="263"/>
      <c r="I184" s="263"/>
      <c r="J184" s="157" t="s">
        <v>1329</v>
      </c>
      <c r="K184" s="158">
        <v>1</v>
      </c>
      <c r="L184" s="159"/>
      <c r="M184" s="264"/>
      <c r="N184" s="264"/>
      <c r="O184" s="264"/>
      <c r="P184" s="264">
        <f>ROUND(V184*K184,2)</f>
        <v>0</v>
      </c>
      <c r="Q184" s="264"/>
      <c r="R184" s="160"/>
      <c r="T184" s="161" t="s">
        <v>5</v>
      </c>
      <c r="U184" s="200" t="s">
        <v>47</v>
      </c>
      <c r="V184" s="201">
        <f>L184+M184</f>
        <v>0</v>
      </c>
      <c r="W184" s="201">
        <f>ROUND(L184*K184,2)</f>
        <v>0</v>
      </c>
      <c r="X184" s="201">
        <f>ROUND(M184*K184,2)</f>
        <v>0</v>
      </c>
      <c r="Y184" s="202">
        <v>0</v>
      </c>
      <c r="Z184" s="202">
        <f>Y184*K184</f>
        <v>0</v>
      </c>
      <c r="AA184" s="202">
        <v>0</v>
      </c>
      <c r="AB184" s="202">
        <f>AA184*K184</f>
        <v>0</v>
      </c>
      <c r="AC184" s="202">
        <v>0</v>
      </c>
      <c r="AD184" s="203">
        <f>AC184*K184</f>
        <v>0</v>
      </c>
      <c r="AR184" s="22" t="s">
        <v>1418</v>
      </c>
      <c r="AT184" s="22" t="s">
        <v>205</v>
      </c>
      <c r="AU184" s="22" t="s">
        <v>96</v>
      </c>
      <c r="AY184" s="22" t="s">
        <v>204</v>
      </c>
      <c r="BE184" s="164">
        <f>IF(U184="základní",P184,0)</f>
        <v>0</v>
      </c>
      <c r="BF184" s="164">
        <f>IF(U184="snížená",P184,0)</f>
        <v>0</v>
      </c>
      <c r="BG184" s="164">
        <f>IF(U184="zákl. přenesená",P184,0)</f>
        <v>0</v>
      </c>
      <c r="BH184" s="164">
        <f>IF(U184="sníž. přenesená",P184,0)</f>
        <v>0</v>
      </c>
      <c r="BI184" s="164">
        <f>IF(U184="nulová",P184,0)</f>
        <v>0</v>
      </c>
      <c r="BJ184" s="22" t="s">
        <v>91</v>
      </c>
      <c r="BK184" s="164">
        <f>ROUND(V184*K184,2)</f>
        <v>0</v>
      </c>
      <c r="BL184" s="22" t="s">
        <v>1418</v>
      </c>
      <c r="BM184" s="22" t="s">
        <v>2076</v>
      </c>
    </row>
    <row r="185" spans="2:65" s="1" customFormat="1" ht="6.95" customHeight="1"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1"/>
    </row>
  </sheetData>
  <mergeCells count="253">
    <mergeCell ref="H1:K1"/>
    <mergeCell ref="S2:AF2"/>
    <mergeCell ref="F184:I184"/>
    <mergeCell ref="P184:Q184"/>
    <mergeCell ref="M184:O184"/>
    <mergeCell ref="M121:Q121"/>
    <mergeCell ref="M122:Q122"/>
    <mergeCell ref="M123:Q123"/>
    <mergeCell ref="M138:Q138"/>
    <mergeCell ref="M143:Q143"/>
    <mergeCell ref="M144:Q144"/>
    <mergeCell ref="M155:Q155"/>
    <mergeCell ref="M177:Q177"/>
    <mergeCell ref="M179:Q179"/>
    <mergeCell ref="M180:Q180"/>
    <mergeCell ref="M183:Q183"/>
    <mergeCell ref="F178:I178"/>
    <mergeCell ref="P178:Q178"/>
    <mergeCell ref="M178:O178"/>
    <mergeCell ref="F181:I181"/>
    <mergeCell ref="P181:Q181"/>
    <mergeCell ref="M181:O181"/>
    <mergeCell ref="F182:I182"/>
    <mergeCell ref="P182:Q182"/>
    <mergeCell ref="M182:O182"/>
    <mergeCell ref="F174:I174"/>
    <mergeCell ref="P174:Q174"/>
    <mergeCell ref="M174:O174"/>
    <mergeCell ref="F175:I175"/>
    <mergeCell ref="P175:Q175"/>
    <mergeCell ref="M175:O175"/>
    <mergeCell ref="F176:I176"/>
    <mergeCell ref="P176:Q176"/>
    <mergeCell ref="M176:O176"/>
    <mergeCell ref="F171:I171"/>
    <mergeCell ref="P171:Q171"/>
    <mergeCell ref="M171:O171"/>
    <mergeCell ref="F172:I172"/>
    <mergeCell ref="P172:Q172"/>
    <mergeCell ref="M172:O172"/>
    <mergeCell ref="F173:I173"/>
    <mergeCell ref="P173:Q173"/>
    <mergeCell ref="M173:O173"/>
    <mergeCell ref="F168:I168"/>
    <mergeCell ref="P168:Q168"/>
    <mergeCell ref="M168:O168"/>
    <mergeCell ref="F169:I169"/>
    <mergeCell ref="P169:Q169"/>
    <mergeCell ref="M169:O169"/>
    <mergeCell ref="F170:I170"/>
    <mergeCell ref="P170:Q170"/>
    <mergeCell ref="M170:O170"/>
    <mergeCell ref="F165:I165"/>
    <mergeCell ref="P165:Q165"/>
    <mergeCell ref="M165:O165"/>
    <mergeCell ref="F166:I166"/>
    <mergeCell ref="P166:Q166"/>
    <mergeCell ref="M166:O166"/>
    <mergeCell ref="F167:I167"/>
    <mergeCell ref="P167:Q167"/>
    <mergeCell ref="M167:O167"/>
    <mergeCell ref="F162:I162"/>
    <mergeCell ref="P162:Q162"/>
    <mergeCell ref="M162:O162"/>
    <mergeCell ref="F163:I163"/>
    <mergeCell ref="P163:Q163"/>
    <mergeCell ref="M163:O163"/>
    <mergeCell ref="F164:I164"/>
    <mergeCell ref="P164:Q164"/>
    <mergeCell ref="M164:O164"/>
    <mergeCell ref="F159:I159"/>
    <mergeCell ref="P159:Q159"/>
    <mergeCell ref="M159:O159"/>
    <mergeCell ref="F160:I160"/>
    <mergeCell ref="P160:Q160"/>
    <mergeCell ref="M160:O160"/>
    <mergeCell ref="F161:I161"/>
    <mergeCell ref="P161:Q161"/>
    <mergeCell ref="M161:O161"/>
    <mergeCell ref="F156:I156"/>
    <mergeCell ref="P156:Q156"/>
    <mergeCell ref="M156:O156"/>
    <mergeCell ref="F157:I157"/>
    <mergeCell ref="P157:Q157"/>
    <mergeCell ref="M157:O157"/>
    <mergeCell ref="F158:I158"/>
    <mergeCell ref="P158:Q158"/>
    <mergeCell ref="M158:O158"/>
    <mergeCell ref="F152:I152"/>
    <mergeCell ref="P152:Q152"/>
    <mergeCell ref="M152:O152"/>
    <mergeCell ref="F153:I153"/>
    <mergeCell ref="P153:Q153"/>
    <mergeCell ref="M153:O153"/>
    <mergeCell ref="F154:I154"/>
    <mergeCell ref="P154:Q154"/>
    <mergeCell ref="M154:O154"/>
    <mergeCell ref="F149:I149"/>
    <mergeCell ref="P149:Q149"/>
    <mergeCell ref="M149:O149"/>
    <mergeCell ref="F150:I150"/>
    <mergeCell ref="P150:Q150"/>
    <mergeCell ref="M150:O150"/>
    <mergeCell ref="F151:I151"/>
    <mergeCell ref="P151:Q151"/>
    <mergeCell ref="M151:O151"/>
    <mergeCell ref="F146:I146"/>
    <mergeCell ref="P146:Q146"/>
    <mergeCell ref="M146:O146"/>
    <mergeCell ref="F147:I147"/>
    <mergeCell ref="P147:Q147"/>
    <mergeCell ref="M147:O147"/>
    <mergeCell ref="F148:I148"/>
    <mergeCell ref="P148:Q148"/>
    <mergeCell ref="M148:O148"/>
    <mergeCell ref="F141:I141"/>
    <mergeCell ref="P141:Q141"/>
    <mergeCell ref="M141:O141"/>
    <mergeCell ref="F142:I142"/>
    <mergeCell ref="P142:Q142"/>
    <mergeCell ref="M142:O142"/>
    <mergeCell ref="F145:I145"/>
    <mergeCell ref="P145:Q145"/>
    <mergeCell ref="M145:O145"/>
    <mergeCell ref="F137:I137"/>
    <mergeCell ref="P137:Q137"/>
    <mergeCell ref="M137:O137"/>
    <mergeCell ref="F139:I139"/>
    <mergeCell ref="P139:Q139"/>
    <mergeCell ref="M139:O139"/>
    <mergeCell ref="F140:I140"/>
    <mergeCell ref="P140:Q140"/>
    <mergeCell ref="M140:O140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29:I129"/>
    <mergeCell ref="F130:I130"/>
    <mergeCell ref="F131:I131"/>
    <mergeCell ref="F132:I132"/>
    <mergeCell ref="P132:Q132"/>
    <mergeCell ref="M132:O132"/>
    <mergeCell ref="F133:I133"/>
    <mergeCell ref="P133:Q133"/>
    <mergeCell ref="M133:O133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20:I120"/>
    <mergeCell ref="P120:Q120"/>
    <mergeCell ref="M120:O120"/>
    <mergeCell ref="F124:I124"/>
    <mergeCell ref="P124:Q124"/>
    <mergeCell ref="M124:O124"/>
    <mergeCell ref="F125:I125"/>
    <mergeCell ref="P125:Q125"/>
    <mergeCell ref="M125:O125"/>
    <mergeCell ref="M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H97:J97"/>
    <mergeCell ref="K97:L97"/>
    <mergeCell ref="M97:Q97"/>
    <mergeCell ref="H98:J98"/>
    <mergeCell ref="K98:L98"/>
    <mergeCell ref="M98:Q98"/>
    <mergeCell ref="H99:J99"/>
    <mergeCell ref="K99:L99"/>
    <mergeCell ref="M99:Q99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5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145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1684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2077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1686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M100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ROUND((SUM(BE100:BE101)+SUM(BE120:BE144)), 2)</f>
        <v>0</v>
      </c>
      <c r="I35" s="248"/>
      <c r="J35" s="248"/>
      <c r="K35" s="36"/>
      <c r="L35" s="36"/>
      <c r="M35" s="251">
        <f>ROUND(ROUND((SUM(BE100:BE101)+SUM(BE120:BE144)),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ROUND((SUM(BF100:BF101)+SUM(BF120:BF144)), 2)</f>
        <v>0</v>
      </c>
      <c r="I36" s="248"/>
      <c r="J36" s="248"/>
      <c r="K36" s="36"/>
      <c r="L36" s="36"/>
      <c r="M36" s="251">
        <f>ROUND(ROUND((SUM(BF100:BF101)+SUM(BF120:BF144)),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ROUND((SUM(BG100:BG101)+SUM(BG120:BG144)),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ROUND((SUM(BH100:BH101)+SUM(BH120:BH144)),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ROUND((SUM(BI100:BI101)+SUM(BI120:BI144)),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1684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SO04.7 - Měření a regulace objektu F – Sklad a myčka aut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Pavel Voříšek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W120</f>
        <v>0</v>
      </c>
      <c r="I89" s="248"/>
      <c r="J89" s="248"/>
      <c r="K89" s="242">
        <f>X120</f>
        <v>0</v>
      </c>
      <c r="L89" s="248"/>
      <c r="M89" s="242">
        <f>M120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W121</f>
        <v>0</v>
      </c>
      <c r="I90" s="259"/>
      <c r="J90" s="259"/>
      <c r="K90" s="258">
        <f>X121</f>
        <v>0</v>
      </c>
      <c r="L90" s="259"/>
      <c r="M90" s="258">
        <f>M121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1437</v>
      </c>
      <c r="E91" s="101"/>
      <c r="F91" s="101"/>
      <c r="G91" s="101"/>
      <c r="H91" s="238">
        <f>W122</f>
        <v>0</v>
      </c>
      <c r="I91" s="239"/>
      <c r="J91" s="239"/>
      <c r="K91" s="238">
        <f>X122</f>
        <v>0</v>
      </c>
      <c r="L91" s="239"/>
      <c r="M91" s="238">
        <f>M122</f>
        <v>0</v>
      </c>
      <c r="N91" s="239"/>
      <c r="O91" s="239"/>
      <c r="P91" s="239"/>
      <c r="Q91" s="239"/>
      <c r="R91" s="131"/>
    </row>
    <row r="92" spans="2:47" s="7" customFormat="1" ht="24.95" customHeight="1">
      <c r="B92" s="125"/>
      <c r="C92" s="126"/>
      <c r="D92" s="127" t="s">
        <v>868</v>
      </c>
      <c r="E92" s="126"/>
      <c r="F92" s="126"/>
      <c r="G92" s="126"/>
      <c r="H92" s="258">
        <f>W129</f>
        <v>0</v>
      </c>
      <c r="I92" s="259"/>
      <c r="J92" s="259"/>
      <c r="K92" s="258">
        <f>X129</f>
        <v>0</v>
      </c>
      <c r="L92" s="259"/>
      <c r="M92" s="258">
        <f>M129</f>
        <v>0</v>
      </c>
      <c r="N92" s="259"/>
      <c r="O92" s="259"/>
      <c r="P92" s="259"/>
      <c r="Q92" s="259"/>
      <c r="R92" s="128"/>
    </row>
    <row r="93" spans="2:47" s="8" customFormat="1" ht="19.899999999999999" customHeight="1">
      <c r="B93" s="129"/>
      <c r="C93" s="101"/>
      <c r="D93" s="130" t="s">
        <v>1440</v>
      </c>
      <c r="E93" s="101"/>
      <c r="F93" s="101"/>
      <c r="G93" s="101"/>
      <c r="H93" s="238">
        <f>W130</f>
        <v>0</v>
      </c>
      <c r="I93" s="239"/>
      <c r="J93" s="239"/>
      <c r="K93" s="238">
        <f>X130</f>
        <v>0</v>
      </c>
      <c r="L93" s="239"/>
      <c r="M93" s="238">
        <f>M130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1441</v>
      </c>
      <c r="E94" s="101"/>
      <c r="F94" s="101"/>
      <c r="G94" s="101"/>
      <c r="H94" s="238">
        <f>W133</f>
        <v>0</v>
      </c>
      <c r="I94" s="239"/>
      <c r="J94" s="239"/>
      <c r="K94" s="238">
        <f>X133</f>
        <v>0</v>
      </c>
      <c r="L94" s="239"/>
      <c r="M94" s="238">
        <f>M133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871</v>
      </c>
      <c r="E95" s="101"/>
      <c r="F95" s="101"/>
      <c r="G95" s="101"/>
      <c r="H95" s="238">
        <f>W138</f>
        <v>0</v>
      </c>
      <c r="I95" s="239"/>
      <c r="J95" s="239"/>
      <c r="K95" s="238">
        <f>X138</f>
        <v>0</v>
      </c>
      <c r="L95" s="239"/>
      <c r="M95" s="238">
        <f>M138</f>
        <v>0</v>
      </c>
      <c r="N95" s="239"/>
      <c r="O95" s="239"/>
      <c r="P95" s="239"/>
      <c r="Q95" s="239"/>
      <c r="R95" s="131"/>
    </row>
    <row r="96" spans="2:47" s="7" customFormat="1" ht="24.95" customHeight="1">
      <c r="B96" s="125"/>
      <c r="C96" s="126"/>
      <c r="D96" s="127" t="s">
        <v>874</v>
      </c>
      <c r="E96" s="126"/>
      <c r="F96" s="126"/>
      <c r="G96" s="126"/>
      <c r="H96" s="258">
        <f>W140</f>
        <v>0</v>
      </c>
      <c r="I96" s="259"/>
      <c r="J96" s="259"/>
      <c r="K96" s="258">
        <f>X140</f>
        <v>0</v>
      </c>
      <c r="L96" s="259"/>
      <c r="M96" s="258">
        <f>M140</f>
        <v>0</v>
      </c>
      <c r="N96" s="259"/>
      <c r="O96" s="259"/>
      <c r="P96" s="259"/>
      <c r="Q96" s="259"/>
      <c r="R96" s="128"/>
    </row>
    <row r="97" spans="2:21" s="8" customFormat="1" ht="19.899999999999999" customHeight="1">
      <c r="B97" s="129"/>
      <c r="C97" s="101"/>
      <c r="D97" s="130" t="s">
        <v>877</v>
      </c>
      <c r="E97" s="101"/>
      <c r="F97" s="101"/>
      <c r="G97" s="101"/>
      <c r="H97" s="238">
        <f>W141</f>
        <v>0</v>
      </c>
      <c r="I97" s="239"/>
      <c r="J97" s="239"/>
      <c r="K97" s="238">
        <f>X141</f>
        <v>0</v>
      </c>
      <c r="L97" s="239"/>
      <c r="M97" s="238">
        <f>M141</f>
        <v>0</v>
      </c>
      <c r="N97" s="239"/>
      <c r="O97" s="239"/>
      <c r="P97" s="239"/>
      <c r="Q97" s="239"/>
      <c r="R97" s="131"/>
    </row>
    <row r="98" spans="2:21" s="8" customFormat="1" ht="19.899999999999999" customHeight="1">
      <c r="B98" s="129"/>
      <c r="C98" s="101"/>
      <c r="D98" s="130" t="s">
        <v>1442</v>
      </c>
      <c r="E98" s="101"/>
      <c r="F98" s="101"/>
      <c r="G98" s="101"/>
      <c r="H98" s="238">
        <f>W143</f>
        <v>0</v>
      </c>
      <c r="I98" s="239"/>
      <c r="J98" s="239"/>
      <c r="K98" s="238">
        <f>X143</f>
        <v>0</v>
      </c>
      <c r="L98" s="239"/>
      <c r="M98" s="238">
        <f>M143</f>
        <v>0</v>
      </c>
      <c r="N98" s="239"/>
      <c r="O98" s="239"/>
      <c r="P98" s="239"/>
      <c r="Q98" s="239"/>
      <c r="R98" s="131"/>
    </row>
    <row r="99" spans="2:21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24" t="s">
        <v>185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257">
        <v>0</v>
      </c>
      <c r="N100" s="260"/>
      <c r="O100" s="260"/>
      <c r="P100" s="260"/>
      <c r="Q100" s="260"/>
      <c r="R100" s="37"/>
      <c r="T100" s="132"/>
      <c r="U100" s="133" t="s">
        <v>46</v>
      </c>
    </row>
    <row r="101" spans="2:21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14" t="s">
        <v>155</v>
      </c>
      <c r="D102" s="115"/>
      <c r="E102" s="115"/>
      <c r="F102" s="115"/>
      <c r="G102" s="115"/>
      <c r="H102" s="115"/>
      <c r="I102" s="115"/>
      <c r="J102" s="115"/>
      <c r="K102" s="115"/>
      <c r="L102" s="243">
        <f>ROUND(SUM(M89+M100),2)</f>
        <v>0</v>
      </c>
      <c r="M102" s="243"/>
      <c r="N102" s="243"/>
      <c r="O102" s="243"/>
      <c r="P102" s="243"/>
      <c r="Q102" s="243"/>
      <c r="R102" s="37"/>
    </row>
    <row r="103" spans="2:21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21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21" s="1" customFormat="1" ht="36.950000000000003" customHeight="1">
      <c r="B108" s="35"/>
      <c r="C108" s="206" t="s">
        <v>186</v>
      </c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37"/>
    </row>
    <row r="109" spans="2:21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30" customHeight="1">
      <c r="B110" s="35"/>
      <c r="C110" s="32" t="s">
        <v>18</v>
      </c>
      <c r="D110" s="36"/>
      <c r="E110" s="36"/>
      <c r="F110" s="246" t="str">
        <f>F6</f>
        <v>St. č. 2368 Decentralizace vytápění CA PZP Lobodice</v>
      </c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36"/>
      <c r="R110" s="37"/>
    </row>
    <row r="111" spans="2:21" ht="30" customHeight="1">
      <c r="B111" s="26"/>
      <c r="C111" s="32" t="s">
        <v>162</v>
      </c>
      <c r="D111" s="28"/>
      <c r="E111" s="28"/>
      <c r="F111" s="246" t="s">
        <v>1684</v>
      </c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8"/>
      <c r="R111" s="27"/>
    </row>
    <row r="112" spans="2:21" s="1" customFormat="1" ht="36.950000000000003" customHeight="1">
      <c r="B112" s="35"/>
      <c r="C112" s="69" t="s">
        <v>164</v>
      </c>
      <c r="D112" s="36"/>
      <c r="E112" s="36"/>
      <c r="F112" s="223" t="str">
        <f>F8</f>
        <v>SO04.7 - Měření a regulace objektu F – Sklad a myčka aut</v>
      </c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2" t="s">
        <v>22</v>
      </c>
      <c r="D114" s="36"/>
      <c r="E114" s="36"/>
      <c r="F114" s="30" t="str">
        <f>F10</f>
        <v>PZP Lobodice</v>
      </c>
      <c r="G114" s="36"/>
      <c r="H114" s="36"/>
      <c r="I114" s="36"/>
      <c r="J114" s="36"/>
      <c r="K114" s="32" t="s">
        <v>24</v>
      </c>
      <c r="L114" s="36"/>
      <c r="M114" s="249" t="str">
        <f>IF(O10="","",O10)</f>
        <v>06.04.2018</v>
      </c>
      <c r="N114" s="249"/>
      <c r="O114" s="249"/>
      <c r="P114" s="249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>
      <c r="B116" s="35"/>
      <c r="C116" s="32" t="s">
        <v>26</v>
      </c>
      <c r="D116" s="36"/>
      <c r="E116" s="36"/>
      <c r="F116" s="30" t="str">
        <f>E13</f>
        <v xml:space="preserve">innogy Gas Storage, s.r.o. </v>
      </c>
      <c r="G116" s="36"/>
      <c r="H116" s="36"/>
      <c r="I116" s="36"/>
      <c r="J116" s="36"/>
      <c r="K116" s="32" t="s">
        <v>34</v>
      </c>
      <c r="L116" s="36"/>
      <c r="M116" s="208" t="str">
        <f>E19</f>
        <v>FORGAS a. s.</v>
      </c>
      <c r="N116" s="208"/>
      <c r="O116" s="208"/>
      <c r="P116" s="208"/>
      <c r="Q116" s="208"/>
      <c r="R116" s="37"/>
    </row>
    <row r="117" spans="2:65" s="1" customFormat="1" ht="14.45" customHeight="1">
      <c r="B117" s="35"/>
      <c r="C117" s="32" t="s">
        <v>32</v>
      </c>
      <c r="D117" s="36"/>
      <c r="E117" s="36"/>
      <c r="F117" s="30" t="str">
        <f>IF(E16="","",E16)</f>
        <v xml:space="preserve"> </v>
      </c>
      <c r="G117" s="36"/>
      <c r="H117" s="36"/>
      <c r="I117" s="36"/>
      <c r="J117" s="36"/>
      <c r="K117" s="32" t="s">
        <v>38</v>
      </c>
      <c r="L117" s="36"/>
      <c r="M117" s="208" t="str">
        <f>E22</f>
        <v>Ing. Pavel Voříšek</v>
      </c>
      <c r="N117" s="208"/>
      <c r="O117" s="208"/>
      <c r="P117" s="208"/>
      <c r="Q117" s="208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9" customFormat="1" ht="29.25" customHeight="1">
      <c r="B119" s="134"/>
      <c r="C119" s="135" t="s">
        <v>187</v>
      </c>
      <c r="D119" s="136" t="s">
        <v>188</v>
      </c>
      <c r="E119" s="136" t="s">
        <v>64</v>
      </c>
      <c r="F119" s="261" t="s">
        <v>189</v>
      </c>
      <c r="G119" s="261"/>
      <c r="H119" s="261"/>
      <c r="I119" s="261"/>
      <c r="J119" s="136" t="s">
        <v>190</v>
      </c>
      <c r="K119" s="136" t="s">
        <v>191</v>
      </c>
      <c r="L119" s="136" t="s">
        <v>192</v>
      </c>
      <c r="M119" s="261" t="s">
        <v>193</v>
      </c>
      <c r="N119" s="261"/>
      <c r="O119" s="261"/>
      <c r="P119" s="261" t="s">
        <v>173</v>
      </c>
      <c r="Q119" s="262"/>
      <c r="R119" s="137"/>
      <c r="T119" s="76" t="s">
        <v>194</v>
      </c>
      <c r="U119" s="77" t="s">
        <v>46</v>
      </c>
      <c r="V119" s="77" t="s">
        <v>195</v>
      </c>
      <c r="W119" s="77" t="s">
        <v>196</v>
      </c>
      <c r="X119" s="77" t="s">
        <v>197</v>
      </c>
      <c r="Y119" s="77" t="s">
        <v>198</v>
      </c>
      <c r="Z119" s="77" t="s">
        <v>199</v>
      </c>
      <c r="AA119" s="77" t="s">
        <v>200</v>
      </c>
      <c r="AB119" s="77" t="s">
        <v>201</v>
      </c>
      <c r="AC119" s="77" t="s">
        <v>202</v>
      </c>
      <c r="AD119" s="78" t="s">
        <v>203</v>
      </c>
    </row>
    <row r="120" spans="2:65" s="1" customFormat="1" ht="29.25" customHeight="1">
      <c r="B120" s="35"/>
      <c r="C120" s="80" t="s">
        <v>167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274">
        <f>BK120</f>
        <v>0</v>
      </c>
      <c r="N120" s="275"/>
      <c r="O120" s="275"/>
      <c r="P120" s="275"/>
      <c r="Q120" s="275"/>
      <c r="R120" s="37"/>
      <c r="T120" s="79"/>
      <c r="U120" s="51"/>
      <c r="V120" s="51"/>
      <c r="W120" s="138">
        <f>W121+W129+W140</f>
        <v>0</v>
      </c>
      <c r="X120" s="138">
        <f>X121+X129+X140</f>
        <v>0</v>
      </c>
      <c r="Y120" s="51"/>
      <c r="Z120" s="139">
        <f>Z121+Z129+Z140</f>
        <v>6.577</v>
      </c>
      <c r="AA120" s="51"/>
      <c r="AB120" s="139">
        <f>AB121+AB129+AB140</f>
        <v>1.3369800000000001</v>
      </c>
      <c r="AC120" s="51"/>
      <c r="AD120" s="140">
        <f>AD121+AD129+AD140</f>
        <v>0</v>
      </c>
      <c r="AT120" s="22" t="s">
        <v>83</v>
      </c>
      <c r="AU120" s="22" t="s">
        <v>175</v>
      </c>
      <c r="BK120" s="141">
        <f>BK121+BK129+BK140</f>
        <v>0</v>
      </c>
    </row>
    <row r="121" spans="2:65" s="10" customFormat="1" ht="37.35" customHeight="1">
      <c r="B121" s="142"/>
      <c r="C121" s="143"/>
      <c r="D121" s="144" t="s">
        <v>176</v>
      </c>
      <c r="E121" s="144"/>
      <c r="F121" s="144"/>
      <c r="G121" s="144"/>
      <c r="H121" s="144"/>
      <c r="I121" s="144"/>
      <c r="J121" s="144"/>
      <c r="K121" s="144"/>
      <c r="L121" s="144"/>
      <c r="M121" s="276">
        <f>BK121</f>
        <v>0</v>
      </c>
      <c r="N121" s="258"/>
      <c r="O121" s="258"/>
      <c r="P121" s="258"/>
      <c r="Q121" s="258"/>
      <c r="R121" s="145"/>
      <c r="T121" s="146"/>
      <c r="U121" s="143"/>
      <c r="V121" s="143"/>
      <c r="W121" s="147">
        <f>W122</f>
        <v>0</v>
      </c>
      <c r="X121" s="147">
        <f>X122</f>
        <v>0</v>
      </c>
      <c r="Y121" s="143"/>
      <c r="Z121" s="148">
        <f>Z122</f>
        <v>2.2709999999999999</v>
      </c>
      <c r="AA121" s="143"/>
      <c r="AB121" s="148">
        <f>AB122</f>
        <v>1.33568</v>
      </c>
      <c r="AC121" s="143"/>
      <c r="AD121" s="149">
        <f>AD122</f>
        <v>0</v>
      </c>
      <c r="AR121" s="150" t="s">
        <v>96</v>
      </c>
      <c r="AT121" s="151" t="s">
        <v>83</v>
      </c>
      <c r="AU121" s="151" t="s">
        <v>84</v>
      </c>
      <c r="AY121" s="150" t="s">
        <v>204</v>
      </c>
      <c r="BK121" s="152">
        <f>BK122</f>
        <v>0</v>
      </c>
    </row>
    <row r="122" spans="2:65" s="10" customFormat="1" ht="19.899999999999999" customHeight="1">
      <c r="B122" s="142"/>
      <c r="C122" s="143"/>
      <c r="D122" s="153" t="s">
        <v>1437</v>
      </c>
      <c r="E122" s="153"/>
      <c r="F122" s="153"/>
      <c r="G122" s="153"/>
      <c r="H122" s="153"/>
      <c r="I122" s="153"/>
      <c r="J122" s="153"/>
      <c r="K122" s="153"/>
      <c r="L122" s="153"/>
      <c r="M122" s="277">
        <f>BK122</f>
        <v>0</v>
      </c>
      <c r="N122" s="278"/>
      <c r="O122" s="278"/>
      <c r="P122" s="278"/>
      <c r="Q122" s="278"/>
      <c r="R122" s="145"/>
      <c r="T122" s="146"/>
      <c r="U122" s="143"/>
      <c r="V122" s="143"/>
      <c r="W122" s="147">
        <f>SUM(W123:W128)</f>
        <v>0</v>
      </c>
      <c r="X122" s="147">
        <f>SUM(X123:X128)</f>
        <v>0</v>
      </c>
      <c r="Y122" s="143"/>
      <c r="Z122" s="148">
        <f>SUM(Z123:Z128)</f>
        <v>2.2709999999999999</v>
      </c>
      <c r="AA122" s="143"/>
      <c r="AB122" s="148">
        <f>SUM(AB123:AB128)</f>
        <v>1.33568</v>
      </c>
      <c r="AC122" s="143"/>
      <c r="AD122" s="149">
        <f>SUM(AD123:AD128)</f>
        <v>0</v>
      </c>
      <c r="AR122" s="150" t="s">
        <v>96</v>
      </c>
      <c r="AT122" s="151" t="s">
        <v>83</v>
      </c>
      <c r="AU122" s="151" t="s">
        <v>91</v>
      </c>
      <c r="AY122" s="150" t="s">
        <v>204</v>
      </c>
      <c r="BK122" s="152">
        <f>SUM(BK123:BK128)</f>
        <v>0</v>
      </c>
    </row>
    <row r="123" spans="2:65" s="1" customFormat="1" ht="25.5" customHeight="1">
      <c r="B123" s="154"/>
      <c r="C123" s="155" t="s">
        <v>91</v>
      </c>
      <c r="D123" s="155" t="s">
        <v>205</v>
      </c>
      <c r="E123" s="156" t="s">
        <v>2078</v>
      </c>
      <c r="F123" s="263" t="s">
        <v>2079</v>
      </c>
      <c r="G123" s="263"/>
      <c r="H123" s="263"/>
      <c r="I123" s="263"/>
      <c r="J123" s="157" t="s">
        <v>208</v>
      </c>
      <c r="K123" s="158">
        <v>4</v>
      </c>
      <c r="L123" s="159"/>
      <c r="M123" s="264"/>
      <c r="N123" s="264"/>
      <c r="O123" s="264"/>
      <c r="P123" s="264">
        <f t="shared" ref="P123:P128" si="0">ROUND(V123*K123,2)</f>
        <v>0</v>
      </c>
      <c r="Q123" s="264"/>
      <c r="R123" s="160"/>
      <c r="T123" s="161" t="s">
        <v>5</v>
      </c>
      <c r="U123" s="44" t="s">
        <v>47</v>
      </c>
      <c r="V123" s="120">
        <f t="shared" ref="V123:V128" si="1">L123+M123</f>
        <v>0</v>
      </c>
      <c r="W123" s="120">
        <f t="shared" ref="W123:W128" si="2">ROUND(L123*K123,2)</f>
        <v>0</v>
      </c>
      <c r="X123" s="120">
        <f t="shared" ref="X123:X128" si="3">ROUND(M123*K123,2)</f>
        <v>0</v>
      </c>
      <c r="Y123" s="162">
        <v>9.8000000000000004E-2</v>
      </c>
      <c r="Z123" s="162">
        <f t="shared" ref="Z123:Z128" si="4">Y123*K123</f>
        <v>0.39200000000000002</v>
      </c>
      <c r="AA123" s="162">
        <v>0</v>
      </c>
      <c r="AB123" s="162">
        <f t="shared" ref="AB123:AB128" si="5">AA123*K123</f>
        <v>0</v>
      </c>
      <c r="AC123" s="162">
        <v>0</v>
      </c>
      <c r="AD123" s="163">
        <f t="shared" ref="AD123:AD128" si="6">AC123*K123</f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 t="shared" ref="BE123:BE128" si="7">IF(U123="základní",P123,0)</f>
        <v>0</v>
      </c>
      <c r="BF123" s="164">
        <f t="shared" ref="BF123:BF128" si="8">IF(U123="snížená",P123,0)</f>
        <v>0</v>
      </c>
      <c r="BG123" s="164">
        <f t="shared" ref="BG123:BG128" si="9">IF(U123="zákl. přenesená",P123,0)</f>
        <v>0</v>
      </c>
      <c r="BH123" s="164">
        <f t="shared" ref="BH123:BH128" si="10">IF(U123="sníž. přenesená",P123,0)</f>
        <v>0</v>
      </c>
      <c r="BI123" s="164">
        <f t="shared" ref="BI123:BI128" si="11">IF(U123="nulová",P123,0)</f>
        <v>0</v>
      </c>
      <c r="BJ123" s="22" t="s">
        <v>91</v>
      </c>
      <c r="BK123" s="164">
        <f t="shared" ref="BK123:BK128" si="12">ROUND(V123*K123,2)</f>
        <v>0</v>
      </c>
      <c r="BL123" s="22" t="s">
        <v>209</v>
      </c>
      <c r="BM123" s="22" t="s">
        <v>2080</v>
      </c>
    </row>
    <row r="124" spans="2:65" s="1" customFormat="1" ht="16.5" customHeight="1">
      <c r="B124" s="154"/>
      <c r="C124" s="165" t="s">
        <v>96</v>
      </c>
      <c r="D124" s="165" t="s">
        <v>211</v>
      </c>
      <c r="E124" s="166" t="s">
        <v>2081</v>
      </c>
      <c r="F124" s="265" t="s">
        <v>2082</v>
      </c>
      <c r="G124" s="265"/>
      <c r="H124" s="265"/>
      <c r="I124" s="265"/>
      <c r="J124" s="167" t="s">
        <v>208</v>
      </c>
      <c r="K124" s="168">
        <v>4</v>
      </c>
      <c r="L124" s="169"/>
      <c r="M124" s="266"/>
      <c r="N124" s="266"/>
      <c r="O124" s="267"/>
      <c r="P124" s="264">
        <f t="shared" si="0"/>
        <v>0</v>
      </c>
      <c r="Q124" s="264"/>
      <c r="R124" s="160"/>
      <c r="T124" s="161" t="s">
        <v>5</v>
      </c>
      <c r="U124" s="44" t="s">
        <v>47</v>
      </c>
      <c r="V124" s="120">
        <f t="shared" si="1"/>
        <v>0</v>
      </c>
      <c r="W124" s="120">
        <f t="shared" si="2"/>
        <v>0</v>
      </c>
      <c r="X124" s="120">
        <f t="shared" si="3"/>
        <v>0</v>
      </c>
      <c r="Y124" s="162">
        <v>0</v>
      </c>
      <c r="Z124" s="162">
        <f t="shared" si="4"/>
        <v>0</v>
      </c>
      <c r="AA124" s="162">
        <v>0.14760000000000001</v>
      </c>
      <c r="AB124" s="162">
        <f t="shared" si="5"/>
        <v>0.59040000000000004</v>
      </c>
      <c r="AC124" s="162">
        <v>0</v>
      </c>
      <c r="AD124" s="163">
        <f t="shared" si="6"/>
        <v>0</v>
      </c>
      <c r="AR124" s="22" t="s">
        <v>214</v>
      </c>
      <c r="AT124" s="22" t="s">
        <v>211</v>
      </c>
      <c r="AU124" s="22" t="s">
        <v>96</v>
      </c>
      <c r="AY124" s="22" t="s">
        <v>204</v>
      </c>
      <c r="BE124" s="164">
        <f t="shared" si="7"/>
        <v>0</v>
      </c>
      <c r="BF124" s="164">
        <f t="shared" si="8"/>
        <v>0</v>
      </c>
      <c r="BG124" s="164">
        <f t="shared" si="9"/>
        <v>0</v>
      </c>
      <c r="BH124" s="164">
        <f t="shared" si="10"/>
        <v>0</v>
      </c>
      <c r="BI124" s="164">
        <f t="shared" si="11"/>
        <v>0</v>
      </c>
      <c r="BJ124" s="22" t="s">
        <v>91</v>
      </c>
      <c r="BK124" s="164">
        <f t="shared" si="12"/>
        <v>0</v>
      </c>
      <c r="BL124" s="22" t="s">
        <v>209</v>
      </c>
      <c r="BM124" s="22" t="s">
        <v>2083</v>
      </c>
    </row>
    <row r="125" spans="2:65" s="1" customFormat="1" ht="25.5" customHeight="1">
      <c r="B125" s="154"/>
      <c r="C125" s="155" t="s">
        <v>216</v>
      </c>
      <c r="D125" s="155" t="s">
        <v>205</v>
      </c>
      <c r="E125" s="156" t="s">
        <v>1695</v>
      </c>
      <c r="F125" s="263" t="s">
        <v>1696</v>
      </c>
      <c r="G125" s="263"/>
      <c r="H125" s="263"/>
      <c r="I125" s="263"/>
      <c r="J125" s="157" t="s">
        <v>208</v>
      </c>
      <c r="K125" s="158">
        <v>16</v>
      </c>
      <c r="L125" s="159"/>
      <c r="M125" s="264"/>
      <c r="N125" s="264"/>
      <c r="O125" s="264"/>
      <c r="P125" s="264">
        <f t="shared" si="0"/>
        <v>0</v>
      </c>
      <c r="Q125" s="264"/>
      <c r="R125" s="160"/>
      <c r="T125" s="161" t="s">
        <v>5</v>
      </c>
      <c r="U125" s="44" t="s">
        <v>47</v>
      </c>
      <c r="V125" s="120">
        <f t="shared" si="1"/>
        <v>0</v>
      </c>
      <c r="W125" s="120">
        <f t="shared" si="2"/>
        <v>0</v>
      </c>
      <c r="X125" s="120">
        <f t="shared" si="3"/>
        <v>0</v>
      </c>
      <c r="Y125" s="162">
        <v>4.5999999999999999E-2</v>
      </c>
      <c r="Z125" s="162">
        <f t="shared" si="4"/>
        <v>0.73599999999999999</v>
      </c>
      <c r="AA125" s="162">
        <v>0</v>
      </c>
      <c r="AB125" s="162">
        <f t="shared" si="5"/>
        <v>0</v>
      </c>
      <c r="AC125" s="162">
        <v>0</v>
      </c>
      <c r="AD125" s="163">
        <f t="shared" si="6"/>
        <v>0</v>
      </c>
      <c r="AR125" s="22" t="s">
        <v>209</v>
      </c>
      <c r="AT125" s="22" t="s">
        <v>205</v>
      </c>
      <c r="AU125" s="22" t="s">
        <v>96</v>
      </c>
      <c r="AY125" s="22" t="s">
        <v>204</v>
      </c>
      <c r="BE125" s="164">
        <f t="shared" si="7"/>
        <v>0</v>
      </c>
      <c r="BF125" s="164">
        <f t="shared" si="8"/>
        <v>0</v>
      </c>
      <c r="BG125" s="164">
        <f t="shared" si="9"/>
        <v>0</v>
      </c>
      <c r="BH125" s="164">
        <f t="shared" si="10"/>
        <v>0</v>
      </c>
      <c r="BI125" s="164">
        <f t="shared" si="11"/>
        <v>0</v>
      </c>
      <c r="BJ125" s="22" t="s">
        <v>91</v>
      </c>
      <c r="BK125" s="164">
        <f t="shared" si="12"/>
        <v>0</v>
      </c>
      <c r="BL125" s="22" t="s">
        <v>209</v>
      </c>
      <c r="BM125" s="22" t="s">
        <v>2084</v>
      </c>
    </row>
    <row r="126" spans="2:65" s="1" customFormat="1" ht="16.5" customHeight="1">
      <c r="B126" s="154"/>
      <c r="C126" s="165" t="s">
        <v>220</v>
      </c>
      <c r="D126" s="165" t="s">
        <v>211</v>
      </c>
      <c r="E126" s="166" t="s">
        <v>1701</v>
      </c>
      <c r="F126" s="265" t="s">
        <v>1702</v>
      </c>
      <c r="G126" s="265"/>
      <c r="H126" s="265"/>
      <c r="I126" s="265"/>
      <c r="J126" s="167" t="s">
        <v>208</v>
      </c>
      <c r="K126" s="168">
        <v>16</v>
      </c>
      <c r="L126" s="169"/>
      <c r="M126" s="266"/>
      <c r="N126" s="266"/>
      <c r="O126" s="267"/>
      <c r="P126" s="264">
        <f t="shared" si="0"/>
        <v>0</v>
      </c>
      <c r="Q126" s="264"/>
      <c r="R126" s="160"/>
      <c r="T126" s="161" t="s">
        <v>5</v>
      </c>
      <c r="U126" s="44" t="s">
        <v>47</v>
      </c>
      <c r="V126" s="120">
        <f t="shared" si="1"/>
        <v>0</v>
      </c>
      <c r="W126" s="120">
        <f t="shared" si="2"/>
        <v>0</v>
      </c>
      <c r="X126" s="120">
        <f t="shared" si="3"/>
        <v>0</v>
      </c>
      <c r="Y126" s="162">
        <v>0</v>
      </c>
      <c r="Z126" s="162">
        <f t="shared" si="4"/>
        <v>0</v>
      </c>
      <c r="AA126" s="162">
        <v>4.6580000000000003E-2</v>
      </c>
      <c r="AB126" s="162">
        <f t="shared" si="5"/>
        <v>0.74528000000000005</v>
      </c>
      <c r="AC126" s="162">
        <v>0</v>
      </c>
      <c r="AD126" s="163">
        <f t="shared" si="6"/>
        <v>0</v>
      </c>
      <c r="AR126" s="22" t="s">
        <v>214</v>
      </c>
      <c r="AT126" s="22" t="s">
        <v>211</v>
      </c>
      <c r="AU126" s="22" t="s">
        <v>96</v>
      </c>
      <c r="AY126" s="22" t="s">
        <v>204</v>
      </c>
      <c r="BE126" s="164">
        <f t="shared" si="7"/>
        <v>0</v>
      </c>
      <c r="BF126" s="164">
        <f t="shared" si="8"/>
        <v>0</v>
      </c>
      <c r="BG126" s="164">
        <f t="shared" si="9"/>
        <v>0</v>
      </c>
      <c r="BH126" s="164">
        <f t="shared" si="10"/>
        <v>0</v>
      </c>
      <c r="BI126" s="164">
        <f t="shared" si="11"/>
        <v>0</v>
      </c>
      <c r="BJ126" s="22" t="s">
        <v>91</v>
      </c>
      <c r="BK126" s="164">
        <f t="shared" si="12"/>
        <v>0</v>
      </c>
      <c r="BL126" s="22" t="s">
        <v>209</v>
      </c>
      <c r="BM126" s="22" t="s">
        <v>2085</v>
      </c>
    </row>
    <row r="127" spans="2:65" s="1" customFormat="1" ht="38.25" customHeight="1">
      <c r="B127" s="154"/>
      <c r="C127" s="155" t="s">
        <v>224</v>
      </c>
      <c r="D127" s="155" t="s">
        <v>205</v>
      </c>
      <c r="E127" s="156" t="s">
        <v>1710</v>
      </c>
      <c r="F127" s="263" t="s">
        <v>1711</v>
      </c>
      <c r="G127" s="263"/>
      <c r="H127" s="263"/>
      <c r="I127" s="263"/>
      <c r="J127" s="157" t="s">
        <v>237</v>
      </c>
      <c r="K127" s="158">
        <v>1</v>
      </c>
      <c r="L127" s="159"/>
      <c r="M127" s="264"/>
      <c r="N127" s="264"/>
      <c r="O127" s="264"/>
      <c r="P127" s="264">
        <f t="shared" si="0"/>
        <v>0</v>
      </c>
      <c r="Q127" s="264"/>
      <c r="R127" s="160"/>
      <c r="T127" s="161" t="s">
        <v>5</v>
      </c>
      <c r="U127" s="44" t="s">
        <v>47</v>
      </c>
      <c r="V127" s="120">
        <f t="shared" si="1"/>
        <v>0</v>
      </c>
      <c r="W127" s="120">
        <f t="shared" si="2"/>
        <v>0</v>
      </c>
      <c r="X127" s="120">
        <f t="shared" si="3"/>
        <v>0</v>
      </c>
      <c r="Y127" s="162">
        <v>0.123</v>
      </c>
      <c r="Z127" s="162">
        <f t="shared" si="4"/>
        <v>0.123</v>
      </c>
      <c r="AA127" s="162">
        <v>0</v>
      </c>
      <c r="AB127" s="162">
        <f t="shared" si="5"/>
        <v>0</v>
      </c>
      <c r="AC127" s="162">
        <v>0</v>
      </c>
      <c r="AD127" s="163">
        <f t="shared" si="6"/>
        <v>0</v>
      </c>
      <c r="AR127" s="22" t="s">
        <v>209</v>
      </c>
      <c r="AT127" s="22" t="s">
        <v>205</v>
      </c>
      <c r="AU127" s="22" t="s">
        <v>96</v>
      </c>
      <c r="AY127" s="22" t="s">
        <v>204</v>
      </c>
      <c r="BE127" s="164">
        <f t="shared" si="7"/>
        <v>0</v>
      </c>
      <c r="BF127" s="164">
        <f t="shared" si="8"/>
        <v>0</v>
      </c>
      <c r="BG127" s="164">
        <f t="shared" si="9"/>
        <v>0</v>
      </c>
      <c r="BH127" s="164">
        <f t="shared" si="10"/>
        <v>0</v>
      </c>
      <c r="BI127" s="164">
        <f t="shared" si="11"/>
        <v>0</v>
      </c>
      <c r="BJ127" s="22" t="s">
        <v>91</v>
      </c>
      <c r="BK127" s="164">
        <f t="shared" si="12"/>
        <v>0</v>
      </c>
      <c r="BL127" s="22" t="s">
        <v>209</v>
      </c>
      <c r="BM127" s="22" t="s">
        <v>2086</v>
      </c>
    </row>
    <row r="128" spans="2:65" s="1" customFormat="1" ht="38.25" customHeight="1">
      <c r="B128" s="154"/>
      <c r="C128" s="155" t="s">
        <v>229</v>
      </c>
      <c r="D128" s="155" t="s">
        <v>205</v>
      </c>
      <c r="E128" s="156" t="s">
        <v>1713</v>
      </c>
      <c r="F128" s="263" t="s">
        <v>1714</v>
      </c>
      <c r="G128" s="263"/>
      <c r="H128" s="263"/>
      <c r="I128" s="263"/>
      <c r="J128" s="157" t="s">
        <v>237</v>
      </c>
      <c r="K128" s="158">
        <v>1</v>
      </c>
      <c r="L128" s="159"/>
      <c r="M128" s="264"/>
      <c r="N128" s="264"/>
      <c r="O128" s="264"/>
      <c r="P128" s="264">
        <f t="shared" si="0"/>
        <v>0</v>
      </c>
      <c r="Q128" s="264"/>
      <c r="R128" s="160"/>
      <c r="T128" s="161" t="s">
        <v>5</v>
      </c>
      <c r="U128" s="44" t="s">
        <v>47</v>
      </c>
      <c r="V128" s="120">
        <f t="shared" si="1"/>
        <v>0</v>
      </c>
      <c r="W128" s="120">
        <f t="shared" si="2"/>
        <v>0</v>
      </c>
      <c r="X128" s="120">
        <f t="shared" si="3"/>
        <v>0</v>
      </c>
      <c r="Y128" s="162">
        <v>1.02</v>
      </c>
      <c r="Z128" s="162">
        <f t="shared" si="4"/>
        <v>1.02</v>
      </c>
      <c r="AA128" s="162">
        <v>0</v>
      </c>
      <c r="AB128" s="162">
        <f t="shared" si="5"/>
        <v>0</v>
      </c>
      <c r="AC128" s="162">
        <v>0</v>
      </c>
      <c r="AD128" s="163">
        <f t="shared" si="6"/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 t="shared" si="7"/>
        <v>0</v>
      </c>
      <c r="BF128" s="164">
        <f t="shared" si="8"/>
        <v>0</v>
      </c>
      <c r="BG128" s="164">
        <f t="shared" si="9"/>
        <v>0</v>
      </c>
      <c r="BH128" s="164">
        <f t="shared" si="10"/>
        <v>0</v>
      </c>
      <c r="BI128" s="164">
        <f t="shared" si="11"/>
        <v>0</v>
      </c>
      <c r="BJ128" s="22" t="s">
        <v>91</v>
      </c>
      <c r="BK128" s="164">
        <f t="shared" si="12"/>
        <v>0</v>
      </c>
      <c r="BL128" s="22" t="s">
        <v>209</v>
      </c>
      <c r="BM128" s="22" t="s">
        <v>2087</v>
      </c>
    </row>
    <row r="129" spans="2:65" s="10" customFormat="1" ht="37.35" customHeight="1">
      <c r="B129" s="142"/>
      <c r="C129" s="143"/>
      <c r="D129" s="144" t="s">
        <v>868</v>
      </c>
      <c r="E129" s="144"/>
      <c r="F129" s="144"/>
      <c r="G129" s="144"/>
      <c r="H129" s="144"/>
      <c r="I129" s="144"/>
      <c r="J129" s="144"/>
      <c r="K129" s="144"/>
      <c r="L129" s="144"/>
      <c r="M129" s="290">
        <f>BK129</f>
        <v>0</v>
      </c>
      <c r="N129" s="291"/>
      <c r="O129" s="291"/>
      <c r="P129" s="291"/>
      <c r="Q129" s="291"/>
      <c r="R129" s="145"/>
      <c r="T129" s="146"/>
      <c r="U129" s="143"/>
      <c r="V129" s="143"/>
      <c r="W129" s="147">
        <f>W130+W133+W138</f>
        <v>0</v>
      </c>
      <c r="X129" s="147">
        <f>X130+X133+X138</f>
        <v>0</v>
      </c>
      <c r="Y129" s="143"/>
      <c r="Z129" s="148">
        <f>Z130+Z133+Z138</f>
        <v>4.306</v>
      </c>
      <c r="AA129" s="143"/>
      <c r="AB129" s="148">
        <f>AB130+AB133+AB138</f>
        <v>1.3000000000000002E-3</v>
      </c>
      <c r="AC129" s="143"/>
      <c r="AD129" s="149">
        <f>AD130+AD133+AD138</f>
        <v>0</v>
      </c>
      <c r="AR129" s="150" t="s">
        <v>216</v>
      </c>
      <c r="AT129" s="151" t="s">
        <v>83</v>
      </c>
      <c r="AU129" s="151" t="s">
        <v>84</v>
      </c>
      <c r="AY129" s="150" t="s">
        <v>204</v>
      </c>
      <c r="BK129" s="152">
        <f>BK130+BK133+BK138</f>
        <v>0</v>
      </c>
    </row>
    <row r="130" spans="2:65" s="10" customFormat="1" ht="19.899999999999999" customHeight="1">
      <c r="B130" s="142"/>
      <c r="C130" s="143"/>
      <c r="D130" s="153" t="s">
        <v>1440</v>
      </c>
      <c r="E130" s="153"/>
      <c r="F130" s="153"/>
      <c r="G130" s="153"/>
      <c r="H130" s="153"/>
      <c r="I130" s="153"/>
      <c r="J130" s="153"/>
      <c r="K130" s="153"/>
      <c r="L130" s="153"/>
      <c r="M130" s="277">
        <f>BK130</f>
        <v>0</v>
      </c>
      <c r="N130" s="278"/>
      <c r="O130" s="278"/>
      <c r="P130" s="278"/>
      <c r="Q130" s="278"/>
      <c r="R130" s="145"/>
      <c r="T130" s="146"/>
      <c r="U130" s="143"/>
      <c r="V130" s="143"/>
      <c r="W130" s="147">
        <f>SUM(W131:W132)</f>
        <v>0</v>
      </c>
      <c r="X130" s="147">
        <f>SUM(X131:X132)</f>
        <v>0</v>
      </c>
      <c r="Y130" s="143"/>
      <c r="Z130" s="148">
        <f>SUM(Z131:Z132)</f>
        <v>2.86</v>
      </c>
      <c r="AA130" s="143"/>
      <c r="AB130" s="148">
        <f>SUM(AB131:AB132)</f>
        <v>1.3000000000000002E-3</v>
      </c>
      <c r="AC130" s="143"/>
      <c r="AD130" s="149">
        <f>SUM(AD131:AD132)</f>
        <v>0</v>
      </c>
      <c r="AR130" s="150" t="s">
        <v>216</v>
      </c>
      <c r="AT130" s="151" t="s">
        <v>83</v>
      </c>
      <c r="AU130" s="151" t="s">
        <v>91</v>
      </c>
      <c r="AY130" s="150" t="s">
        <v>204</v>
      </c>
      <c r="BK130" s="152">
        <f>SUM(BK131:BK132)</f>
        <v>0</v>
      </c>
    </row>
    <row r="131" spans="2:65" s="1" customFormat="1" ht="25.5" customHeight="1">
      <c r="B131" s="154"/>
      <c r="C131" s="155" t="s">
        <v>234</v>
      </c>
      <c r="D131" s="155" t="s">
        <v>205</v>
      </c>
      <c r="E131" s="156" t="s">
        <v>1758</v>
      </c>
      <c r="F131" s="263" t="s">
        <v>1759</v>
      </c>
      <c r="G131" s="263"/>
      <c r="H131" s="263"/>
      <c r="I131" s="263"/>
      <c r="J131" s="157" t="s">
        <v>208</v>
      </c>
      <c r="K131" s="158">
        <v>13</v>
      </c>
      <c r="L131" s="159"/>
      <c r="M131" s="264"/>
      <c r="N131" s="264"/>
      <c r="O131" s="264"/>
      <c r="P131" s="264">
        <f>ROUND(V131*K131,2)</f>
        <v>0</v>
      </c>
      <c r="Q131" s="264"/>
      <c r="R131" s="160"/>
      <c r="T131" s="161" t="s">
        <v>5</v>
      </c>
      <c r="U131" s="44" t="s">
        <v>47</v>
      </c>
      <c r="V131" s="120">
        <f>L131+M131</f>
        <v>0</v>
      </c>
      <c r="W131" s="120">
        <f>ROUND(L131*K131,2)</f>
        <v>0</v>
      </c>
      <c r="X131" s="120">
        <f>ROUND(M131*K131,2)</f>
        <v>0</v>
      </c>
      <c r="Y131" s="162">
        <v>0.22</v>
      </c>
      <c r="Z131" s="162">
        <f>Y131*K131</f>
        <v>2.86</v>
      </c>
      <c r="AA131" s="162">
        <v>0</v>
      </c>
      <c r="AB131" s="162">
        <f>AA131*K131</f>
        <v>0</v>
      </c>
      <c r="AC131" s="162">
        <v>0</v>
      </c>
      <c r="AD131" s="163">
        <f>AC131*K131</f>
        <v>0</v>
      </c>
      <c r="AR131" s="22" t="s">
        <v>278</v>
      </c>
      <c r="AT131" s="22" t="s">
        <v>205</v>
      </c>
      <c r="AU131" s="22" t="s">
        <v>96</v>
      </c>
      <c r="AY131" s="22" t="s">
        <v>204</v>
      </c>
      <c r="BE131" s="164">
        <f>IF(U131="základní",P131,0)</f>
        <v>0</v>
      </c>
      <c r="BF131" s="164">
        <f>IF(U131="snížená",P131,0)</f>
        <v>0</v>
      </c>
      <c r="BG131" s="164">
        <f>IF(U131="zákl. přenesená",P131,0)</f>
        <v>0</v>
      </c>
      <c r="BH131" s="164">
        <f>IF(U131="sníž. přenesená",P131,0)</f>
        <v>0</v>
      </c>
      <c r="BI131" s="164">
        <f>IF(U131="nulová",P131,0)</f>
        <v>0</v>
      </c>
      <c r="BJ131" s="22" t="s">
        <v>91</v>
      </c>
      <c r="BK131" s="164">
        <f>ROUND(V131*K131,2)</f>
        <v>0</v>
      </c>
      <c r="BL131" s="22" t="s">
        <v>278</v>
      </c>
      <c r="BM131" s="22" t="s">
        <v>2088</v>
      </c>
    </row>
    <row r="132" spans="2:65" s="1" customFormat="1" ht="16.5" customHeight="1">
      <c r="B132" s="154"/>
      <c r="C132" s="165" t="s">
        <v>239</v>
      </c>
      <c r="D132" s="165" t="s">
        <v>211</v>
      </c>
      <c r="E132" s="166" t="s">
        <v>1767</v>
      </c>
      <c r="F132" s="265" t="s">
        <v>1768</v>
      </c>
      <c r="G132" s="265"/>
      <c r="H132" s="265"/>
      <c r="I132" s="265"/>
      <c r="J132" s="167" t="s">
        <v>208</v>
      </c>
      <c r="K132" s="168">
        <v>13</v>
      </c>
      <c r="L132" s="169"/>
      <c r="M132" s="266"/>
      <c r="N132" s="266"/>
      <c r="O132" s="267"/>
      <c r="P132" s="264">
        <f>ROUND(V132*K132,2)</f>
        <v>0</v>
      </c>
      <c r="Q132" s="264"/>
      <c r="R132" s="160"/>
      <c r="T132" s="161" t="s">
        <v>5</v>
      </c>
      <c r="U132" s="44" t="s">
        <v>47</v>
      </c>
      <c r="V132" s="120">
        <f>L132+M132</f>
        <v>0</v>
      </c>
      <c r="W132" s="120">
        <f>ROUND(L132*K132,2)</f>
        <v>0</v>
      </c>
      <c r="X132" s="120">
        <f>ROUND(M132*K132,2)</f>
        <v>0</v>
      </c>
      <c r="Y132" s="162">
        <v>0</v>
      </c>
      <c r="Z132" s="162">
        <f>Y132*K132</f>
        <v>0</v>
      </c>
      <c r="AA132" s="162">
        <v>1E-4</v>
      </c>
      <c r="AB132" s="162">
        <f>AA132*K132</f>
        <v>1.3000000000000002E-3</v>
      </c>
      <c r="AC132" s="162">
        <v>0</v>
      </c>
      <c r="AD132" s="163">
        <f>AC132*K132</f>
        <v>0</v>
      </c>
      <c r="AR132" s="22" t="s">
        <v>1373</v>
      </c>
      <c r="AT132" s="22" t="s">
        <v>211</v>
      </c>
      <c r="AU132" s="22" t="s">
        <v>96</v>
      </c>
      <c r="AY132" s="22" t="s">
        <v>204</v>
      </c>
      <c r="BE132" s="164">
        <f>IF(U132="základní",P132,0)</f>
        <v>0</v>
      </c>
      <c r="BF132" s="164">
        <f>IF(U132="snížená",P132,0)</f>
        <v>0</v>
      </c>
      <c r="BG132" s="164">
        <f>IF(U132="zákl. přenesená",P132,0)</f>
        <v>0</v>
      </c>
      <c r="BH132" s="164">
        <f>IF(U132="sníž. přenesená",P132,0)</f>
        <v>0</v>
      </c>
      <c r="BI132" s="164">
        <f>IF(U132="nulová",P132,0)</f>
        <v>0</v>
      </c>
      <c r="BJ132" s="22" t="s">
        <v>91</v>
      </c>
      <c r="BK132" s="164">
        <f>ROUND(V132*K132,2)</f>
        <v>0</v>
      </c>
      <c r="BL132" s="22" t="s">
        <v>1373</v>
      </c>
      <c r="BM132" s="22" t="s">
        <v>2089</v>
      </c>
    </row>
    <row r="133" spans="2:65" s="10" customFormat="1" ht="29.85" customHeight="1">
      <c r="B133" s="142"/>
      <c r="C133" s="143"/>
      <c r="D133" s="153" t="s">
        <v>1441</v>
      </c>
      <c r="E133" s="153"/>
      <c r="F133" s="153"/>
      <c r="G133" s="153"/>
      <c r="H133" s="153"/>
      <c r="I133" s="153"/>
      <c r="J133" s="153"/>
      <c r="K133" s="153"/>
      <c r="L133" s="153"/>
      <c r="M133" s="279">
        <f>BK133</f>
        <v>0</v>
      </c>
      <c r="N133" s="280"/>
      <c r="O133" s="280"/>
      <c r="P133" s="280"/>
      <c r="Q133" s="280"/>
      <c r="R133" s="145"/>
      <c r="T133" s="146"/>
      <c r="U133" s="143"/>
      <c r="V133" s="143"/>
      <c r="W133" s="147">
        <f>SUM(W134:W137)</f>
        <v>0</v>
      </c>
      <c r="X133" s="147">
        <f>SUM(X134:X137)</f>
        <v>0</v>
      </c>
      <c r="Y133" s="143"/>
      <c r="Z133" s="148">
        <f>SUM(Z134:Z137)</f>
        <v>0.40400000000000003</v>
      </c>
      <c r="AA133" s="143"/>
      <c r="AB133" s="148">
        <f>SUM(AB134:AB137)</f>
        <v>0</v>
      </c>
      <c r="AC133" s="143"/>
      <c r="AD133" s="149">
        <f>SUM(AD134:AD137)</f>
        <v>0</v>
      </c>
      <c r="AR133" s="150" t="s">
        <v>216</v>
      </c>
      <c r="AT133" s="151" t="s">
        <v>83</v>
      </c>
      <c r="AU133" s="151" t="s">
        <v>91</v>
      </c>
      <c r="AY133" s="150" t="s">
        <v>204</v>
      </c>
      <c r="BK133" s="152">
        <f>SUM(BK134:BK137)</f>
        <v>0</v>
      </c>
    </row>
    <row r="134" spans="2:65" s="1" customFormat="1" ht="16.5" customHeight="1">
      <c r="B134" s="154"/>
      <c r="C134" s="155" t="s">
        <v>243</v>
      </c>
      <c r="D134" s="155" t="s">
        <v>205</v>
      </c>
      <c r="E134" s="156" t="s">
        <v>2090</v>
      </c>
      <c r="F134" s="263" t="s">
        <v>2091</v>
      </c>
      <c r="G134" s="263"/>
      <c r="H134" s="263"/>
      <c r="I134" s="263"/>
      <c r="J134" s="157" t="s">
        <v>237</v>
      </c>
      <c r="K134" s="158">
        <v>1</v>
      </c>
      <c r="L134" s="159"/>
      <c r="M134" s="264"/>
      <c r="N134" s="264"/>
      <c r="O134" s="264"/>
      <c r="P134" s="264">
        <f>ROUND(V134*K134,2)</f>
        <v>0</v>
      </c>
      <c r="Q134" s="264"/>
      <c r="R134" s="160"/>
      <c r="T134" s="161" t="s">
        <v>5</v>
      </c>
      <c r="U134" s="44" t="s">
        <v>47</v>
      </c>
      <c r="V134" s="120">
        <f>L134+M134</f>
        <v>0</v>
      </c>
      <c r="W134" s="120">
        <f>ROUND(L134*K134,2)</f>
        <v>0</v>
      </c>
      <c r="X134" s="120">
        <f>ROUND(M134*K134,2)</f>
        <v>0</v>
      </c>
      <c r="Y134" s="162">
        <v>0.40400000000000003</v>
      </c>
      <c r="Z134" s="162">
        <f>Y134*K134</f>
        <v>0.40400000000000003</v>
      </c>
      <c r="AA134" s="162">
        <v>0</v>
      </c>
      <c r="AB134" s="162">
        <f>AA134*K134</f>
        <v>0</v>
      </c>
      <c r="AC134" s="162">
        <v>0</v>
      </c>
      <c r="AD134" s="163">
        <f>AC134*K134</f>
        <v>0</v>
      </c>
      <c r="AR134" s="22" t="s">
        <v>278</v>
      </c>
      <c r="AT134" s="22" t="s">
        <v>205</v>
      </c>
      <c r="AU134" s="22" t="s">
        <v>96</v>
      </c>
      <c r="AY134" s="22" t="s">
        <v>204</v>
      </c>
      <c r="BE134" s="164">
        <f>IF(U134="základní",P134,0)</f>
        <v>0</v>
      </c>
      <c r="BF134" s="164">
        <f>IF(U134="snížená",P134,0)</f>
        <v>0</v>
      </c>
      <c r="BG134" s="164">
        <f>IF(U134="zákl. přenesená",P134,0)</f>
        <v>0</v>
      </c>
      <c r="BH134" s="164">
        <f>IF(U134="sníž. přenesená",P134,0)</f>
        <v>0</v>
      </c>
      <c r="BI134" s="164">
        <f>IF(U134="nulová",P134,0)</f>
        <v>0</v>
      </c>
      <c r="BJ134" s="22" t="s">
        <v>91</v>
      </c>
      <c r="BK134" s="164">
        <f>ROUND(V134*K134,2)</f>
        <v>0</v>
      </c>
      <c r="BL134" s="22" t="s">
        <v>278</v>
      </c>
      <c r="BM134" s="22" t="s">
        <v>2092</v>
      </c>
    </row>
    <row r="135" spans="2:65" s="1" customFormat="1" ht="16.5" customHeight="1">
      <c r="B135" s="154"/>
      <c r="C135" s="165" t="s">
        <v>247</v>
      </c>
      <c r="D135" s="165" t="s">
        <v>211</v>
      </c>
      <c r="E135" s="166" t="s">
        <v>2093</v>
      </c>
      <c r="F135" s="265" t="s">
        <v>2094</v>
      </c>
      <c r="G135" s="265"/>
      <c r="H135" s="265"/>
      <c r="I135" s="265"/>
      <c r="J135" s="167" t="s">
        <v>237</v>
      </c>
      <c r="K135" s="168">
        <v>1</v>
      </c>
      <c r="L135" s="169"/>
      <c r="M135" s="266"/>
      <c r="N135" s="266"/>
      <c r="O135" s="267"/>
      <c r="P135" s="264">
        <f>ROUND(V135*K135,2)</f>
        <v>0</v>
      </c>
      <c r="Q135" s="264"/>
      <c r="R135" s="160"/>
      <c r="T135" s="161" t="s">
        <v>5</v>
      </c>
      <c r="U135" s="44" t="s">
        <v>47</v>
      </c>
      <c r="V135" s="120">
        <f>L135+M135</f>
        <v>0</v>
      </c>
      <c r="W135" s="120">
        <f>ROUND(L135*K135,2)</f>
        <v>0</v>
      </c>
      <c r="X135" s="120">
        <f>ROUND(M135*K135,2)</f>
        <v>0</v>
      </c>
      <c r="Y135" s="162">
        <v>0</v>
      </c>
      <c r="Z135" s="162">
        <f>Y135*K135</f>
        <v>0</v>
      </c>
      <c r="AA135" s="162">
        <v>0</v>
      </c>
      <c r="AB135" s="162">
        <f>AA135*K135</f>
        <v>0</v>
      </c>
      <c r="AC135" s="162">
        <v>0</v>
      </c>
      <c r="AD135" s="163">
        <f>AC135*K135</f>
        <v>0</v>
      </c>
      <c r="AR135" s="22" t="s">
        <v>277</v>
      </c>
      <c r="AT135" s="22" t="s">
        <v>211</v>
      </c>
      <c r="AU135" s="22" t="s">
        <v>96</v>
      </c>
      <c r="AY135" s="22" t="s">
        <v>204</v>
      </c>
      <c r="BE135" s="164">
        <f>IF(U135="základní",P135,0)</f>
        <v>0</v>
      </c>
      <c r="BF135" s="164">
        <f>IF(U135="snížená",P135,0)</f>
        <v>0</v>
      </c>
      <c r="BG135" s="164">
        <f>IF(U135="zákl. přenesená",P135,0)</f>
        <v>0</v>
      </c>
      <c r="BH135" s="164">
        <f>IF(U135="sníž. přenesená",P135,0)</f>
        <v>0</v>
      </c>
      <c r="BI135" s="164">
        <f>IF(U135="nulová",P135,0)</f>
        <v>0</v>
      </c>
      <c r="BJ135" s="22" t="s">
        <v>91</v>
      </c>
      <c r="BK135" s="164">
        <f>ROUND(V135*K135,2)</f>
        <v>0</v>
      </c>
      <c r="BL135" s="22" t="s">
        <v>278</v>
      </c>
      <c r="BM135" s="22" t="s">
        <v>2095</v>
      </c>
    </row>
    <row r="136" spans="2:65" s="1" customFormat="1" ht="16.5" customHeight="1">
      <c r="B136" s="154"/>
      <c r="C136" s="155" t="s">
        <v>251</v>
      </c>
      <c r="D136" s="155" t="s">
        <v>205</v>
      </c>
      <c r="E136" s="156" t="s">
        <v>2096</v>
      </c>
      <c r="F136" s="263" t="s">
        <v>2097</v>
      </c>
      <c r="G136" s="263"/>
      <c r="H136" s="263"/>
      <c r="I136" s="263"/>
      <c r="J136" s="157" t="s">
        <v>237</v>
      </c>
      <c r="K136" s="158">
        <v>1</v>
      </c>
      <c r="L136" s="159"/>
      <c r="M136" s="264"/>
      <c r="N136" s="264"/>
      <c r="O136" s="264"/>
      <c r="P136" s="264">
        <f>ROUND(V136*K136,2)</f>
        <v>0</v>
      </c>
      <c r="Q136" s="264"/>
      <c r="R136" s="160"/>
      <c r="T136" s="161" t="s">
        <v>5</v>
      </c>
      <c r="U136" s="44" t="s">
        <v>47</v>
      </c>
      <c r="V136" s="120">
        <f>L136+M136</f>
        <v>0</v>
      </c>
      <c r="W136" s="120">
        <f>ROUND(L136*K136,2)</f>
        <v>0</v>
      </c>
      <c r="X136" s="120">
        <f>ROUND(M136*K136,2)</f>
        <v>0</v>
      </c>
      <c r="Y136" s="162">
        <v>0</v>
      </c>
      <c r="Z136" s="162">
        <f>Y136*K136</f>
        <v>0</v>
      </c>
      <c r="AA136" s="162">
        <v>0</v>
      </c>
      <c r="AB136" s="162">
        <f>AA136*K136</f>
        <v>0</v>
      </c>
      <c r="AC136" s="162">
        <v>0</v>
      </c>
      <c r="AD136" s="163">
        <f>AC136*K136</f>
        <v>0</v>
      </c>
      <c r="AR136" s="22" t="s">
        <v>278</v>
      </c>
      <c r="AT136" s="22" t="s">
        <v>205</v>
      </c>
      <c r="AU136" s="22" t="s">
        <v>96</v>
      </c>
      <c r="AY136" s="22" t="s">
        <v>204</v>
      </c>
      <c r="BE136" s="164">
        <f>IF(U136="základní",P136,0)</f>
        <v>0</v>
      </c>
      <c r="BF136" s="164">
        <f>IF(U136="snížená",P136,0)</f>
        <v>0</v>
      </c>
      <c r="BG136" s="164">
        <f>IF(U136="zákl. přenesená",P136,0)</f>
        <v>0</v>
      </c>
      <c r="BH136" s="164">
        <f>IF(U136="sníž. přenesená",P136,0)</f>
        <v>0</v>
      </c>
      <c r="BI136" s="164">
        <f>IF(U136="nulová",P136,0)</f>
        <v>0</v>
      </c>
      <c r="BJ136" s="22" t="s">
        <v>91</v>
      </c>
      <c r="BK136" s="164">
        <f>ROUND(V136*K136,2)</f>
        <v>0</v>
      </c>
      <c r="BL136" s="22" t="s">
        <v>278</v>
      </c>
      <c r="BM136" s="22" t="s">
        <v>2098</v>
      </c>
    </row>
    <row r="137" spans="2:65" s="1" customFormat="1" ht="25.5" customHeight="1">
      <c r="B137" s="154"/>
      <c r="C137" s="155" t="s">
        <v>255</v>
      </c>
      <c r="D137" s="155" t="s">
        <v>205</v>
      </c>
      <c r="E137" s="156" t="s">
        <v>2099</v>
      </c>
      <c r="F137" s="263" t="s">
        <v>2100</v>
      </c>
      <c r="G137" s="263"/>
      <c r="H137" s="263"/>
      <c r="I137" s="263"/>
      <c r="J137" s="157" t="s">
        <v>237</v>
      </c>
      <c r="K137" s="158">
        <v>1</v>
      </c>
      <c r="L137" s="159"/>
      <c r="M137" s="264"/>
      <c r="N137" s="264"/>
      <c r="O137" s="264"/>
      <c r="P137" s="264">
        <f>ROUND(V137*K137,2)</f>
        <v>0</v>
      </c>
      <c r="Q137" s="264"/>
      <c r="R137" s="160"/>
      <c r="T137" s="161" t="s">
        <v>5</v>
      </c>
      <c r="U137" s="44" t="s">
        <v>47</v>
      </c>
      <c r="V137" s="120">
        <f>L137+M137</f>
        <v>0</v>
      </c>
      <c r="W137" s="120">
        <f>ROUND(L137*K137,2)</f>
        <v>0</v>
      </c>
      <c r="X137" s="120">
        <f>ROUND(M137*K137,2)</f>
        <v>0</v>
      </c>
      <c r="Y137" s="162">
        <v>0</v>
      </c>
      <c r="Z137" s="162">
        <f>Y137*K137</f>
        <v>0</v>
      </c>
      <c r="AA137" s="162">
        <v>0</v>
      </c>
      <c r="AB137" s="162">
        <f>AA137*K137</f>
        <v>0</v>
      </c>
      <c r="AC137" s="162">
        <v>0</v>
      </c>
      <c r="AD137" s="163">
        <f>AC137*K137</f>
        <v>0</v>
      </c>
      <c r="AR137" s="22" t="s">
        <v>278</v>
      </c>
      <c r="AT137" s="22" t="s">
        <v>205</v>
      </c>
      <c r="AU137" s="22" t="s">
        <v>96</v>
      </c>
      <c r="AY137" s="22" t="s">
        <v>204</v>
      </c>
      <c r="BE137" s="164">
        <f>IF(U137="základní",P137,0)</f>
        <v>0</v>
      </c>
      <c r="BF137" s="164">
        <f>IF(U137="snížená",P137,0)</f>
        <v>0</v>
      </c>
      <c r="BG137" s="164">
        <f>IF(U137="zákl. přenesená",P137,0)</f>
        <v>0</v>
      </c>
      <c r="BH137" s="164">
        <f>IF(U137="sníž. přenesená",P137,0)</f>
        <v>0</v>
      </c>
      <c r="BI137" s="164">
        <f>IF(U137="nulová",P137,0)</f>
        <v>0</v>
      </c>
      <c r="BJ137" s="22" t="s">
        <v>91</v>
      </c>
      <c r="BK137" s="164">
        <f>ROUND(V137*K137,2)</f>
        <v>0</v>
      </c>
      <c r="BL137" s="22" t="s">
        <v>278</v>
      </c>
      <c r="BM137" s="22" t="s">
        <v>2101</v>
      </c>
    </row>
    <row r="138" spans="2:65" s="10" customFormat="1" ht="29.85" customHeight="1">
      <c r="B138" s="142"/>
      <c r="C138" s="143"/>
      <c r="D138" s="153" t="s">
        <v>871</v>
      </c>
      <c r="E138" s="153"/>
      <c r="F138" s="153"/>
      <c r="G138" s="153"/>
      <c r="H138" s="153"/>
      <c r="I138" s="153"/>
      <c r="J138" s="153"/>
      <c r="K138" s="153"/>
      <c r="L138" s="153"/>
      <c r="M138" s="279">
        <f>BK138</f>
        <v>0</v>
      </c>
      <c r="N138" s="280"/>
      <c r="O138" s="280"/>
      <c r="P138" s="280"/>
      <c r="Q138" s="280"/>
      <c r="R138" s="145"/>
      <c r="T138" s="146"/>
      <c r="U138" s="143"/>
      <c r="V138" s="143"/>
      <c r="W138" s="147">
        <f>W139</f>
        <v>0</v>
      </c>
      <c r="X138" s="147">
        <f>X139</f>
        <v>0</v>
      </c>
      <c r="Y138" s="143"/>
      <c r="Z138" s="148">
        <f>Z139</f>
        <v>1.042</v>
      </c>
      <c r="AA138" s="143"/>
      <c r="AB138" s="148">
        <f>AB139</f>
        <v>0</v>
      </c>
      <c r="AC138" s="143"/>
      <c r="AD138" s="149">
        <f>AD139</f>
        <v>0</v>
      </c>
      <c r="AR138" s="150" t="s">
        <v>216</v>
      </c>
      <c r="AT138" s="151" t="s">
        <v>83</v>
      </c>
      <c r="AU138" s="151" t="s">
        <v>91</v>
      </c>
      <c r="AY138" s="150" t="s">
        <v>204</v>
      </c>
      <c r="BK138" s="152">
        <f>BK139</f>
        <v>0</v>
      </c>
    </row>
    <row r="139" spans="2:65" s="1" customFormat="1" ht="25.5" customHeight="1">
      <c r="B139" s="154"/>
      <c r="C139" s="155" t="s">
        <v>259</v>
      </c>
      <c r="D139" s="155" t="s">
        <v>205</v>
      </c>
      <c r="E139" s="156" t="s">
        <v>1645</v>
      </c>
      <c r="F139" s="263" t="s">
        <v>1646</v>
      </c>
      <c r="G139" s="263"/>
      <c r="H139" s="263"/>
      <c r="I139" s="263"/>
      <c r="J139" s="157" t="s">
        <v>237</v>
      </c>
      <c r="K139" s="158">
        <v>1</v>
      </c>
      <c r="L139" s="159"/>
      <c r="M139" s="264"/>
      <c r="N139" s="264"/>
      <c r="O139" s="264"/>
      <c r="P139" s="264">
        <f>ROUND(V139*K139,2)</f>
        <v>0</v>
      </c>
      <c r="Q139" s="264"/>
      <c r="R139" s="160"/>
      <c r="T139" s="161" t="s">
        <v>5</v>
      </c>
      <c r="U139" s="44" t="s">
        <v>47</v>
      </c>
      <c r="V139" s="120">
        <f>L139+M139</f>
        <v>0</v>
      </c>
      <c r="W139" s="120">
        <f>ROUND(L139*K139,2)</f>
        <v>0</v>
      </c>
      <c r="X139" s="120">
        <f>ROUND(M139*K139,2)</f>
        <v>0</v>
      </c>
      <c r="Y139" s="162">
        <v>1.042</v>
      </c>
      <c r="Z139" s="162">
        <f>Y139*K139</f>
        <v>1.042</v>
      </c>
      <c r="AA139" s="162">
        <v>0</v>
      </c>
      <c r="AB139" s="162">
        <f>AA139*K139</f>
        <v>0</v>
      </c>
      <c r="AC139" s="162">
        <v>0</v>
      </c>
      <c r="AD139" s="163">
        <f>AC139*K139</f>
        <v>0</v>
      </c>
      <c r="AR139" s="22" t="s">
        <v>278</v>
      </c>
      <c r="AT139" s="22" t="s">
        <v>205</v>
      </c>
      <c r="AU139" s="22" t="s">
        <v>96</v>
      </c>
      <c r="AY139" s="22" t="s">
        <v>204</v>
      </c>
      <c r="BE139" s="164">
        <f>IF(U139="základní",P139,0)</f>
        <v>0</v>
      </c>
      <c r="BF139" s="164">
        <f>IF(U139="snížená",P139,0)</f>
        <v>0</v>
      </c>
      <c r="BG139" s="164">
        <f>IF(U139="zákl. přenesená",P139,0)</f>
        <v>0</v>
      </c>
      <c r="BH139" s="164">
        <f>IF(U139="sníž. přenesená",P139,0)</f>
        <v>0</v>
      </c>
      <c r="BI139" s="164">
        <f>IF(U139="nulová",P139,0)</f>
        <v>0</v>
      </c>
      <c r="BJ139" s="22" t="s">
        <v>91</v>
      </c>
      <c r="BK139" s="164">
        <f>ROUND(V139*K139,2)</f>
        <v>0</v>
      </c>
      <c r="BL139" s="22" t="s">
        <v>278</v>
      </c>
      <c r="BM139" s="22" t="s">
        <v>2102</v>
      </c>
    </row>
    <row r="140" spans="2:65" s="10" customFormat="1" ht="37.35" customHeight="1">
      <c r="B140" s="142"/>
      <c r="C140" s="143"/>
      <c r="D140" s="144" t="s">
        <v>874</v>
      </c>
      <c r="E140" s="144"/>
      <c r="F140" s="144"/>
      <c r="G140" s="144"/>
      <c r="H140" s="144"/>
      <c r="I140" s="144"/>
      <c r="J140" s="144"/>
      <c r="K140" s="144"/>
      <c r="L140" s="144"/>
      <c r="M140" s="290">
        <f>BK140</f>
        <v>0</v>
      </c>
      <c r="N140" s="291"/>
      <c r="O140" s="291"/>
      <c r="P140" s="291"/>
      <c r="Q140" s="291"/>
      <c r="R140" s="145"/>
      <c r="T140" s="146"/>
      <c r="U140" s="143"/>
      <c r="V140" s="143"/>
      <c r="W140" s="147">
        <f>W141+W143</f>
        <v>0</v>
      </c>
      <c r="X140" s="147">
        <f>X141+X143</f>
        <v>0</v>
      </c>
      <c r="Y140" s="143"/>
      <c r="Z140" s="148">
        <f>Z141+Z143</f>
        <v>0</v>
      </c>
      <c r="AA140" s="143"/>
      <c r="AB140" s="148">
        <f>AB141+AB143</f>
        <v>0</v>
      </c>
      <c r="AC140" s="143"/>
      <c r="AD140" s="149">
        <f>AD141+AD143</f>
        <v>0</v>
      </c>
      <c r="AR140" s="150" t="s">
        <v>224</v>
      </c>
      <c r="AT140" s="151" t="s">
        <v>83</v>
      </c>
      <c r="AU140" s="151" t="s">
        <v>84</v>
      </c>
      <c r="AY140" s="150" t="s">
        <v>204</v>
      </c>
      <c r="BK140" s="152">
        <f>BK141+BK143</f>
        <v>0</v>
      </c>
    </row>
    <row r="141" spans="2:65" s="10" customFormat="1" ht="19.899999999999999" customHeight="1">
      <c r="B141" s="142"/>
      <c r="C141" s="143"/>
      <c r="D141" s="153" t="s">
        <v>877</v>
      </c>
      <c r="E141" s="153"/>
      <c r="F141" s="153"/>
      <c r="G141" s="153"/>
      <c r="H141" s="153"/>
      <c r="I141" s="153"/>
      <c r="J141" s="153"/>
      <c r="K141" s="153"/>
      <c r="L141" s="153"/>
      <c r="M141" s="277">
        <f>BK141</f>
        <v>0</v>
      </c>
      <c r="N141" s="278"/>
      <c r="O141" s="278"/>
      <c r="P141" s="278"/>
      <c r="Q141" s="278"/>
      <c r="R141" s="145"/>
      <c r="T141" s="146"/>
      <c r="U141" s="143"/>
      <c r="V141" s="143"/>
      <c r="W141" s="147">
        <f>W142</f>
        <v>0</v>
      </c>
      <c r="X141" s="147">
        <f>X142</f>
        <v>0</v>
      </c>
      <c r="Y141" s="143"/>
      <c r="Z141" s="148">
        <f>Z142</f>
        <v>0</v>
      </c>
      <c r="AA141" s="143"/>
      <c r="AB141" s="148">
        <f>AB142</f>
        <v>0</v>
      </c>
      <c r="AC141" s="143"/>
      <c r="AD141" s="149">
        <f>AD142</f>
        <v>0</v>
      </c>
      <c r="AR141" s="150" t="s">
        <v>224</v>
      </c>
      <c r="AT141" s="151" t="s">
        <v>83</v>
      </c>
      <c r="AU141" s="151" t="s">
        <v>91</v>
      </c>
      <c r="AY141" s="150" t="s">
        <v>204</v>
      </c>
      <c r="BK141" s="152">
        <f>BK142</f>
        <v>0</v>
      </c>
    </row>
    <row r="142" spans="2:65" s="1" customFormat="1" ht="16.5" customHeight="1">
      <c r="B142" s="154"/>
      <c r="C142" s="155" t="s">
        <v>263</v>
      </c>
      <c r="D142" s="155" t="s">
        <v>205</v>
      </c>
      <c r="E142" s="156" t="s">
        <v>1837</v>
      </c>
      <c r="F142" s="263" t="s">
        <v>1838</v>
      </c>
      <c r="G142" s="263"/>
      <c r="H142" s="263"/>
      <c r="I142" s="263"/>
      <c r="J142" s="157" t="s">
        <v>1329</v>
      </c>
      <c r="K142" s="158">
        <v>1</v>
      </c>
      <c r="L142" s="159"/>
      <c r="M142" s="264"/>
      <c r="N142" s="264"/>
      <c r="O142" s="264"/>
      <c r="P142" s="264">
        <f>ROUND(V142*K142,2)</f>
        <v>0</v>
      </c>
      <c r="Q142" s="264"/>
      <c r="R142" s="160"/>
      <c r="T142" s="161" t="s">
        <v>5</v>
      </c>
      <c r="U142" s="44" t="s">
        <v>47</v>
      </c>
      <c r="V142" s="120">
        <f>L142+M142</f>
        <v>0</v>
      </c>
      <c r="W142" s="120">
        <f>ROUND(L142*K142,2)</f>
        <v>0</v>
      </c>
      <c r="X142" s="120">
        <f>ROUND(M142*K142,2)</f>
        <v>0</v>
      </c>
      <c r="Y142" s="162">
        <v>0</v>
      </c>
      <c r="Z142" s="162">
        <f>Y142*K142</f>
        <v>0</v>
      </c>
      <c r="AA142" s="162">
        <v>0</v>
      </c>
      <c r="AB142" s="162">
        <f>AA142*K142</f>
        <v>0</v>
      </c>
      <c r="AC142" s="162">
        <v>0</v>
      </c>
      <c r="AD142" s="163">
        <f>AC142*K142</f>
        <v>0</v>
      </c>
      <c r="AR142" s="22" t="s">
        <v>1418</v>
      </c>
      <c r="AT142" s="22" t="s">
        <v>205</v>
      </c>
      <c r="AU142" s="22" t="s">
        <v>96</v>
      </c>
      <c r="AY142" s="22" t="s">
        <v>204</v>
      </c>
      <c r="BE142" s="164">
        <f>IF(U142="základní",P142,0)</f>
        <v>0</v>
      </c>
      <c r="BF142" s="164">
        <f>IF(U142="snížená",P142,0)</f>
        <v>0</v>
      </c>
      <c r="BG142" s="164">
        <f>IF(U142="zákl. přenesená",P142,0)</f>
        <v>0</v>
      </c>
      <c r="BH142" s="164">
        <f>IF(U142="sníž. přenesená",P142,0)</f>
        <v>0</v>
      </c>
      <c r="BI142" s="164">
        <f>IF(U142="nulová",P142,0)</f>
        <v>0</v>
      </c>
      <c r="BJ142" s="22" t="s">
        <v>91</v>
      </c>
      <c r="BK142" s="164">
        <f>ROUND(V142*K142,2)</f>
        <v>0</v>
      </c>
      <c r="BL142" s="22" t="s">
        <v>1418</v>
      </c>
      <c r="BM142" s="22" t="s">
        <v>2103</v>
      </c>
    </row>
    <row r="143" spans="2:65" s="10" customFormat="1" ht="29.85" customHeight="1">
      <c r="B143" s="142"/>
      <c r="C143" s="143"/>
      <c r="D143" s="153" t="s">
        <v>1442</v>
      </c>
      <c r="E143" s="153"/>
      <c r="F143" s="153"/>
      <c r="G143" s="153"/>
      <c r="H143" s="153"/>
      <c r="I143" s="153"/>
      <c r="J143" s="153"/>
      <c r="K143" s="153"/>
      <c r="L143" s="153"/>
      <c r="M143" s="279">
        <f>BK143</f>
        <v>0</v>
      </c>
      <c r="N143" s="280"/>
      <c r="O143" s="280"/>
      <c r="P143" s="280"/>
      <c r="Q143" s="280"/>
      <c r="R143" s="145"/>
      <c r="T143" s="146"/>
      <c r="U143" s="143"/>
      <c r="V143" s="143"/>
      <c r="W143" s="147">
        <f>W144</f>
        <v>0</v>
      </c>
      <c r="X143" s="147">
        <f>X144</f>
        <v>0</v>
      </c>
      <c r="Y143" s="143"/>
      <c r="Z143" s="148">
        <f>Z144</f>
        <v>0</v>
      </c>
      <c r="AA143" s="143"/>
      <c r="AB143" s="148">
        <f>AB144</f>
        <v>0</v>
      </c>
      <c r="AC143" s="143"/>
      <c r="AD143" s="149">
        <f>AD144</f>
        <v>0</v>
      </c>
      <c r="AR143" s="150" t="s">
        <v>224</v>
      </c>
      <c r="AT143" s="151" t="s">
        <v>83</v>
      </c>
      <c r="AU143" s="151" t="s">
        <v>91</v>
      </c>
      <c r="AY143" s="150" t="s">
        <v>204</v>
      </c>
      <c r="BK143" s="152">
        <f>BK144</f>
        <v>0</v>
      </c>
    </row>
    <row r="144" spans="2:65" s="1" customFormat="1" ht="16.5" customHeight="1">
      <c r="B144" s="154"/>
      <c r="C144" s="155" t="s">
        <v>12</v>
      </c>
      <c r="D144" s="155" t="s">
        <v>205</v>
      </c>
      <c r="E144" s="156" t="s">
        <v>1681</v>
      </c>
      <c r="F144" s="263" t="s">
        <v>1843</v>
      </c>
      <c r="G144" s="263"/>
      <c r="H144" s="263"/>
      <c r="I144" s="263"/>
      <c r="J144" s="157" t="s">
        <v>1329</v>
      </c>
      <c r="K144" s="158">
        <v>1</v>
      </c>
      <c r="L144" s="159"/>
      <c r="M144" s="264"/>
      <c r="N144" s="264"/>
      <c r="O144" s="264"/>
      <c r="P144" s="264">
        <f>ROUND(V144*K144,2)</f>
        <v>0</v>
      </c>
      <c r="Q144" s="264"/>
      <c r="R144" s="160"/>
      <c r="T144" s="161" t="s">
        <v>5</v>
      </c>
      <c r="U144" s="200" t="s">
        <v>47</v>
      </c>
      <c r="V144" s="201">
        <f>L144+M144</f>
        <v>0</v>
      </c>
      <c r="W144" s="201">
        <f>ROUND(L144*K144,2)</f>
        <v>0</v>
      </c>
      <c r="X144" s="201">
        <f>ROUND(M144*K144,2)</f>
        <v>0</v>
      </c>
      <c r="Y144" s="202">
        <v>0</v>
      </c>
      <c r="Z144" s="202">
        <f>Y144*K144</f>
        <v>0</v>
      </c>
      <c r="AA144" s="202">
        <v>0</v>
      </c>
      <c r="AB144" s="202">
        <f>AA144*K144</f>
        <v>0</v>
      </c>
      <c r="AC144" s="202">
        <v>0</v>
      </c>
      <c r="AD144" s="203">
        <f>AC144*K144</f>
        <v>0</v>
      </c>
      <c r="AR144" s="22" t="s">
        <v>1418</v>
      </c>
      <c r="AT144" s="22" t="s">
        <v>205</v>
      </c>
      <c r="AU144" s="22" t="s">
        <v>96</v>
      </c>
      <c r="AY144" s="22" t="s">
        <v>204</v>
      </c>
      <c r="BE144" s="164">
        <f>IF(U144="základní",P144,0)</f>
        <v>0</v>
      </c>
      <c r="BF144" s="164">
        <f>IF(U144="snížená",P144,0)</f>
        <v>0</v>
      </c>
      <c r="BG144" s="164">
        <f>IF(U144="zákl. přenesená",P144,0)</f>
        <v>0</v>
      </c>
      <c r="BH144" s="164">
        <f>IF(U144="sníž. přenesená",P144,0)</f>
        <v>0</v>
      </c>
      <c r="BI144" s="164">
        <f>IF(U144="nulová",P144,0)</f>
        <v>0</v>
      </c>
      <c r="BJ144" s="22" t="s">
        <v>91</v>
      </c>
      <c r="BK144" s="164">
        <f>ROUND(V144*K144,2)</f>
        <v>0</v>
      </c>
      <c r="BL144" s="22" t="s">
        <v>1418</v>
      </c>
      <c r="BM144" s="22" t="s">
        <v>2104</v>
      </c>
    </row>
    <row r="145" spans="2:18" s="1" customFormat="1" ht="6.95" customHeight="1"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1"/>
    </row>
  </sheetData>
  <mergeCells count="141">
    <mergeCell ref="H1:K1"/>
    <mergeCell ref="S2:AF2"/>
    <mergeCell ref="M120:Q120"/>
    <mergeCell ref="M121:Q121"/>
    <mergeCell ref="M122:Q122"/>
    <mergeCell ref="M129:Q129"/>
    <mergeCell ref="M130:Q130"/>
    <mergeCell ref="M133:Q133"/>
    <mergeCell ref="M138:Q138"/>
    <mergeCell ref="M140:Q140"/>
    <mergeCell ref="M141:Q141"/>
    <mergeCell ref="F139:I139"/>
    <mergeCell ref="P139:Q139"/>
    <mergeCell ref="M139:O139"/>
    <mergeCell ref="F142:I142"/>
    <mergeCell ref="P142:Q142"/>
    <mergeCell ref="M142:O142"/>
    <mergeCell ref="F144:I144"/>
    <mergeCell ref="P144:Q144"/>
    <mergeCell ref="M144:O144"/>
    <mergeCell ref="M143:Q143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31:I131"/>
    <mergeCell ref="P131:Q131"/>
    <mergeCell ref="M131:O131"/>
    <mergeCell ref="F132:I132"/>
    <mergeCell ref="P132:Q132"/>
    <mergeCell ref="M132:O132"/>
    <mergeCell ref="F134:I134"/>
    <mergeCell ref="P134:Q134"/>
    <mergeCell ref="M134:O134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23:I123"/>
    <mergeCell ref="P123:Q123"/>
    <mergeCell ref="M123:O123"/>
    <mergeCell ref="F124:I124"/>
    <mergeCell ref="P124:Q124"/>
    <mergeCell ref="M124:O124"/>
    <mergeCell ref="F125:I125"/>
    <mergeCell ref="P125:Q125"/>
    <mergeCell ref="M125:O125"/>
    <mergeCell ref="F110:P110"/>
    <mergeCell ref="F111:P111"/>
    <mergeCell ref="F112:P112"/>
    <mergeCell ref="M114:P114"/>
    <mergeCell ref="M116:Q116"/>
    <mergeCell ref="M117:Q117"/>
    <mergeCell ref="F119:I119"/>
    <mergeCell ref="P119:Q119"/>
    <mergeCell ref="M119:O119"/>
    <mergeCell ref="H97:J97"/>
    <mergeCell ref="K97:L97"/>
    <mergeCell ref="M97:Q97"/>
    <mergeCell ref="H98:J98"/>
    <mergeCell ref="K98:L98"/>
    <mergeCell ref="M98:Q98"/>
    <mergeCell ref="M100:Q100"/>
    <mergeCell ref="L102:Q102"/>
    <mergeCell ref="C108:Q108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0"/>
  <sheetViews>
    <sheetView showGridLines="0" workbookViewId="0">
      <pane ySplit="1" topLeftCell="A172" activePane="bottomLeft" state="frozen"/>
      <selection pane="bottomLeft" activeCell="M189" sqref="M189:O18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148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1684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2105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1686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M101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ROUND((SUM(BE101:BE102)+SUM(BE121:BE189)), 2)</f>
        <v>0</v>
      </c>
      <c r="I35" s="248"/>
      <c r="J35" s="248"/>
      <c r="K35" s="36"/>
      <c r="L35" s="36"/>
      <c r="M35" s="251">
        <f>ROUND(ROUND((SUM(BE101:BE102)+SUM(BE121:BE189)),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ROUND((SUM(BF101:BF102)+SUM(BF121:BF189)), 2)</f>
        <v>0</v>
      </c>
      <c r="I36" s="248"/>
      <c r="J36" s="248"/>
      <c r="K36" s="36"/>
      <c r="L36" s="36"/>
      <c r="M36" s="251">
        <f>ROUND(ROUND((SUM(BF101:BF102)+SUM(BF121:BF189)),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ROUND((SUM(BG101:BG102)+SUM(BG121:BG189)),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ROUND((SUM(BH101:BH102)+SUM(BH121:BH189)),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ROUND((SUM(BI101:BI102)+SUM(BI121:BI189)),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1684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SO04.8 - Měření a regulace objektu H – ZBZS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Pavel Voříšek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W121</f>
        <v>0</v>
      </c>
      <c r="I89" s="248"/>
      <c r="J89" s="248"/>
      <c r="K89" s="242">
        <f>X121</f>
        <v>0</v>
      </c>
      <c r="L89" s="248"/>
      <c r="M89" s="242">
        <f>M121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W122</f>
        <v>0</v>
      </c>
      <c r="I90" s="259"/>
      <c r="J90" s="259"/>
      <c r="K90" s="258">
        <f>X122</f>
        <v>0</v>
      </c>
      <c r="L90" s="259"/>
      <c r="M90" s="258">
        <f>M122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1437</v>
      </c>
      <c r="E91" s="101"/>
      <c r="F91" s="101"/>
      <c r="G91" s="101"/>
      <c r="H91" s="238">
        <f>W123</f>
        <v>0</v>
      </c>
      <c r="I91" s="239"/>
      <c r="J91" s="239"/>
      <c r="K91" s="238">
        <f>X123</f>
        <v>0</v>
      </c>
      <c r="L91" s="239"/>
      <c r="M91" s="238">
        <f>M123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1438</v>
      </c>
      <c r="E92" s="101"/>
      <c r="F92" s="101"/>
      <c r="G92" s="101"/>
      <c r="H92" s="238">
        <f>W140</f>
        <v>0</v>
      </c>
      <c r="I92" s="239"/>
      <c r="J92" s="239"/>
      <c r="K92" s="238">
        <f>X140</f>
        <v>0</v>
      </c>
      <c r="L92" s="239"/>
      <c r="M92" s="238">
        <f>M140</f>
        <v>0</v>
      </c>
      <c r="N92" s="239"/>
      <c r="O92" s="239"/>
      <c r="P92" s="239"/>
      <c r="Q92" s="239"/>
      <c r="R92" s="131"/>
    </row>
    <row r="93" spans="2:47" s="7" customFormat="1" ht="24.95" customHeight="1">
      <c r="B93" s="125"/>
      <c r="C93" s="126"/>
      <c r="D93" s="127" t="s">
        <v>868</v>
      </c>
      <c r="E93" s="126"/>
      <c r="F93" s="126"/>
      <c r="G93" s="126"/>
      <c r="H93" s="258">
        <f>W145</f>
        <v>0</v>
      </c>
      <c r="I93" s="259"/>
      <c r="J93" s="259"/>
      <c r="K93" s="258">
        <f>X145</f>
        <v>0</v>
      </c>
      <c r="L93" s="259"/>
      <c r="M93" s="258">
        <f>M145</f>
        <v>0</v>
      </c>
      <c r="N93" s="259"/>
      <c r="O93" s="259"/>
      <c r="P93" s="259"/>
      <c r="Q93" s="259"/>
      <c r="R93" s="128"/>
    </row>
    <row r="94" spans="2:47" s="8" customFormat="1" ht="19.899999999999999" customHeight="1">
      <c r="B94" s="129"/>
      <c r="C94" s="101"/>
      <c r="D94" s="130" t="s">
        <v>1440</v>
      </c>
      <c r="E94" s="101"/>
      <c r="F94" s="101"/>
      <c r="G94" s="101"/>
      <c r="H94" s="238">
        <f>W146</f>
        <v>0</v>
      </c>
      <c r="I94" s="239"/>
      <c r="J94" s="239"/>
      <c r="K94" s="238">
        <f>X146</f>
        <v>0</v>
      </c>
      <c r="L94" s="239"/>
      <c r="M94" s="238">
        <f>M146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1441</v>
      </c>
      <c r="E95" s="101"/>
      <c r="F95" s="101"/>
      <c r="G95" s="101"/>
      <c r="H95" s="238">
        <f>W157</f>
        <v>0</v>
      </c>
      <c r="I95" s="239"/>
      <c r="J95" s="239"/>
      <c r="K95" s="238">
        <f>X157</f>
        <v>0</v>
      </c>
      <c r="L95" s="239"/>
      <c r="M95" s="238">
        <f>M157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871</v>
      </c>
      <c r="E96" s="101"/>
      <c r="F96" s="101"/>
      <c r="G96" s="101"/>
      <c r="H96" s="238">
        <f>W182</f>
        <v>0</v>
      </c>
      <c r="I96" s="239"/>
      <c r="J96" s="239"/>
      <c r="K96" s="238">
        <f>X182</f>
        <v>0</v>
      </c>
      <c r="L96" s="239"/>
      <c r="M96" s="238">
        <f>M182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874</v>
      </c>
      <c r="E97" s="126"/>
      <c r="F97" s="126"/>
      <c r="G97" s="126"/>
      <c r="H97" s="258">
        <f>W184</f>
        <v>0</v>
      </c>
      <c r="I97" s="259"/>
      <c r="J97" s="259"/>
      <c r="K97" s="258">
        <f>X184</f>
        <v>0</v>
      </c>
      <c r="L97" s="259"/>
      <c r="M97" s="258">
        <f>M184</f>
        <v>0</v>
      </c>
      <c r="N97" s="259"/>
      <c r="O97" s="259"/>
      <c r="P97" s="259"/>
      <c r="Q97" s="259"/>
      <c r="R97" s="128"/>
    </row>
    <row r="98" spans="2:21" s="8" customFormat="1" ht="19.899999999999999" customHeight="1">
      <c r="B98" s="129"/>
      <c r="C98" s="101"/>
      <c r="D98" s="130" t="s">
        <v>877</v>
      </c>
      <c r="E98" s="101"/>
      <c r="F98" s="101"/>
      <c r="G98" s="101"/>
      <c r="H98" s="238">
        <f>W185</f>
        <v>0</v>
      </c>
      <c r="I98" s="239"/>
      <c r="J98" s="239"/>
      <c r="K98" s="238">
        <f>X185</f>
        <v>0</v>
      </c>
      <c r="L98" s="239"/>
      <c r="M98" s="238">
        <f>M185</f>
        <v>0</v>
      </c>
      <c r="N98" s="239"/>
      <c r="O98" s="239"/>
      <c r="P98" s="239"/>
      <c r="Q98" s="239"/>
      <c r="R98" s="131"/>
    </row>
    <row r="99" spans="2:21" s="8" customFormat="1" ht="19.899999999999999" customHeight="1">
      <c r="B99" s="129"/>
      <c r="C99" s="101"/>
      <c r="D99" s="130" t="s">
        <v>1442</v>
      </c>
      <c r="E99" s="101"/>
      <c r="F99" s="101"/>
      <c r="G99" s="101"/>
      <c r="H99" s="238">
        <f>W188</f>
        <v>0</v>
      </c>
      <c r="I99" s="239"/>
      <c r="J99" s="239"/>
      <c r="K99" s="238">
        <f>X188</f>
        <v>0</v>
      </c>
      <c r="L99" s="239"/>
      <c r="M99" s="238">
        <f>M188</f>
        <v>0</v>
      </c>
      <c r="N99" s="239"/>
      <c r="O99" s="239"/>
      <c r="P99" s="239"/>
      <c r="Q99" s="239"/>
      <c r="R99" s="131"/>
    </row>
    <row r="100" spans="2:21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24" t="s">
        <v>185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257">
        <v>0</v>
      </c>
      <c r="N101" s="260"/>
      <c r="O101" s="260"/>
      <c r="P101" s="260"/>
      <c r="Q101" s="260"/>
      <c r="R101" s="37"/>
      <c r="T101" s="132"/>
      <c r="U101" s="133" t="s">
        <v>46</v>
      </c>
    </row>
    <row r="102" spans="2:21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14" t="s">
        <v>155</v>
      </c>
      <c r="D103" s="115"/>
      <c r="E103" s="115"/>
      <c r="F103" s="115"/>
      <c r="G103" s="115"/>
      <c r="H103" s="115"/>
      <c r="I103" s="115"/>
      <c r="J103" s="115"/>
      <c r="K103" s="115"/>
      <c r="L103" s="243">
        <f>ROUND(SUM(M89+M101),2)</f>
        <v>0</v>
      </c>
      <c r="M103" s="243"/>
      <c r="N103" s="243"/>
      <c r="O103" s="243"/>
      <c r="P103" s="243"/>
      <c r="Q103" s="243"/>
      <c r="R103" s="37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21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21" s="1" customFormat="1" ht="36.950000000000003" customHeight="1">
      <c r="B109" s="35"/>
      <c r="C109" s="206" t="s">
        <v>186</v>
      </c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30" customHeight="1">
      <c r="B111" s="35"/>
      <c r="C111" s="32" t="s">
        <v>18</v>
      </c>
      <c r="D111" s="36"/>
      <c r="E111" s="36"/>
      <c r="F111" s="246" t="str">
        <f>F6</f>
        <v>St. č. 2368 Decentralizace vytápění CA PZP Lobodice</v>
      </c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36"/>
      <c r="R111" s="37"/>
    </row>
    <row r="112" spans="2:21" ht="30" customHeight="1">
      <c r="B112" s="26"/>
      <c r="C112" s="32" t="s">
        <v>162</v>
      </c>
      <c r="D112" s="28"/>
      <c r="E112" s="28"/>
      <c r="F112" s="246" t="s">
        <v>1684</v>
      </c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8"/>
      <c r="R112" s="27"/>
    </row>
    <row r="113" spans="2:65" s="1" customFormat="1" ht="36.950000000000003" customHeight="1">
      <c r="B113" s="35"/>
      <c r="C113" s="69" t="s">
        <v>164</v>
      </c>
      <c r="D113" s="36"/>
      <c r="E113" s="36"/>
      <c r="F113" s="223" t="str">
        <f>F8</f>
        <v>SO04.8 - Měření a regulace objektu H – ZBZS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2" t="s">
        <v>22</v>
      </c>
      <c r="D115" s="36"/>
      <c r="E115" s="36"/>
      <c r="F115" s="30" t="str">
        <f>F10</f>
        <v>PZP Lobodice</v>
      </c>
      <c r="G115" s="36"/>
      <c r="H115" s="36"/>
      <c r="I115" s="36"/>
      <c r="J115" s="36"/>
      <c r="K115" s="32" t="s">
        <v>24</v>
      </c>
      <c r="L115" s="36"/>
      <c r="M115" s="249" t="str">
        <f>IF(O10="","",O10)</f>
        <v>06.04.2018</v>
      </c>
      <c r="N115" s="249"/>
      <c r="O115" s="249"/>
      <c r="P115" s="249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2" t="s">
        <v>26</v>
      </c>
      <c r="D117" s="36"/>
      <c r="E117" s="36"/>
      <c r="F117" s="30" t="str">
        <f>E13</f>
        <v xml:space="preserve">innogy Gas Storage, s.r.o. </v>
      </c>
      <c r="G117" s="36"/>
      <c r="H117" s="36"/>
      <c r="I117" s="36"/>
      <c r="J117" s="36"/>
      <c r="K117" s="32" t="s">
        <v>34</v>
      </c>
      <c r="L117" s="36"/>
      <c r="M117" s="208" t="str">
        <f>E19</f>
        <v>FORGAS a. s.</v>
      </c>
      <c r="N117" s="208"/>
      <c r="O117" s="208"/>
      <c r="P117" s="208"/>
      <c r="Q117" s="208"/>
      <c r="R117" s="37"/>
    </row>
    <row r="118" spans="2:65" s="1" customFormat="1" ht="14.45" customHeight="1">
      <c r="B118" s="35"/>
      <c r="C118" s="32" t="s">
        <v>32</v>
      </c>
      <c r="D118" s="36"/>
      <c r="E118" s="36"/>
      <c r="F118" s="30" t="str">
        <f>IF(E16="","",E16)</f>
        <v xml:space="preserve"> </v>
      </c>
      <c r="G118" s="36"/>
      <c r="H118" s="36"/>
      <c r="I118" s="36"/>
      <c r="J118" s="36"/>
      <c r="K118" s="32" t="s">
        <v>38</v>
      </c>
      <c r="L118" s="36"/>
      <c r="M118" s="208" t="str">
        <f>E22</f>
        <v>Ing. Pavel Voříšek</v>
      </c>
      <c r="N118" s="208"/>
      <c r="O118" s="208"/>
      <c r="P118" s="208"/>
      <c r="Q118" s="208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34"/>
      <c r="C120" s="135" t="s">
        <v>187</v>
      </c>
      <c r="D120" s="136" t="s">
        <v>188</v>
      </c>
      <c r="E120" s="136" t="s">
        <v>64</v>
      </c>
      <c r="F120" s="261" t="s">
        <v>189</v>
      </c>
      <c r="G120" s="261"/>
      <c r="H120" s="261"/>
      <c r="I120" s="261"/>
      <c r="J120" s="136" t="s">
        <v>190</v>
      </c>
      <c r="K120" s="136" t="s">
        <v>191</v>
      </c>
      <c r="L120" s="136" t="s">
        <v>192</v>
      </c>
      <c r="M120" s="261" t="s">
        <v>193</v>
      </c>
      <c r="N120" s="261"/>
      <c r="O120" s="261"/>
      <c r="P120" s="261" t="s">
        <v>173</v>
      </c>
      <c r="Q120" s="262"/>
      <c r="R120" s="137"/>
      <c r="T120" s="76" t="s">
        <v>194</v>
      </c>
      <c r="U120" s="77" t="s">
        <v>46</v>
      </c>
      <c r="V120" s="77" t="s">
        <v>195</v>
      </c>
      <c r="W120" s="77" t="s">
        <v>196</v>
      </c>
      <c r="X120" s="77" t="s">
        <v>197</v>
      </c>
      <c r="Y120" s="77" t="s">
        <v>198</v>
      </c>
      <c r="Z120" s="77" t="s">
        <v>199</v>
      </c>
      <c r="AA120" s="77" t="s">
        <v>200</v>
      </c>
      <c r="AB120" s="77" t="s">
        <v>201</v>
      </c>
      <c r="AC120" s="77" t="s">
        <v>202</v>
      </c>
      <c r="AD120" s="78" t="s">
        <v>203</v>
      </c>
    </row>
    <row r="121" spans="2:65" s="1" customFormat="1" ht="29.25" customHeight="1">
      <c r="B121" s="35"/>
      <c r="C121" s="80" t="s">
        <v>167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274">
        <f>BK121</f>
        <v>0</v>
      </c>
      <c r="N121" s="275"/>
      <c r="O121" s="275"/>
      <c r="P121" s="275"/>
      <c r="Q121" s="275"/>
      <c r="R121" s="37"/>
      <c r="T121" s="79"/>
      <c r="U121" s="51"/>
      <c r="V121" s="51"/>
      <c r="W121" s="138">
        <f>W122+W145+W184</f>
        <v>0</v>
      </c>
      <c r="X121" s="138">
        <f>X122+X145+X184</f>
        <v>0</v>
      </c>
      <c r="Y121" s="51"/>
      <c r="Z121" s="139">
        <f>Z122+Z145+Z184</f>
        <v>36.619</v>
      </c>
      <c r="AA121" s="51"/>
      <c r="AB121" s="139">
        <f>AB122+AB145+AB184</f>
        <v>11.606070000000001</v>
      </c>
      <c r="AC121" s="51"/>
      <c r="AD121" s="140">
        <f>AD122+AD145+AD184</f>
        <v>0</v>
      </c>
      <c r="AT121" s="22" t="s">
        <v>83</v>
      </c>
      <c r="AU121" s="22" t="s">
        <v>175</v>
      </c>
      <c r="BK121" s="141">
        <f>BK122+BK145+BK184</f>
        <v>0</v>
      </c>
    </row>
    <row r="122" spans="2:65" s="10" customFormat="1" ht="37.35" customHeight="1">
      <c r="B122" s="142"/>
      <c r="C122" s="143"/>
      <c r="D122" s="144" t="s">
        <v>176</v>
      </c>
      <c r="E122" s="144"/>
      <c r="F122" s="144"/>
      <c r="G122" s="144"/>
      <c r="H122" s="144"/>
      <c r="I122" s="144"/>
      <c r="J122" s="144"/>
      <c r="K122" s="144"/>
      <c r="L122" s="144"/>
      <c r="M122" s="276">
        <f>BK122</f>
        <v>0</v>
      </c>
      <c r="N122" s="258"/>
      <c r="O122" s="258"/>
      <c r="P122" s="258"/>
      <c r="Q122" s="258"/>
      <c r="R122" s="145"/>
      <c r="T122" s="146"/>
      <c r="U122" s="143"/>
      <c r="V122" s="143"/>
      <c r="W122" s="147">
        <f>W123+W140</f>
        <v>0</v>
      </c>
      <c r="X122" s="147">
        <f>X123+X140</f>
        <v>0</v>
      </c>
      <c r="Y122" s="143"/>
      <c r="Z122" s="148">
        <f>Z123+Z140</f>
        <v>20.757999999999999</v>
      </c>
      <c r="AA122" s="143"/>
      <c r="AB122" s="148">
        <f>AB123+AB140</f>
        <v>11.60276</v>
      </c>
      <c r="AC122" s="143"/>
      <c r="AD122" s="149">
        <f>AD123+AD140</f>
        <v>0</v>
      </c>
      <c r="AR122" s="150" t="s">
        <v>96</v>
      </c>
      <c r="AT122" s="151" t="s">
        <v>83</v>
      </c>
      <c r="AU122" s="151" t="s">
        <v>84</v>
      </c>
      <c r="AY122" s="150" t="s">
        <v>204</v>
      </c>
      <c r="BK122" s="152">
        <f>BK123+BK140</f>
        <v>0</v>
      </c>
    </row>
    <row r="123" spans="2:65" s="10" customFormat="1" ht="19.899999999999999" customHeight="1">
      <c r="B123" s="142"/>
      <c r="C123" s="143"/>
      <c r="D123" s="153" t="s">
        <v>1437</v>
      </c>
      <c r="E123" s="153"/>
      <c r="F123" s="153"/>
      <c r="G123" s="153"/>
      <c r="H123" s="153"/>
      <c r="I123" s="153"/>
      <c r="J123" s="153"/>
      <c r="K123" s="153"/>
      <c r="L123" s="153"/>
      <c r="M123" s="277">
        <f>BK123</f>
        <v>0</v>
      </c>
      <c r="N123" s="278"/>
      <c r="O123" s="278"/>
      <c r="P123" s="278"/>
      <c r="Q123" s="278"/>
      <c r="R123" s="145"/>
      <c r="T123" s="146"/>
      <c r="U123" s="143"/>
      <c r="V123" s="143"/>
      <c r="W123" s="147">
        <f>SUM(W124:W139)</f>
        <v>0</v>
      </c>
      <c r="X123" s="147">
        <f>SUM(X124:X139)</f>
        <v>0</v>
      </c>
      <c r="Y123" s="143"/>
      <c r="Z123" s="148">
        <f>SUM(Z124:Z139)</f>
        <v>18.077999999999999</v>
      </c>
      <c r="AA123" s="143"/>
      <c r="AB123" s="148">
        <f>SUM(AB124:AB139)</f>
        <v>11.602119999999999</v>
      </c>
      <c r="AC123" s="143"/>
      <c r="AD123" s="149">
        <f>SUM(AD124:AD139)</f>
        <v>0</v>
      </c>
      <c r="AR123" s="150" t="s">
        <v>96</v>
      </c>
      <c r="AT123" s="151" t="s">
        <v>83</v>
      </c>
      <c r="AU123" s="151" t="s">
        <v>91</v>
      </c>
      <c r="AY123" s="150" t="s">
        <v>204</v>
      </c>
      <c r="BK123" s="152">
        <f>SUM(BK124:BK139)</f>
        <v>0</v>
      </c>
    </row>
    <row r="124" spans="2:65" s="1" customFormat="1" ht="38.25" customHeight="1">
      <c r="B124" s="154"/>
      <c r="C124" s="155" t="s">
        <v>91</v>
      </c>
      <c r="D124" s="155" t="s">
        <v>205</v>
      </c>
      <c r="E124" s="156" t="s">
        <v>1461</v>
      </c>
      <c r="F124" s="263" t="s">
        <v>1462</v>
      </c>
      <c r="G124" s="263"/>
      <c r="H124" s="263"/>
      <c r="I124" s="263"/>
      <c r="J124" s="157" t="s">
        <v>208</v>
      </c>
      <c r="K124" s="158">
        <v>19</v>
      </c>
      <c r="L124" s="159"/>
      <c r="M124" s="264"/>
      <c r="N124" s="264"/>
      <c r="O124" s="264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0.03</v>
      </c>
      <c r="Z124" s="162">
        <f>Y124*K124</f>
        <v>0.56999999999999995</v>
      </c>
      <c r="AA124" s="162">
        <v>0</v>
      </c>
      <c r="AB124" s="162">
        <f>AA124*K124</f>
        <v>0</v>
      </c>
      <c r="AC124" s="162">
        <v>0</v>
      </c>
      <c r="AD124" s="163">
        <f>AC124*K124</f>
        <v>0</v>
      </c>
      <c r="AR124" s="22" t="s">
        <v>209</v>
      </c>
      <c r="AT124" s="22" t="s">
        <v>205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2106</v>
      </c>
    </row>
    <row r="125" spans="2:65" s="1" customFormat="1" ht="16.5" customHeight="1">
      <c r="B125" s="154"/>
      <c r="C125" s="165" t="s">
        <v>96</v>
      </c>
      <c r="D125" s="165" t="s">
        <v>211</v>
      </c>
      <c r="E125" s="166" t="s">
        <v>1688</v>
      </c>
      <c r="F125" s="265" t="s">
        <v>1689</v>
      </c>
      <c r="G125" s="265"/>
      <c r="H125" s="265"/>
      <c r="I125" s="265"/>
      <c r="J125" s="167" t="s">
        <v>208</v>
      </c>
      <c r="K125" s="168">
        <v>19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0</v>
      </c>
      <c r="AB125" s="162">
        <f>AA125*K125</f>
        <v>0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2107</v>
      </c>
    </row>
    <row r="126" spans="2:65" s="1" customFormat="1" ht="25.5" customHeight="1">
      <c r="B126" s="154"/>
      <c r="C126" s="155" t="s">
        <v>216</v>
      </c>
      <c r="D126" s="155" t="s">
        <v>205</v>
      </c>
      <c r="E126" s="156" t="s">
        <v>1470</v>
      </c>
      <c r="F126" s="263" t="s">
        <v>1471</v>
      </c>
      <c r="G126" s="263"/>
      <c r="H126" s="263"/>
      <c r="I126" s="263"/>
      <c r="J126" s="157" t="s">
        <v>208</v>
      </c>
      <c r="K126" s="158">
        <v>29</v>
      </c>
      <c r="L126" s="159"/>
      <c r="M126" s="264"/>
      <c r="N126" s="264"/>
      <c r="O126" s="264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4.5999999999999999E-2</v>
      </c>
      <c r="Z126" s="162">
        <f>Y126*K126</f>
        <v>1.3340000000000001</v>
      </c>
      <c r="AA126" s="162">
        <v>0</v>
      </c>
      <c r="AB126" s="162">
        <f>AA126*K126</f>
        <v>0</v>
      </c>
      <c r="AC126" s="162">
        <v>0</v>
      </c>
      <c r="AD126" s="163">
        <f>AC126*K126</f>
        <v>0</v>
      </c>
      <c r="AR126" s="22" t="s">
        <v>209</v>
      </c>
      <c r="AT126" s="22" t="s">
        <v>205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2108</v>
      </c>
    </row>
    <row r="127" spans="2:65" s="1" customFormat="1" ht="16.5" customHeight="1">
      <c r="B127" s="154"/>
      <c r="C127" s="165" t="s">
        <v>220</v>
      </c>
      <c r="D127" s="165" t="s">
        <v>211</v>
      </c>
      <c r="E127" s="166" t="s">
        <v>1692</v>
      </c>
      <c r="F127" s="265" t="s">
        <v>1693</v>
      </c>
      <c r="G127" s="265"/>
      <c r="H127" s="265"/>
      <c r="I127" s="265"/>
      <c r="J127" s="167" t="s">
        <v>208</v>
      </c>
      <c r="K127" s="168">
        <v>29</v>
      </c>
      <c r="L127" s="169"/>
      <c r="M127" s="266"/>
      <c r="N127" s="266"/>
      <c r="O127" s="267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</v>
      </c>
      <c r="Z127" s="162">
        <f>Y127*K127</f>
        <v>0</v>
      </c>
      <c r="AA127" s="162">
        <v>0.10091</v>
      </c>
      <c r="AB127" s="162">
        <f>AA127*K127</f>
        <v>2.92639</v>
      </c>
      <c r="AC127" s="162">
        <v>0</v>
      </c>
      <c r="AD127" s="163">
        <f>AC127*K127</f>
        <v>0</v>
      </c>
      <c r="AR127" s="22" t="s">
        <v>214</v>
      </c>
      <c r="AT127" s="22" t="s">
        <v>211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2109</v>
      </c>
    </row>
    <row r="128" spans="2:65" s="1" customFormat="1" ht="25.5" customHeight="1">
      <c r="B128" s="154"/>
      <c r="C128" s="155" t="s">
        <v>224</v>
      </c>
      <c r="D128" s="155" t="s">
        <v>205</v>
      </c>
      <c r="E128" s="156" t="s">
        <v>1695</v>
      </c>
      <c r="F128" s="263" t="s">
        <v>1696</v>
      </c>
      <c r="G128" s="263"/>
      <c r="H128" s="263"/>
      <c r="I128" s="263"/>
      <c r="J128" s="157" t="s">
        <v>208</v>
      </c>
      <c r="K128" s="158">
        <v>133</v>
      </c>
      <c r="L128" s="159"/>
      <c r="M128" s="264"/>
      <c r="N128" s="264"/>
      <c r="O128" s="264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4.5999999999999999E-2</v>
      </c>
      <c r="Z128" s="162">
        <f>Y128*K128</f>
        <v>6.1180000000000003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2110</v>
      </c>
    </row>
    <row r="129" spans="2:65" s="11" customFormat="1" ht="16.5" customHeight="1">
      <c r="B129" s="170"/>
      <c r="C129" s="171"/>
      <c r="D129" s="171"/>
      <c r="E129" s="172" t="s">
        <v>5</v>
      </c>
      <c r="F129" s="268" t="s">
        <v>2111</v>
      </c>
      <c r="G129" s="269"/>
      <c r="H129" s="269"/>
      <c r="I129" s="269"/>
      <c r="J129" s="171"/>
      <c r="K129" s="173">
        <v>84</v>
      </c>
      <c r="L129" s="171"/>
      <c r="M129" s="171"/>
      <c r="N129" s="171"/>
      <c r="O129" s="171"/>
      <c r="P129" s="171"/>
      <c r="Q129" s="171"/>
      <c r="R129" s="174"/>
      <c r="T129" s="175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6"/>
      <c r="AT129" s="177" t="s">
        <v>366</v>
      </c>
      <c r="AU129" s="177" t="s">
        <v>96</v>
      </c>
      <c r="AV129" s="11" t="s">
        <v>96</v>
      </c>
      <c r="AW129" s="11" t="s">
        <v>7</v>
      </c>
      <c r="AX129" s="11" t="s">
        <v>84</v>
      </c>
      <c r="AY129" s="177" t="s">
        <v>204</v>
      </c>
    </row>
    <row r="130" spans="2:65" s="11" customFormat="1" ht="16.5" customHeight="1">
      <c r="B130" s="170"/>
      <c r="C130" s="171"/>
      <c r="D130" s="171"/>
      <c r="E130" s="172" t="s">
        <v>5</v>
      </c>
      <c r="F130" s="270" t="s">
        <v>2112</v>
      </c>
      <c r="G130" s="271"/>
      <c r="H130" s="271"/>
      <c r="I130" s="271"/>
      <c r="J130" s="171"/>
      <c r="K130" s="173">
        <v>21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6"/>
      <c r="AT130" s="177" t="s">
        <v>366</v>
      </c>
      <c r="AU130" s="177" t="s">
        <v>96</v>
      </c>
      <c r="AV130" s="11" t="s">
        <v>96</v>
      </c>
      <c r="AW130" s="11" t="s">
        <v>7</v>
      </c>
      <c r="AX130" s="11" t="s">
        <v>84</v>
      </c>
      <c r="AY130" s="177" t="s">
        <v>204</v>
      </c>
    </row>
    <row r="131" spans="2:65" s="11" customFormat="1" ht="16.5" customHeight="1">
      <c r="B131" s="170"/>
      <c r="C131" s="171"/>
      <c r="D131" s="171"/>
      <c r="E131" s="172" t="s">
        <v>5</v>
      </c>
      <c r="F131" s="270" t="s">
        <v>2113</v>
      </c>
      <c r="G131" s="271"/>
      <c r="H131" s="271"/>
      <c r="I131" s="271"/>
      <c r="J131" s="171"/>
      <c r="K131" s="173">
        <v>28</v>
      </c>
      <c r="L131" s="171"/>
      <c r="M131" s="171"/>
      <c r="N131" s="171"/>
      <c r="O131" s="171"/>
      <c r="P131" s="171"/>
      <c r="Q131" s="171"/>
      <c r="R131" s="174"/>
      <c r="T131" s="175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6"/>
      <c r="AT131" s="177" t="s">
        <v>366</v>
      </c>
      <c r="AU131" s="177" t="s">
        <v>96</v>
      </c>
      <c r="AV131" s="11" t="s">
        <v>96</v>
      </c>
      <c r="AW131" s="11" t="s">
        <v>7</v>
      </c>
      <c r="AX131" s="11" t="s">
        <v>84</v>
      </c>
      <c r="AY131" s="177" t="s">
        <v>204</v>
      </c>
    </row>
    <row r="132" spans="2:65" s="12" customFormat="1" ht="16.5" customHeight="1">
      <c r="B132" s="178"/>
      <c r="C132" s="179"/>
      <c r="D132" s="179"/>
      <c r="E132" s="180" t="s">
        <v>5</v>
      </c>
      <c r="F132" s="272" t="s">
        <v>379</v>
      </c>
      <c r="G132" s="273"/>
      <c r="H132" s="273"/>
      <c r="I132" s="273"/>
      <c r="J132" s="179"/>
      <c r="K132" s="181">
        <v>133</v>
      </c>
      <c r="L132" s="179"/>
      <c r="M132" s="179"/>
      <c r="N132" s="179"/>
      <c r="O132" s="179"/>
      <c r="P132" s="179"/>
      <c r="Q132" s="179"/>
      <c r="R132" s="182"/>
      <c r="T132" s="187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88"/>
      <c r="AT132" s="186" t="s">
        <v>366</v>
      </c>
      <c r="AU132" s="186" t="s">
        <v>96</v>
      </c>
      <c r="AV132" s="12" t="s">
        <v>220</v>
      </c>
      <c r="AW132" s="12" t="s">
        <v>7</v>
      </c>
      <c r="AX132" s="12" t="s">
        <v>91</v>
      </c>
      <c r="AY132" s="186" t="s">
        <v>204</v>
      </c>
    </row>
    <row r="133" spans="2:65" s="1" customFormat="1" ht="16.5" customHeight="1">
      <c r="B133" s="154"/>
      <c r="C133" s="165" t="s">
        <v>229</v>
      </c>
      <c r="D133" s="165" t="s">
        <v>211</v>
      </c>
      <c r="E133" s="166" t="s">
        <v>1701</v>
      </c>
      <c r="F133" s="265" t="s">
        <v>1702</v>
      </c>
      <c r="G133" s="265"/>
      <c r="H133" s="265"/>
      <c r="I133" s="265"/>
      <c r="J133" s="167" t="s">
        <v>208</v>
      </c>
      <c r="K133" s="168">
        <v>84</v>
      </c>
      <c r="L133" s="169"/>
      <c r="M133" s="266"/>
      <c r="N133" s="266"/>
      <c r="O133" s="267"/>
      <c r="P133" s="264">
        <f t="shared" ref="P133:P139" si="0">ROUND(V133*K133,2)</f>
        <v>0</v>
      </c>
      <c r="Q133" s="264"/>
      <c r="R133" s="160"/>
      <c r="T133" s="161" t="s">
        <v>5</v>
      </c>
      <c r="U133" s="44" t="s">
        <v>47</v>
      </c>
      <c r="V133" s="120">
        <f t="shared" ref="V133:V139" si="1">L133+M133</f>
        <v>0</v>
      </c>
      <c r="W133" s="120">
        <f t="shared" ref="W133:W139" si="2">ROUND(L133*K133,2)</f>
        <v>0</v>
      </c>
      <c r="X133" s="120">
        <f t="shared" ref="X133:X139" si="3">ROUND(M133*K133,2)</f>
        <v>0</v>
      </c>
      <c r="Y133" s="162">
        <v>0</v>
      </c>
      <c r="Z133" s="162">
        <f t="shared" ref="Z133:Z139" si="4">Y133*K133</f>
        <v>0</v>
      </c>
      <c r="AA133" s="162">
        <v>4.6580000000000003E-2</v>
      </c>
      <c r="AB133" s="162">
        <f t="shared" ref="AB133:AB139" si="5">AA133*K133</f>
        <v>3.9127200000000002</v>
      </c>
      <c r="AC133" s="162">
        <v>0</v>
      </c>
      <c r="AD133" s="163">
        <f t="shared" ref="AD133:AD139" si="6">AC133*K133</f>
        <v>0</v>
      </c>
      <c r="AR133" s="22" t="s">
        <v>214</v>
      </c>
      <c r="AT133" s="22" t="s">
        <v>211</v>
      </c>
      <c r="AU133" s="22" t="s">
        <v>96</v>
      </c>
      <c r="AY133" s="22" t="s">
        <v>204</v>
      </c>
      <c r="BE133" s="164">
        <f t="shared" ref="BE133:BE139" si="7">IF(U133="základní",P133,0)</f>
        <v>0</v>
      </c>
      <c r="BF133" s="164">
        <f t="shared" ref="BF133:BF139" si="8">IF(U133="snížená",P133,0)</f>
        <v>0</v>
      </c>
      <c r="BG133" s="164">
        <f t="shared" ref="BG133:BG139" si="9">IF(U133="zákl. přenesená",P133,0)</f>
        <v>0</v>
      </c>
      <c r="BH133" s="164">
        <f t="shared" ref="BH133:BH139" si="10">IF(U133="sníž. přenesená",P133,0)</f>
        <v>0</v>
      </c>
      <c r="BI133" s="164">
        <f t="shared" ref="BI133:BI139" si="11">IF(U133="nulová",P133,0)</f>
        <v>0</v>
      </c>
      <c r="BJ133" s="22" t="s">
        <v>91</v>
      </c>
      <c r="BK133" s="164">
        <f t="shared" ref="BK133:BK139" si="12">ROUND(V133*K133,2)</f>
        <v>0</v>
      </c>
      <c r="BL133" s="22" t="s">
        <v>209</v>
      </c>
      <c r="BM133" s="22" t="s">
        <v>2114</v>
      </c>
    </row>
    <row r="134" spans="2:65" s="1" customFormat="1" ht="16.5" customHeight="1">
      <c r="B134" s="154"/>
      <c r="C134" s="165" t="s">
        <v>234</v>
      </c>
      <c r="D134" s="165" t="s">
        <v>211</v>
      </c>
      <c r="E134" s="166" t="s">
        <v>1704</v>
      </c>
      <c r="F134" s="265" t="s">
        <v>1705</v>
      </c>
      <c r="G134" s="265"/>
      <c r="H134" s="265"/>
      <c r="I134" s="265"/>
      <c r="J134" s="167" t="s">
        <v>208</v>
      </c>
      <c r="K134" s="168">
        <v>21</v>
      </c>
      <c r="L134" s="169"/>
      <c r="M134" s="266"/>
      <c r="N134" s="266"/>
      <c r="O134" s="267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0</v>
      </c>
      <c r="Z134" s="162">
        <f t="shared" si="4"/>
        <v>0</v>
      </c>
      <c r="AA134" s="162">
        <v>7.5209999999999999E-2</v>
      </c>
      <c r="AB134" s="162">
        <f t="shared" si="5"/>
        <v>1.57941</v>
      </c>
      <c r="AC134" s="162">
        <v>0</v>
      </c>
      <c r="AD134" s="163">
        <f t="shared" si="6"/>
        <v>0</v>
      </c>
      <c r="AR134" s="22" t="s">
        <v>214</v>
      </c>
      <c r="AT134" s="22" t="s">
        <v>211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2115</v>
      </c>
    </row>
    <row r="135" spans="2:65" s="1" customFormat="1" ht="16.5" customHeight="1">
      <c r="B135" s="154"/>
      <c r="C135" s="165" t="s">
        <v>239</v>
      </c>
      <c r="D135" s="165" t="s">
        <v>211</v>
      </c>
      <c r="E135" s="166" t="s">
        <v>1707</v>
      </c>
      <c r="F135" s="265" t="s">
        <v>1708</v>
      </c>
      <c r="G135" s="265"/>
      <c r="H135" s="265"/>
      <c r="I135" s="265"/>
      <c r="J135" s="167" t="s">
        <v>208</v>
      </c>
      <c r="K135" s="168">
        <v>28</v>
      </c>
      <c r="L135" s="169"/>
      <c r="M135" s="266"/>
      <c r="N135" s="266"/>
      <c r="O135" s="267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0</v>
      </c>
      <c r="Z135" s="162">
        <f t="shared" si="4"/>
        <v>0</v>
      </c>
      <c r="AA135" s="162">
        <v>0.1137</v>
      </c>
      <c r="AB135" s="162">
        <f t="shared" si="5"/>
        <v>3.1835999999999998</v>
      </c>
      <c r="AC135" s="162">
        <v>0</v>
      </c>
      <c r="AD135" s="163">
        <f t="shared" si="6"/>
        <v>0</v>
      </c>
      <c r="AR135" s="22" t="s">
        <v>214</v>
      </c>
      <c r="AT135" s="22" t="s">
        <v>211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2116</v>
      </c>
    </row>
    <row r="136" spans="2:65" s="1" customFormat="1" ht="38.25" customHeight="1">
      <c r="B136" s="154"/>
      <c r="C136" s="155" t="s">
        <v>243</v>
      </c>
      <c r="D136" s="155" t="s">
        <v>205</v>
      </c>
      <c r="E136" s="156" t="s">
        <v>1710</v>
      </c>
      <c r="F136" s="263" t="s">
        <v>1711</v>
      </c>
      <c r="G136" s="263"/>
      <c r="H136" s="263"/>
      <c r="I136" s="263"/>
      <c r="J136" s="157" t="s">
        <v>237</v>
      </c>
      <c r="K136" s="158">
        <v>20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0.123</v>
      </c>
      <c r="Z136" s="162">
        <f t="shared" si="4"/>
        <v>2.46</v>
      </c>
      <c r="AA136" s="162">
        <v>0</v>
      </c>
      <c r="AB136" s="162">
        <f t="shared" si="5"/>
        <v>0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2117</v>
      </c>
    </row>
    <row r="137" spans="2:65" s="1" customFormat="1" ht="38.25" customHeight="1">
      <c r="B137" s="154"/>
      <c r="C137" s="155" t="s">
        <v>247</v>
      </c>
      <c r="D137" s="155" t="s">
        <v>205</v>
      </c>
      <c r="E137" s="156" t="s">
        <v>1713</v>
      </c>
      <c r="F137" s="263" t="s">
        <v>1714</v>
      </c>
      <c r="G137" s="263"/>
      <c r="H137" s="263"/>
      <c r="I137" s="263"/>
      <c r="J137" s="157" t="s">
        <v>237</v>
      </c>
      <c r="K137" s="158">
        <v>3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1.02</v>
      </c>
      <c r="Z137" s="162">
        <f t="shared" si="4"/>
        <v>3.06</v>
      </c>
      <c r="AA137" s="162">
        <v>0</v>
      </c>
      <c r="AB137" s="162">
        <f t="shared" si="5"/>
        <v>0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2118</v>
      </c>
    </row>
    <row r="138" spans="2:65" s="1" customFormat="1" ht="25.5" customHeight="1">
      <c r="B138" s="154"/>
      <c r="C138" s="155" t="s">
        <v>251</v>
      </c>
      <c r="D138" s="155" t="s">
        <v>205</v>
      </c>
      <c r="E138" s="156" t="s">
        <v>1716</v>
      </c>
      <c r="F138" s="263" t="s">
        <v>1717</v>
      </c>
      <c r="G138" s="263"/>
      <c r="H138" s="263"/>
      <c r="I138" s="263"/>
      <c r="J138" s="157" t="s">
        <v>237</v>
      </c>
      <c r="K138" s="158">
        <v>1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4.5359999999999996</v>
      </c>
      <c r="Z138" s="162">
        <f t="shared" si="4"/>
        <v>4.5359999999999996</v>
      </c>
      <c r="AA138" s="162">
        <v>0</v>
      </c>
      <c r="AB138" s="162">
        <f t="shared" si="5"/>
        <v>0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2119</v>
      </c>
    </row>
    <row r="139" spans="2:65" s="1" customFormat="1" ht="25.5" customHeight="1">
      <c r="B139" s="154"/>
      <c r="C139" s="165" t="s">
        <v>255</v>
      </c>
      <c r="D139" s="165" t="s">
        <v>211</v>
      </c>
      <c r="E139" s="166" t="s">
        <v>1719</v>
      </c>
      <c r="F139" s="265" t="s">
        <v>1720</v>
      </c>
      <c r="G139" s="265"/>
      <c r="H139" s="265"/>
      <c r="I139" s="265"/>
      <c r="J139" s="167" t="s">
        <v>237</v>
      </c>
      <c r="K139" s="168">
        <v>1</v>
      </c>
      <c r="L139" s="169"/>
      <c r="M139" s="266"/>
      <c r="N139" s="266"/>
      <c r="O139" s="267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</v>
      </c>
      <c r="Z139" s="162">
        <f t="shared" si="4"/>
        <v>0</v>
      </c>
      <c r="AA139" s="162">
        <v>0</v>
      </c>
      <c r="AB139" s="162">
        <f t="shared" si="5"/>
        <v>0</v>
      </c>
      <c r="AC139" s="162">
        <v>0</v>
      </c>
      <c r="AD139" s="163">
        <f t="shared" si="6"/>
        <v>0</v>
      </c>
      <c r="AR139" s="22" t="s">
        <v>214</v>
      </c>
      <c r="AT139" s="22" t="s">
        <v>211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2120</v>
      </c>
    </row>
    <row r="140" spans="2:65" s="10" customFormat="1" ht="29.85" customHeight="1">
      <c r="B140" s="142"/>
      <c r="C140" s="143"/>
      <c r="D140" s="153" t="s">
        <v>1438</v>
      </c>
      <c r="E140" s="153"/>
      <c r="F140" s="153"/>
      <c r="G140" s="153"/>
      <c r="H140" s="153"/>
      <c r="I140" s="153"/>
      <c r="J140" s="153"/>
      <c r="K140" s="153"/>
      <c r="L140" s="153"/>
      <c r="M140" s="279">
        <f>BK140</f>
        <v>0</v>
      </c>
      <c r="N140" s="280"/>
      <c r="O140" s="280"/>
      <c r="P140" s="280"/>
      <c r="Q140" s="280"/>
      <c r="R140" s="145"/>
      <c r="T140" s="146"/>
      <c r="U140" s="143"/>
      <c r="V140" s="143"/>
      <c r="W140" s="147">
        <f>SUM(W141:W144)</f>
        <v>0</v>
      </c>
      <c r="X140" s="147">
        <f>SUM(X141:X144)</f>
        <v>0</v>
      </c>
      <c r="Y140" s="143"/>
      <c r="Z140" s="148">
        <f>SUM(Z141:Z144)</f>
        <v>2.68</v>
      </c>
      <c r="AA140" s="143"/>
      <c r="AB140" s="148">
        <f>SUM(AB141:AB144)</f>
        <v>6.4000000000000005E-4</v>
      </c>
      <c r="AC140" s="143"/>
      <c r="AD140" s="149">
        <f>SUM(AD141:AD144)</f>
        <v>0</v>
      </c>
      <c r="AR140" s="150" t="s">
        <v>96</v>
      </c>
      <c r="AT140" s="151" t="s">
        <v>83</v>
      </c>
      <c r="AU140" s="151" t="s">
        <v>91</v>
      </c>
      <c r="AY140" s="150" t="s">
        <v>204</v>
      </c>
      <c r="BK140" s="152">
        <f>SUM(BK141:BK144)</f>
        <v>0</v>
      </c>
    </row>
    <row r="141" spans="2:65" s="1" customFormat="1" ht="38.25" customHeight="1">
      <c r="B141" s="154"/>
      <c r="C141" s="155" t="s">
        <v>259</v>
      </c>
      <c r="D141" s="155" t="s">
        <v>205</v>
      </c>
      <c r="E141" s="156" t="s">
        <v>1728</v>
      </c>
      <c r="F141" s="263" t="s">
        <v>1729</v>
      </c>
      <c r="G141" s="263"/>
      <c r="H141" s="263"/>
      <c r="I141" s="263"/>
      <c r="J141" s="157" t="s">
        <v>208</v>
      </c>
      <c r="K141" s="158">
        <v>6</v>
      </c>
      <c r="L141" s="159"/>
      <c r="M141" s="264"/>
      <c r="N141" s="264"/>
      <c r="O141" s="264"/>
      <c r="P141" s="264">
        <f>ROUND(V141*K141,2)</f>
        <v>0</v>
      </c>
      <c r="Q141" s="264"/>
      <c r="R141" s="160"/>
      <c r="T141" s="161" t="s">
        <v>5</v>
      </c>
      <c r="U141" s="44" t="s">
        <v>47</v>
      </c>
      <c r="V141" s="120">
        <f>L141+M141</f>
        <v>0</v>
      </c>
      <c r="W141" s="120">
        <f>ROUND(L141*K141,2)</f>
        <v>0</v>
      </c>
      <c r="X141" s="120">
        <f>ROUND(M141*K141,2)</f>
        <v>0</v>
      </c>
      <c r="Y141" s="162">
        <v>0.34</v>
      </c>
      <c r="Z141" s="162">
        <f>Y141*K141</f>
        <v>2.04</v>
      </c>
      <c r="AA141" s="162">
        <v>0</v>
      </c>
      <c r="AB141" s="162">
        <f>AA141*K141</f>
        <v>0</v>
      </c>
      <c r="AC141" s="162">
        <v>0</v>
      </c>
      <c r="AD141" s="163">
        <f>AC141*K141</f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>IF(U141="základní",P141,0)</f>
        <v>0</v>
      </c>
      <c r="BF141" s="164">
        <f>IF(U141="snížená",P141,0)</f>
        <v>0</v>
      </c>
      <c r="BG141" s="164">
        <f>IF(U141="zákl. přenesená",P141,0)</f>
        <v>0</v>
      </c>
      <c r="BH141" s="164">
        <f>IF(U141="sníž. přenesená",P141,0)</f>
        <v>0</v>
      </c>
      <c r="BI141" s="164">
        <f>IF(U141="nulová",P141,0)</f>
        <v>0</v>
      </c>
      <c r="BJ141" s="22" t="s">
        <v>91</v>
      </c>
      <c r="BK141" s="164">
        <f>ROUND(V141*K141,2)</f>
        <v>0</v>
      </c>
      <c r="BL141" s="22" t="s">
        <v>209</v>
      </c>
      <c r="BM141" s="22" t="s">
        <v>2121</v>
      </c>
    </row>
    <row r="142" spans="2:65" s="1" customFormat="1" ht="25.5" customHeight="1">
      <c r="B142" s="154"/>
      <c r="C142" s="165" t="s">
        <v>263</v>
      </c>
      <c r="D142" s="165" t="s">
        <v>211</v>
      </c>
      <c r="E142" s="166" t="s">
        <v>1731</v>
      </c>
      <c r="F142" s="265" t="s">
        <v>1732</v>
      </c>
      <c r="G142" s="265"/>
      <c r="H142" s="265"/>
      <c r="I142" s="265"/>
      <c r="J142" s="167" t="s">
        <v>208</v>
      </c>
      <c r="K142" s="168">
        <v>6</v>
      </c>
      <c r="L142" s="169"/>
      <c r="M142" s="266"/>
      <c r="N142" s="266"/>
      <c r="O142" s="267"/>
      <c r="P142" s="264">
        <f>ROUND(V142*K142,2)</f>
        <v>0</v>
      </c>
      <c r="Q142" s="264"/>
      <c r="R142" s="160"/>
      <c r="T142" s="161" t="s">
        <v>5</v>
      </c>
      <c r="U142" s="44" t="s">
        <v>47</v>
      </c>
      <c r="V142" s="120">
        <f>L142+M142</f>
        <v>0</v>
      </c>
      <c r="W142" s="120">
        <f>ROUND(L142*K142,2)</f>
        <v>0</v>
      </c>
      <c r="X142" s="120">
        <f>ROUND(M142*K142,2)</f>
        <v>0</v>
      </c>
      <c r="Y142" s="162">
        <v>0</v>
      </c>
      <c r="Z142" s="162">
        <f>Y142*K142</f>
        <v>0</v>
      </c>
      <c r="AA142" s="162">
        <v>0</v>
      </c>
      <c r="AB142" s="162">
        <f>AA142*K142</f>
        <v>0</v>
      </c>
      <c r="AC142" s="162">
        <v>0</v>
      </c>
      <c r="AD142" s="163">
        <f>AC142*K142</f>
        <v>0</v>
      </c>
      <c r="AR142" s="22" t="s">
        <v>214</v>
      </c>
      <c r="AT142" s="22" t="s">
        <v>211</v>
      </c>
      <c r="AU142" s="22" t="s">
        <v>96</v>
      </c>
      <c r="AY142" s="22" t="s">
        <v>204</v>
      </c>
      <c r="BE142" s="164">
        <f>IF(U142="základní",P142,0)</f>
        <v>0</v>
      </c>
      <c r="BF142" s="164">
        <f>IF(U142="snížená",P142,0)</f>
        <v>0</v>
      </c>
      <c r="BG142" s="164">
        <f>IF(U142="zákl. přenesená",P142,0)</f>
        <v>0</v>
      </c>
      <c r="BH142" s="164">
        <f>IF(U142="sníž. přenesená",P142,0)</f>
        <v>0</v>
      </c>
      <c r="BI142" s="164">
        <f>IF(U142="nulová",P142,0)</f>
        <v>0</v>
      </c>
      <c r="BJ142" s="22" t="s">
        <v>91</v>
      </c>
      <c r="BK142" s="164">
        <f>ROUND(V142*K142,2)</f>
        <v>0</v>
      </c>
      <c r="BL142" s="22" t="s">
        <v>209</v>
      </c>
      <c r="BM142" s="22" t="s">
        <v>2122</v>
      </c>
    </row>
    <row r="143" spans="2:65" s="1" customFormat="1" ht="25.5" customHeight="1">
      <c r="B143" s="154"/>
      <c r="C143" s="155" t="s">
        <v>12</v>
      </c>
      <c r="D143" s="155" t="s">
        <v>205</v>
      </c>
      <c r="E143" s="156" t="s">
        <v>1734</v>
      </c>
      <c r="F143" s="263" t="s">
        <v>1735</v>
      </c>
      <c r="G143" s="263"/>
      <c r="H143" s="263"/>
      <c r="I143" s="263"/>
      <c r="J143" s="157" t="s">
        <v>208</v>
      </c>
      <c r="K143" s="158">
        <v>16</v>
      </c>
      <c r="L143" s="159"/>
      <c r="M143" s="264"/>
      <c r="N143" s="264"/>
      <c r="O143" s="264"/>
      <c r="P143" s="264">
        <f>ROUND(V143*K143,2)</f>
        <v>0</v>
      </c>
      <c r="Q143" s="264"/>
      <c r="R143" s="160"/>
      <c r="T143" s="161" t="s">
        <v>5</v>
      </c>
      <c r="U143" s="44" t="s">
        <v>47</v>
      </c>
      <c r="V143" s="120">
        <f>L143+M143</f>
        <v>0</v>
      </c>
      <c r="W143" s="120">
        <f>ROUND(L143*K143,2)</f>
        <v>0</v>
      </c>
      <c r="X143" s="120">
        <f>ROUND(M143*K143,2)</f>
        <v>0</v>
      </c>
      <c r="Y143" s="162">
        <v>0.04</v>
      </c>
      <c r="Z143" s="162">
        <f>Y143*K143</f>
        <v>0.64</v>
      </c>
      <c r="AA143" s="162">
        <v>0</v>
      </c>
      <c r="AB143" s="162">
        <f>AA143*K143</f>
        <v>0</v>
      </c>
      <c r="AC143" s="162">
        <v>0</v>
      </c>
      <c r="AD143" s="163">
        <f>AC143*K143</f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>IF(U143="základní",P143,0)</f>
        <v>0</v>
      </c>
      <c r="BF143" s="164">
        <f>IF(U143="snížená",P143,0)</f>
        <v>0</v>
      </c>
      <c r="BG143" s="164">
        <f>IF(U143="zákl. přenesená",P143,0)</f>
        <v>0</v>
      </c>
      <c r="BH143" s="164">
        <f>IF(U143="sníž. přenesená",P143,0)</f>
        <v>0</v>
      </c>
      <c r="BI143" s="164">
        <f>IF(U143="nulová",P143,0)</f>
        <v>0</v>
      </c>
      <c r="BJ143" s="22" t="s">
        <v>91</v>
      </c>
      <c r="BK143" s="164">
        <f>ROUND(V143*K143,2)</f>
        <v>0</v>
      </c>
      <c r="BL143" s="22" t="s">
        <v>209</v>
      </c>
      <c r="BM143" s="22" t="s">
        <v>2123</v>
      </c>
    </row>
    <row r="144" spans="2:65" s="1" customFormat="1" ht="16.5" customHeight="1">
      <c r="B144" s="154"/>
      <c r="C144" s="165" t="s">
        <v>209</v>
      </c>
      <c r="D144" s="165" t="s">
        <v>211</v>
      </c>
      <c r="E144" s="166" t="s">
        <v>1737</v>
      </c>
      <c r="F144" s="265" t="s">
        <v>1738</v>
      </c>
      <c r="G144" s="265"/>
      <c r="H144" s="265"/>
      <c r="I144" s="265"/>
      <c r="J144" s="167" t="s">
        <v>208</v>
      </c>
      <c r="K144" s="168">
        <v>16</v>
      </c>
      <c r="L144" s="169"/>
      <c r="M144" s="266"/>
      <c r="N144" s="266"/>
      <c r="O144" s="267"/>
      <c r="P144" s="264">
        <f>ROUND(V144*K144,2)</f>
        <v>0</v>
      </c>
      <c r="Q144" s="264"/>
      <c r="R144" s="160"/>
      <c r="T144" s="161" t="s">
        <v>5</v>
      </c>
      <c r="U144" s="44" t="s">
        <v>47</v>
      </c>
      <c r="V144" s="120">
        <f>L144+M144</f>
        <v>0</v>
      </c>
      <c r="W144" s="120">
        <f>ROUND(L144*K144,2)</f>
        <v>0</v>
      </c>
      <c r="X144" s="120">
        <f>ROUND(M144*K144,2)</f>
        <v>0</v>
      </c>
      <c r="Y144" s="162">
        <v>0</v>
      </c>
      <c r="Z144" s="162">
        <f>Y144*K144</f>
        <v>0</v>
      </c>
      <c r="AA144" s="162">
        <v>4.0000000000000003E-5</v>
      </c>
      <c r="AB144" s="162">
        <f>AA144*K144</f>
        <v>6.4000000000000005E-4</v>
      </c>
      <c r="AC144" s="162">
        <v>0</v>
      </c>
      <c r="AD144" s="163">
        <f>AC144*K144</f>
        <v>0</v>
      </c>
      <c r="AR144" s="22" t="s">
        <v>214</v>
      </c>
      <c r="AT144" s="22" t="s">
        <v>211</v>
      </c>
      <c r="AU144" s="22" t="s">
        <v>96</v>
      </c>
      <c r="AY144" s="22" t="s">
        <v>204</v>
      </c>
      <c r="BE144" s="164">
        <f>IF(U144="základní",P144,0)</f>
        <v>0</v>
      </c>
      <c r="BF144" s="164">
        <f>IF(U144="snížená",P144,0)</f>
        <v>0</v>
      </c>
      <c r="BG144" s="164">
        <f>IF(U144="zákl. přenesená",P144,0)</f>
        <v>0</v>
      </c>
      <c r="BH144" s="164">
        <f>IF(U144="sníž. přenesená",P144,0)</f>
        <v>0</v>
      </c>
      <c r="BI144" s="164">
        <f>IF(U144="nulová",P144,0)</f>
        <v>0</v>
      </c>
      <c r="BJ144" s="22" t="s">
        <v>91</v>
      </c>
      <c r="BK144" s="164">
        <f>ROUND(V144*K144,2)</f>
        <v>0</v>
      </c>
      <c r="BL144" s="22" t="s">
        <v>209</v>
      </c>
      <c r="BM144" s="22" t="s">
        <v>2124</v>
      </c>
    </row>
    <row r="145" spans="2:65" s="10" customFormat="1" ht="37.35" customHeight="1">
      <c r="B145" s="142"/>
      <c r="C145" s="143"/>
      <c r="D145" s="144" t="s">
        <v>868</v>
      </c>
      <c r="E145" s="144"/>
      <c r="F145" s="144"/>
      <c r="G145" s="144"/>
      <c r="H145" s="144"/>
      <c r="I145" s="144"/>
      <c r="J145" s="144"/>
      <c r="K145" s="144"/>
      <c r="L145" s="144"/>
      <c r="M145" s="290">
        <f>BK145</f>
        <v>0</v>
      </c>
      <c r="N145" s="291"/>
      <c r="O145" s="291"/>
      <c r="P145" s="291"/>
      <c r="Q145" s="291"/>
      <c r="R145" s="145"/>
      <c r="T145" s="146"/>
      <c r="U145" s="143"/>
      <c r="V145" s="143"/>
      <c r="W145" s="147">
        <f>W146+W157+W182</f>
        <v>0</v>
      </c>
      <c r="X145" s="147">
        <f>X146+X157+X182</f>
        <v>0</v>
      </c>
      <c r="Y145" s="143"/>
      <c r="Z145" s="148">
        <f>Z146+Z157+Z182</f>
        <v>15.861000000000001</v>
      </c>
      <c r="AA145" s="143"/>
      <c r="AB145" s="148">
        <f>AB146+AB157+AB182</f>
        <v>3.3100000000000004E-3</v>
      </c>
      <c r="AC145" s="143"/>
      <c r="AD145" s="149">
        <f>AD146+AD157+AD182</f>
        <v>0</v>
      </c>
      <c r="AR145" s="150" t="s">
        <v>216</v>
      </c>
      <c r="AT145" s="151" t="s">
        <v>83</v>
      </c>
      <c r="AU145" s="151" t="s">
        <v>84</v>
      </c>
      <c r="AY145" s="150" t="s">
        <v>204</v>
      </c>
      <c r="BK145" s="152">
        <f>BK146+BK157+BK182</f>
        <v>0</v>
      </c>
    </row>
    <row r="146" spans="2:65" s="10" customFormat="1" ht="19.899999999999999" customHeight="1">
      <c r="B146" s="142"/>
      <c r="C146" s="143"/>
      <c r="D146" s="153" t="s">
        <v>1440</v>
      </c>
      <c r="E146" s="153"/>
      <c r="F146" s="153"/>
      <c r="G146" s="153"/>
      <c r="H146" s="153"/>
      <c r="I146" s="153"/>
      <c r="J146" s="153"/>
      <c r="K146" s="153"/>
      <c r="L146" s="153"/>
      <c r="M146" s="277">
        <f>BK146</f>
        <v>0</v>
      </c>
      <c r="N146" s="278"/>
      <c r="O146" s="278"/>
      <c r="P146" s="278"/>
      <c r="Q146" s="278"/>
      <c r="R146" s="145"/>
      <c r="T146" s="146"/>
      <c r="U146" s="143"/>
      <c r="V146" s="143"/>
      <c r="W146" s="147">
        <f>SUM(W147:W156)</f>
        <v>0</v>
      </c>
      <c r="X146" s="147">
        <f>SUM(X147:X156)</f>
        <v>0</v>
      </c>
      <c r="Y146" s="143"/>
      <c r="Z146" s="148">
        <f>SUM(Z147:Z156)</f>
        <v>10.51</v>
      </c>
      <c r="AA146" s="143"/>
      <c r="AB146" s="148">
        <f>SUM(AB147:AB156)</f>
        <v>3.3100000000000004E-3</v>
      </c>
      <c r="AC146" s="143"/>
      <c r="AD146" s="149">
        <f>SUM(AD147:AD156)</f>
        <v>0</v>
      </c>
      <c r="AR146" s="150" t="s">
        <v>216</v>
      </c>
      <c r="AT146" s="151" t="s">
        <v>83</v>
      </c>
      <c r="AU146" s="151" t="s">
        <v>91</v>
      </c>
      <c r="AY146" s="150" t="s">
        <v>204</v>
      </c>
      <c r="BK146" s="152">
        <f>SUM(BK147:BK156)</f>
        <v>0</v>
      </c>
    </row>
    <row r="147" spans="2:65" s="1" customFormat="1" ht="16.5" customHeight="1">
      <c r="B147" s="154"/>
      <c r="C147" s="155" t="s">
        <v>274</v>
      </c>
      <c r="D147" s="155" t="s">
        <v>205</v>
      </c>
      <c r="E147" s="156" t="s">
        <v>1740</v>
      </c>
      <c r="F147" s="263" t="s">
        <v>1866</v>
      </c>
      <c r="G147" s="263"/>
      <c r="H147" s="263"/>
      <c r="I147" s="263"/>
      <c r="J147" s="157" t="s">
        <v>237</v>
      </c>
      <c r="K147" s="158">
        <v>48</v>
      </c>
      <c r="L147" s="159"/>
      <c r="M147" s="264"/>
      <c r="N147" s="264"/>
      <c r="O147" s="264"/>
      <c r="P147" s="264">
        <f t="shared" ref="P147:P156" si="13">ROUND(V147*K147,2)</f>
        <v>0</v>
      </c>
      <c r="Q147" s="264"/>
      <c r="R147" s="160"/>
      <c r="T147" s="161" t="s">
        <v>5</v>
      </c>
      <c r="U147" s="44" t="s">
        <v>47</v>
      </c>
      <c r="V147" s="120">
        <f t="shared" ref="V147:V156" si="14">L147+M147</f>
        <v>0</v>
      </c>
      <c r="W147" s="120">
        <f t="shared" ref="W147:W156" si="15">ROUND(L147*K147,2)</f>
        <v>0</v>
      </c>
      <c r="X147" s="120">
        <f t="shared" ref="X147:X156" si="16">ROUND(M147*K147,2)</f>
        <v>0</v>
      </c>
      <c r="Y147" s="162">
        <v>0.11</v>
      </c>
      <c r="Z147" s="162">
        <f t="shared" ref="Z147:Z156" si="17">Y147*K147</f>
        <v>5.28</v>
      </c>
      <c r="AA147" s="162">
        <v>0</v>
      </c>
      <c r="AB147" s="162">
        <f t="shared" ref="AB147:AB156" si="18">AA147*K147</f>
        <v>0</v>
      </c>
      <c r="AC147" s="162">
        <v>0</v>
      </c>
      <c r="AD147" s="163">
        <f t="shared" ref="AD147:AD156" si="19">AC147*K147</f>
        <v>0</v>
      </c>
      <c r="AR147" s="22" t="s">
        <v>278</v>
      </c>
      <c r="AT147" s="22" t="s">
        <v>205</v>
      </c>
      <c r="AU147" s="22" t="s">
        <v>96</v>
      </c>
      <c r="AY147" s="22" t="s">
        <v>204</v>
      </c>
      <c r="BE147" s="164">
        <f t="shared" ref="BE147:BE156" si="20">IF(U147="základní",P147,0)</f>
        <v>0</v>
      </c>
      <c r="BF147" s="164">
        <f t="shared" ref="BF147:BF156" si="21">IF(U147="snížená",P147,0)</f>
        <v>0</v>
      </c>
      <c r="BG147" s="164">
        <f t="shared" ref="BG147:BG156" si="22">IF(U147="zákl. přenesená",P147,0)</f>
        <v>0</v>
      </c>
      <c r="BH147" s="164">
        <f t="shared" ref="BH147:BH156" si="23">IF(U147="sníž. přenesená",P147,0)</f>
        <v>0</v>
      </c>
      <c r="BI147" s="164">
        <f t="shared" ref="BI147:BI156" si="24">IF(U147="nulová",P147,0)</f>
        <v>0</v>
      </c>
      <c r="BJ147" s="22" t="s">
        <v>91</v>
      </c>
      <c r="BK147" s="164">
        <f t="shared" ref="BK147:BK156" si="25">ROUND(V147*K147,2)</f>
        <v>0</v>
      </c>
      <c r="BL147" s="22" t="s">
        <v>278</v>
      </c>
      <c r="BM147" s="22" t="s">
        <v>2125</v>
      </c>
    </row>
    <row r="148" spans="2:65" s="1" customFormat="1" ht="16.5" customHeight="1">
      <c r="B148" s="154"/>
      <c r="C148" s="165" t="s">
        <v>280</v>
      </c>
      <c r="D148" s="165" t="s">
        <v>211</v>
      </c>
      <c r="E148" s="166" t="s">
        <v>1743</v>
      </c>
      <c r="F148" s="265" t="s">
        <v>1744</v>
      </c>
      <c r="G148" s="265"/>
      <c r="H148" s="265"/>
      <c r="I148" s="265"/>
      <c r="J148" s="167" t="s">
        <v>237</v>
      </c>
      <c r="K148" s="168">
        <v>48</v>
      </c>
      <c r="L148" s="169"/>
      <c r="M148" s="266"/>
      <c r="N148" s="266"/>
      <c r="O148" s="267"/>
      <c r="P148" s="264">
        <f t="shared" si="13"/>
        <v>0</v>
      </c>
      <c r="Q148" s="264"/>
      <c r="R148" s="160"/>
      <c r="T148" s="161" t="s">
        <v>5</v>
      </c>
      <c r="U148" s="44" t="s">
        <v>47</v>
      </c>
      <c r="V148" s="120">
        <f t="shared" si="14"/>
        <v>0</v>
      </c>
      <c r="W148" s="120">
        <f t="shared" si="15"/>
        <v>0</v>
      </c>
      <c r="X148" s="120">
        <f t="shared" si="16"/>
        <v>0</v>
      </c>
      <c r="Y148" s="162">
        <v>0</v>
      </c>
      <c r="Z148" s="162">
        <f t="shared" si="17"/>
        <v>0</v>
      </c>
      <c r="AA148" s="162">
        <v>0</v>
      </c>
      <c r="AB148" s="162">
        <f t="shared" si="18"/>
        <v>0</v>
      </c>
      <c r="AC148" s="162">
        <v>0</v>
      </c>
      <c r="AD148" s="163">
        <f t="shared" si="19"/>
        <v>0</v>
      </c>
      <c r="AR148" s="22" t="s">
        <v>277</v>
      </c>
      <c r="AT148" s="22" t="s">
        <v>211</v>
      </c>
      <c r="AU148" s="22" t="s">
        <v>96</v>
      </c>
      <c r="AY148" s="22" t="s">
        <v>204</v>
      </c>
      <c r="BE148" s="164">
        <f t="shared" si="20"/>
        <v>0</v>
      </c>
      <c r="BF148" s="164">
        <f t="shared" si="21"/>
        <v>0</v>
      </c>
      <c r="BG148" s="164">
        <f t="shared" si="22"/>
        <v>0</v>
      </c>
      <c r="BH148" s="164">
        <f t="shared" si="23"/>
        <v>0</v>
      </c>
      <c r="BI148" s="164">
        <f t="shared" si="24"/>
        <v>0</v>
      </c>
      <c r="BJ148" s="22" t="s">
        <v>91</v>
      </c>
      <c r="BK148" s="164">
        <f t="shared" si="25"/>
        <v>0</v>
      </c>
      <c r="BL148" s="22" t="s">
        <v>278</v>
      </c>
      <c r="BM148" s="22" t="s">
        <v>2126</v>
      </c>
    </row>
    <row r="149" spans="2:65" s="1" customFormat="1" ht="16.5" customHeight="1">
      <c r="B149" s="154"/>
      <c r="C149" s="155" t="s">
        <v>284</v>
      </c>
      <c r="D149" s="155" t="s">
        <v>205</v>
      </c>
      <c r="E149" s="156" t="s">
        <v>1746</v>
      </c>
      <c r="F149" s="263" t="s">
        <v>1747</v>
      </c>
      <c r="G149" s="263"/>
      <c r="H149" s="263"/>
      <c r="I149" s="263"/>
      <c r="J149" s="157" t="s">
        <v>208</v>
      </c>
      <c r="K149" s="158">
        <v>2</v>
      </c>
      <c r="L149" s="159"/>
      <c r="M149" s="264"/>
      <c r="N149" s="264"/>
      <c r="O149" s="264"/>
      <c r="P149" s="264">
        <f t="shared" si="13"/>
        <v>0</v>
      </c>
      <c r="Q149" s="264"/>
      <c r="R149" s="160"/>
      <c r="T149" s="161" t="s">
        <v>5</v>
      </c>
      <c r="U149" s="44" t="s">
        <v>47</v>
      </c>
      <c r="V149" s="120">
        <f t="shared" si="14"/>
        <v>0</v>
      </c>
      <c r="W149" s="120">
        <f t="shared" si="15"/>
        <v>0</v>
      </c>
      <c r="X149" s="120">
        <f t="shared" si="16"/>
        <v>0</v>
      </c>
      <c r="Y149" s="162">
        <v>0.21</v>
      </c>
      <c r="Z149" s="162">
        <f t="shared" si="17"/>
        <v>0.42</v>
      </c>
      <c r="AA149" s="162">
        <v>0</v>
      </c>
      <c r="AB149" s="162">
        <f t="shared" si="18"/>
        <v>0</v>
      </c>
      <c r="AC149" s="162">
        <v>0</v>
      </c>
      <c r="AD149" s="163">
        <f t="shared" si="19"/>
        <v>0</v>
      </c>
      <c r="AR149" s="22" t="s">
        <v>278</v>
      </c>
      <c r="AT149" s="22" t="s">
        <v>205</v>
      </c>
      <c r="AU149" s="22" t="s">
        <v>96</v>
      </c>
      <c r="AY149" s="22" t="s">
        <v>204</v>
      </c>
      <c r="BE149" s="164">
        <f t="shared" si="20"/>
        <v>0</v>
      </c>
      <c r="BF149" s="164">
        <f t="shared" si="21"/>
        <v>0</v>
      </c>
      <c r="BG149" s="164">
        <f t="shared" si="22"/>
        <v>0</v>
      </c>
      <c r="BH149" s="164">
        <f t="shared" si="23"/>
        <v>0</v>
      </c>
      <c r="BI149" s="164">
        <f t="shared" si="24"/>
        <v>0</v>
      </c>
      <c r="BJ149" s="22" t="s">
        <v>91</v>
      </c>
      <c r="BK149" s="164">
        <f t="shared" si="25"/>
        <v>0</v>
      </c>
      <c r="BL149" s="22" t="s">
        <v>278</v>
      </c>
      <c r="BM149" s="22" t="s">
        <v>2127</v>
      </c>
    </row>
    <row r="150" spans="2:65" s="1" customFormat="1" ht="25.5" customHeight="1">
      <c r="B150" s="154"/>
      <c r="C150" s="165" t="s">
        <v>288</v>
      </c>
      <c r="D150" s="165" t="s">
        <v>211</v>
      </c>
      <c r="E150" s="166" t="s">
        <v>1749</v>
      </c>
      <c r="F150" s="265" t="s">
        <v>1750</v>
      </c>
      <c r="G150" s="265"/>
      <c r="H150" s="265"/>
      <c r="I150" s="265"/>
      <c r="J150" s="167" t="s">
        <v>208</v>
      </c>
      <c r="K150" s="168">
        <v>2</v>
      </c>
      <c r="L150" s="169"/>
      <c r="M150" s="266"/>
      <c r="N150" s="266"/>
      <c r="O150" s="267"/>
      <c r="P150" s="264">
        <f t="shared" si="13"/>
        <v>0</v>
      </c>
      <c r="Q150" s="264"/>
      <c r="R150" s="160"/>
      <c r="T150" s="161" t="s">
        <v>5</v>
      </c>
      <c r="U150" s="44" t="s">
        <v>47</v>
      </c>
      <c r="V150" s="120">
        <f t="shared" si="14"/>
        <v>0</v>
      </c>
      <c r="W150" s="120">
        <f t="shared" si="15"/>
        <v>0</v>
      </c>
      <c r="X150" s="120">
        <f t="shared" si="16"/>
        <v>0</v>
      </c>
      <c r="Y150" s="162">
        <v>0</v>
      </c>
      <c r="Z150" s="162">
        <f t="shared" si="17"/>
        <v>0</v>
      </c>
      <c r="AA150" s="162">
        <v>1.9000000000000001E-4</v>
      </c>
      <c r="AB150" s="162">
        <f t="shared" si="18"/>
        <v>3.8000000000000002E-4</v>
      </c>
      <c r="AC150" s="162">
        <v>0</v>
      </c>
      <c r="AD150" s="163">
        <f t="shared" si="19"/>
        <v>0</v>
      </c>
      <c r="AR150" s="22" t="s">
        <v>1373</v>
      </c>
      <c r="AT150" s="22" t="s">
        <v>211</v>
      </c>
      <c r="AU150" s="22" t="s">
        <v>96</v>
      </c>
      <c r="AY150" s="22" t="s">
        <v>204</v>
      </c>
      <c r="BE150" s="164">
        <f t="shared" si="20"/>
        <v>0</v>
      </c>
      <c r="BF150" s="164">
        <f t="shared" si="21"/>
        <v>0</v>
      </c>
      <c r="BG150" s="164">
        <f t="shared" si="22"/>
        <v>0</v>
      </c>
      <c r="BH150" s="164">
        <f t="shared" si="23"/>
        <v>0</v>
      </c>
      <c r="BI150" s="164">
        <f t="shared" si="24"/>
        <v>0</v>
      </c>
      <c r="BJ150" s="22" t="s">
        <v>91</v>
      </c>
      <c r="BK150" s="164">
        <f t="shared" si="25"/>
        <v>0</v>
      </c>
      <c r="BL150" s="22" t="s">
        <v>1373</v>
      </c>
      <c r="BM150" s="22" t="s">
        <v>2128</v>
      </c>
    </row>
    <row r="151" spans="2:65" s="1" customFormat="1" ht="16.5" customHeight="1">
      <c r="B151" s="154"/>
      <c r="C151" s="155" t="s">
        <v>11</v>
      </c>
      <c r="D151" s="155" t="s">
        <v>205</v>
      </c>
      <c r="E151" s="156" t="s">
        <v>1752</v>
      </c>
      <c r="F151" s="263" t="s">
        <v>1753</v>
      </c>
      <c r="G151" s="263"/>
      <c r="H151" s="263"/>
      <c r="I151" s="263"/>
      <c r="J151" s="157" t="s">
        <v>208</v>
      </c>
      <c r="K151" s="158">
        <v>3</v>
      </c>
      <c r="L151" s="159"/>
      <c r="M151" s="264"/>
      <c r="N151" s="264"/>
      <c r="O151" s="264"/>
      <c r="P151" s="264">
        <f t="shared" si="13"/>
        <v>0</v>
      </c>
      <c r="Q151" s="264"/>
      <c r="R151" s="160"/>
      <c r="T151" s="161" t="s">
        <v>5</v>
      </c>
      <c r="U151" s="44" t="s">
        <v>47</v>
      </c>
      <c r="V151" s="120">
        <f t="shared" si="14"/>
        <v>0</v>
      </c>
      <c r="W151" s="120">
        <f t="shared" si="15"/>
        <v>0</v>
      </c>
      <c r="X151" s="120">
        <f t="shared" si="16"/>
        <v>0</v>
      </c>
      <c r="Y151" s="162">
        <v>0.21</v>
      </c>
      <c r="Z151" s="162">
        <f t="shared" si="17"/>
        <v>0.63</v>
      </c>
      <c r="AA151" s="162">
        <v>0</v>
      </c>
      <c r="AB151" s="162">
        <f t="shared" si="18"/>
        <v>0</v>
      </c>
      <c r="AC151" s="162">
        <v>0</v>
      </c>
      <c r="AD151" s="163">
        <f t="shared" si="19"/>
        <v>0</v>
      </c>
      <c r="AR151" s="22" t="s">
        <v>278</v>
      </c>
      <c r="AT151" s="22" t="s">
        <v>205</v>
      </c>
      <c r="AU151" s="22" t="s">
        <v>96</v>
      </c>
      <c r="AY151" s="22" t="s">
        <v>204</v>
      </c>
      <c r="BE151" s="164">
        <f t="shared" si="20"/>
        <v>0</v>
      </c>
      <c r="BF151" s="164">
        <f t="shared" si="21"/>
        <v>0</v>
      </c>
      <c r="BG151" s="164">
        <f t="shared" si="22"/>
        <v>0</v>
      </c>
      <c r="BH151" s="164">
        <f t="shared" si="23"/>
        <v>0</v>
      </c>
      <c r="BI151" s="164">
        <f t="shared" si="24"/>
        <v>0</v>
      </c>
      <c r="BJ151" s="22" t="s">
        <v>91</v>
      </c>
      <c r="BK151" s="164">
        <f t="shared" si="25"/>
        <v>0</v>
      </c>
      <c r="BL151" s="22" t="s">
        <v>278</v>
      </c>
      <c r="BM151" s="22" t="s">
        <v>2129</v>
      </c>
    </row>
    <row r="152" spans="2:65" s="1" customFormat="1" ht="25.5" customHeight="1">
      <c r="B152" s="154"/>
      <c r="C152" s="165" t="s">
        <v>295</v>
      </c>
      <c r="D152" s="165" t="s">
        <v>211</v>
      </c>
      <c r="E152" s="166" t="s">
        <v>1755</v>
      </c>
      <c r="F152" s="265" t="s">
        <v>1756</v>
      </c>
      <c r="G152" s="265"/>
      <c r="H152" s="265"/>
      <c r="I152" s="265"/>
      <c r="J152" s="167" t="s">
        <v>208</v>
      </c>
      <c r="K152" s="168">
        <v>3</v>
      </c>
      <c r="L152" s="169"/>
      <c r="M152" s="266"/>
      <c r="N152" s="266"/>
      <c r="O152" s="267"/>
      <c r="P152" s="264">
        <f t="shared" si="13"/>
        <v>0</v>
      </c>
      <c r="Q152" s="264"/>
      <c r="R152" s="160"/>
      <c r="T152" s="161" t="s">
        <v>5</v>
      </c>
      <c r="U152" s="44" t="s">
        <v>47</v>
      </c>
      <c r="V152" s="120">
        <f t="shared" si="14"/>
        <v>0</v>
      </c>
      <c r="W152" s="120">
        <f t="shared" si="15"/>
        <v>0</v>
      </c>
      <c r="X152" s="120">
        <f t="shared" si="16"/>
        <v>0</v>
      </c>
      <c r="Y152" s="162">
        <v>0</v>
      </c>
      <c r="Z152" s="162">
        <f t="shared" si="17"/>
        <v>0</v>
      </c>
      <c r="AA152" s="162">
        <v>1.9000000000000001E-4</v>
      </c>
      <c r="AB152" s="162">
        <f t="shared" si="18"/>
        <v>5.6999999999999998E-4</v>
      </c>
      <c r="AC152" s="162">
        <v>0</v>
      </c>
      <c r="AD152" s="163">
        <f t="shared" si="19"/>
        <v>0</v>
      </c>
      <c r="AR152" s="22" t="s">
        <v>1373</v>
      </c>
      <c r="AT152" s="22" t="s">
        <v>211</v>
      </c>
      <c r="AU152" s="22" t="s">
        <v>96</v>
      </c>
      <c r="AY152" s="22" t="s">
        <v>204</v>
      </c>
      <c r="BE152" s="164">
        <f t="shared" si="20"/>
        <v>0</v>
      </c>
      <c r="BF152" s="164">
        <f t="shared" si="21"/>
        <v>0</v>
      </c>
      <c r="BG152" s="164">
        <f t="shared" si="22"/>
        <v>0</v>
      </c>
      <c r="BH152" s="164">
        <f t="shared" si="23"/>
        <v>0</v>
      </c>
      <c r="BI152" s="164">
        <f t="shared" si="24"/>
        <v>0</v>
      </c>
      <c r="BJ152" s="22" t="s">
        <v>91</v>
      </c>
      <c r="BK152" s="164">
        <f t="shared" si="25"/>
        <v>0</v>
      </c>
      <c r="BL152" s="22" t="s">
        <v>1373</v>
      </c>
      <c r="BM152" s="22" t="s">
        <v>2130</v>
      </c>
    </row>
    <row r="153" spans="2:65" s="1" customFormat="1" ht="25.5" customHeight="1">
      <c r="B153" s="154"/>
      <c r="C153" s="155" t="s">
        <v>299</v>
      </c>
      <c r="D153" s="155" t="s">
        <v>205</v>
      </c>
      <c r="E153" s="156" t="s">
        <v>1758</v>
      </c>
      <c r="F153" s="263" t="s">
        <v>1759</v>
      </c>
      <c r="G153" s="263"/>
      <c r="H153" s="263"/>
      <c r="I153" s="263"/>
      <c r="J153" s="157" t="s">
        <v>208</v>
      </c>
      <c r="K153" s="158">
        <v>19</v>
      </c>
      <c r="L153" s="159"/>
      <c r="M153" s="264"/>
      <c r="N153" s="264"/>
      <c r="O153" s="264"/>
      <c r="P153" s="264">
        <f t="shared" si="13"/>
        <v>0</v>
      </c>
      <c r="Q153" s="264"/>
      <c r="R153" s="160"/>
      <c r="T153" s="161" t="s">
        <v>5</v>
      </c>
      <c r="U153" s="44" t="s">
        <v>47</v>
      </c>
      <c r="V153" s="120">
        <f t="shared" si="14"/>
        <v>0</v>
      </c>
      <c r="W153" s="120">
        <f t="shared" si="15"/>
        <v>0</v>
      </c>
      <c r="X153" s="120">
        <f t="shared" si="16"/>
        <v>0</v>
      </c>
      <c r="Y153" s="162">
        <v>0.22</v>
      </c>
      <c r="Z153" s="162">
        <f t="shared" si="17"/>
        <v>4.18</v>
      </c>
      <c r="AA153" s="162">
        <v>0</v>
      </c>
      <c r="AB153" s="162">
        <f t="shared" si="18"/>
        <v>0</v>
      </c>
      <c r="AC153" s="162">
        <v>0</v>
      </c>
      <c r="AD153" s="163">
        <f t="shared" si="19"/>
        <v>0</v>
      </c>
      <c r="AR153" s="22" t="s">
        <v>278</v>
      </c>
      <c r="AT153" s="22" t="s">
        <v>205</v>
      </c>
      <c r="AU153" s="22" t="s">
        <v>96</v>
      </c>
      <c r="AY153" s="22" t="s">
        <v>204</v>
      </c>
      <c r="BE153" s="164">
        <f t="shared" si="20"/>
        <v>0</v>
      </c>
      <c r="BF153" s="164">
        <f t="shared" si="21"/>
        <v>0</v>
      </c>
      <c r="BG153" s="164">
        <f t="shared" si="22"/>
        <v>0</v>
      </c>
      <c r="BH153" s="164">
        <f t="shared" si="23"/>
        <v>0</v>
      </c>
      <c r="BI153" s="164">
        <f t="shared" si="24"/>
        <v>0</v>
      </c>
      <c r="BJ153" s="22" t="s">
        <v>91</v>
      </c>
      <c r="BK153" s="164">
        <f t="shared" si="25"/>
        <v>0</v>
      </c>
      <c r="BL153" s="22" t="s">
        <v>278</v>
      </c>
      <c r="BM153" s="22" t="s">
        <v>2131</v>
      </c>
    </row>
    <row r="154" spans="2:65" s="1" customFormat="1" ht="16.5" customHeight="1">
      <c r="B154" s="154"/>
      <c r="C154" s="165" t="s">
        <v>303</v>
      </c>
      <c r="D154" s="165" t="s">
        <v>211</v>
      </c>
      <c r="E154" s="166" t="s">
        <v>1761</v>
      </c>
      <c r="F154" s="265" t="s">
        <v>1762</v>
      </c>
      <c r="G154" s="265"/>
      <c r="H154" s="265"/>
      <c r="I154" s="265"/>
      <c r="J154" s="167" t="s">
        <v>208</v>
      </c>
      <c r="K154" s="168">
        <v>2</v>
      </c>
      <c r="L154" s="169"/>
      <c r="M154" s="266"/>
      <c r="N154" s="266"/>
      <c r="O154" s="267"/>
      <c r="P154" s="264">
        <f t="shared" si="13"/>
        <v>0</v>
      </c>
      <c r="Q154" s="264"/>
      <c r="R154" s="160"/>
      <c r="T154" s="161" t="s">
        <v>5</v>
      </c>
      <c r="U154" s="44" t="s">
        <v>47</v>
      </c>
      <c r="V154" s="120">
        <f t="shared" si="14"/>
        <v>0</v>
      </c>
      <c r="W154" s="120">
        <f t="shared" si="15"/>
        <v>0</v>
      </c>
      <c r="X154" s="120">
        <f t="shared" si="16"/>
        <v>0</v>
      </c>
      <c r="Y154" s="162">
        <v>0</v>
      </c>
      <c r="Z154" s="162">
        <f t="shared" si="17"/>
        <v>0</v>
      </c>
      <c r="AA154" s="162">
        <v>2.3000000000000001E-4</v>
      </c>
      <c r="AB154" s="162">
        <f t="shared" si="18"/>
        <v>4.6000000000000001E-4</v>
      </c>
      <c r="AC154" s="162">
        <v>0</v>
      </c>
      <c r="AD154" s="163">
        <f t="shared" si="19"/>
        <v>0</v>
      </c>
      <c r="AR154" s="22" t="s">
        <v>1373</v>
      </c>
      <c r="AT154" s="22" t="s">
        <v>211</v>
      </c>
      <c r="AU154" s="22" t="s">
        <v>96</v>
      </c>
      <c r="AY154" s="22" t="s">
        <v>204</v>
      </c>
      <c r="BE154" s="164">
        <f t="shared" si="20"/>
        <v>0</v>
      </c>
      <c r="BF154" s="164">
        <f t="shared" si="21"/>
        <v>0</v>
      </c>
      <c r="BG154" s="164">
        <f t="shared" si="22"/>
        <v>0</v>
      </c>
      <c r="BH154" s="164">
        <f t="shared" si="23"/>
        <v>0</v>
      </c>
      <c r="BI154" s="164">
        <f t="shared" si="24"/>
        <v>0</v>
      </c>
      <c r="BJ154" s="22" t="s">
        <v>91</v>
      </c>
      <c r="BK154" s="164">
        <f t="shared" si="25"/>
        <v>0</v>
      </c>
      <c r="BL154" s="22" t="s">
        <v>1373</v>
      </c>
      <c r="BM154" s="22" t="s">
        <v>2132</v>
      </c>
    </row>
    <row r="155" spans="2:65" s="1" customFormat="1" ht="16.5" customHeight="1">
      <c r="B155" s="154"/>
      <c r="C155" s="165" t="s">
        <v>307</v>
      </c>
      <c r="D155" s="165" t="s">
        <v>211</v>
      </c>
      <c r="E155" s="166" t="s">
        <v>1764</v>
      </c>
      <c r="F155" s="265" t="s">
        <v>1765</v>
      </c>
      <c r="G155" s="265"/>
      <c r="H155" s="265"/>
      <c r="I155" s="265"/>
      <c r="J155" s="167" t="s">
        <v>208</v>
      </c>
      <c r="K155" s="168">
        <v>4</v>
      </c>
      <c r="L155" s="169"/>
      <c r="M155" s="266"/>
      <c r="N155" s="266"/>
      <c r="O155" s="267"/>
      <c r="P155" s="264">
        <f t="shared" si="13"/>
        <v>0</v>
      </c>
      <c r="Q155" s="264"/>
      <c r="R155" s="160"/>
      <c r="T155" s="161" t="s">
        <v>5</v>
      </c>
      <c r="U155" s="44" t="s">
        <v>47</v>
      </c>
      <c r="V155" s="120">
        <f t="shared" si="14"/>
        <v>0</v>
      </c>
      <c r="W155" s="120">
        <f t="shared" si="15"/>
        <v>0</v>
      </c>
      <c r="X155" s="120">
        <f t="shared" si="16"/>
        <v>0</v>
      </c>
      <c r="Y155" s="162">
        <v>0</v>
      </c>
      <c r="Z155" s="162">
        <f t="shared" si="17"/>
        <v>0</v>
      </c>
      <c r="AA155" s="162">
        <v>1.4999999999999999E-4</v>
      </c>
      <c r="AB155" s="162">
        <f t="shared" si="18"/>
        <v>5.9999999999999995E-4</v>
      </c>
      <c r="AC155" s="162">
        <v>0</v>
      </c>
      <c r="AD155" s="163">
        <f t="shared" si="19"/>
        <v>0</v>
      </c>
      <c r="AR155" s="22" t="s">
        <v>1373</v>
      </c>
      <c r="AT155" s="22" t="s">
        <v>211</v>
      </c>
      <c r="AU155" s="22" t="s">
        <v>96</v>
      </c>
      <c r="AY155" s="22" t="s">
        <v>204</v>
      </c>
      <c r="BE155" s="164">
        <f t="shared" si="20"/>
        <v>0</v>
      </c>
      <c r="BF155" s="164">
        <f t="shared" si="21"/>
        <v>0</v>
      </c>
      <c r="BG155" s="164">
        <f t="shared" si="22"/>
        <v>0</v>
      </c>
      <c r="BH155" s="164">
        <f t="shared" si="23"/>
        <v>0</v>
      </c>
      <c r="BI155" s="164">
        <f t="shared" si="24"/>
        <v>0</v>
      </c>
      <c r="BJ155" s="22" t="s">
        <v>91</v>
      </c>
      <c r="BK155" s="164">
        <f t="shared" si="25"/>
        <v>0</v>
      </c>
      <c r="BL155" s="22" t="s">
        <v>1373</v>
      </c>
      <c r="BM155" s="22" t="s">
        <v>2133</v>
      </c>
    </row>
    <row r="156" spans="2:65" s="1" customFormat="1" ht="16.5" customHeight="1">
      <c r="B156" s="154"/>
      <c r="C156" s="165" t="s">
        <v>311</v>
      </c>
      <c r="D156" s="165" t="s">
        <v>211</v>
      </c>
      <c r="E156" s="166" t="s">
        <v>1767</v>
      </c>
      <c r="F156" s="265" t="s">
        <v>1768</v>
      </c>
      <c r="G156" s="265"/>
      <c r="H156" s="265"/>
      <c r="I156" s="265"/>
      <c r="J156" s="167" t="s">
        <v>208</v>
      </c>
      <c r="K156" s="168">
        <v>13</v>
      </c>
      <c r="L156" s="169"/>
      <c r="M156" s="266"/>
      <c r="N156" s="266"/>
      <c r="O156" s="267"/>
      <c r="P156" s="264">
        <f t="shared" si="13"/>
        <v>0</v>
      </c>
      <c r="Q156" s="264"/>
      <c r="R156" s="160"/>
      <c r="T156" s="161" t="s">
        <v>5</v>
      </c>
      <c r="U156" s="44" t="s">
        <v>47</v>
      </c>
      <c r="V156" s="120">
        <f t="shared" si="14"/>
        <v>0</v>
      </c>
      <c r="W156" s="120">
        <f t="shared" si="15"/>
        <v>0</v>
      </c>
      <c r="X156" s="120">
        <f t="shared" si="16"/>
        <v>0</v>
      </c>
      <c r="Y156" s="162">
        <v>0</v>
      </c>
      <c r="Z156" s="162">
        <f t="shared" si="17"/>
        <v>0</v>
      </c>
      <c r="AA156" s="162">
        <v>1E-4</v>
      </c>
      <c r="AB156" s="162">
        <f t="shared" si="18"/>
        <v>1.3000000000000002E-3</v>
      </c>
      <c r="AC156" s="162">
        <v>0</v>
      </c>
      <c r="AD156" s="163">
        <f t="shared" si="19"/>
        <v>0</v>
      </c>
      <c r="AR156" s="22" t="s">
        <v>1373</v>
      </c>
      <c r="AT156" s="22" t="s">
        <v>211</v>
      </c>
      <c r="AU156" s="22" t="s">
        <v>96</v>
      </c>
      <c r="AY156" s="22" t="s">
        <v>204</v>
      </c>
      <c r="BE156" s="164">
        <f t="shared" si="20"/>
        <v>0</v>
      </c>
      <c r="BF156" s="164">
        <f t="shared" si="21"/>
        <v>0</v>
      </c>
      <c r="BG156" s="164">
        <f t="shared" si="22"/>
        <v>0</v>
      </c>
      <c r="BH156" s="164">
        <f t="shared" si="23"/>
        <v>0</v>
      </c>
      <c r="BI156" s="164">
        <f t="shared" si="24"/>
        <v>0</v>
      </c>
      <c r="BJ156" s="22" t="s">
        <v>91</v>
      </c>
      <c r="BK156" s="164">
        <f t="shared" si="25"/>
        <v>0</v>
      </c>
      <c r="BL156" s="22" t="s">
        <v>1373</v>
      </c>
      <c r="BM156" s="22" t="s">
        <v>2134</v>
      </c>
    </row>
    <row r="157" spans="2:65" s="10" customFormat="1" ht="29.85" customHeight="1">
      <c r="B157" s="142"/>
      <c r="C157" s="143"/>
      <c r="D157" s="153" t="s">
        <v>1441</v>
      </c>
      <c r="E157" s="153"/>
      <c r="F157" s="153"/>
      <c r="G157" s="153"/>
      <c r="H157" s="153"/>
      <c r="I157" s="153"/>
      <c r="J157" s="153"/>
      <c r="K157" s="153"/>
      <c r="L157" s="153"/>
      <c r="M157" s="279">
        <f>BK157</f>
        <v>0</v>
      </c>
      <c r="N157" s="280"/>
      <c r="O157" s="280"/>
      <c r="P157" s="280"/>
      <c r="Q157" s="280"/>
      <c r="R157" s="145"/>
      <c r="T157" s="146"/>
      <c r="U157" s="143"/>
      <c r="V157" s="143"/>
      <c r="W157" s="147">
        <f>SUM(W158:W181)</f>
        <v>0</v>
      </c>
      <c r="X157" s="147">
        <f>SUM(X158:X181)</f>
        <v>0</v>
      </c>
      <c r="Y157" s="143"/>
      <c r="Z157" s="148">
        <f>SUM(Z158:Z181)</f>
        <v>2.2250000000000001</v>
      </c>
      <c r="AA157" s="143"/>
      <c r="AB157" s="148">
        <f>SUM(AB158:AB181)</f>
        <v>0</v>
      </c>
      <c r="AC157" s="143"/>
      <c r="AD157" s="149">
        <f>SUM(AD158:AD181)</f>
        <v>0</v>
      </c>
      <c r="AR157" s="150" t="s">
        <v>216</v>
      </c>
      <c r="AT157" s="151" t="s">
        <v>83</v>
      </c>
      <c r="AU157" s="151" t="s">
        <v>91</v>
      </c>
      <c r="AY157" s="150" t="s">
        <v>204</v>
      </c>
      <c r="BK157" s="152">
        <f>SUM(BK158:BK181)</f>
        <v>0</v>
      </c>
    </row>
    <row r="158" spans="2:65" s="1" customFormat="1" ht="16.5" customHeight="1">
      <c r="B158" s="154"/>
      <c r="C158" s="155" t="s">
        <v>315</v>
      </c>
      <c r="D158" s="155" t="s">
        <v>205</v>
      </c>
      <c r="E158" s="156" t="s">
        <v>1770</v>
      </c>
      <c r="F158" s="263" t="s">
        <v>1771</v>
      </c>
      <c r="G158" s="263"/>
      <c r="H158" s="263"/>
      <c r="I158" s="263"/>
      <c r="J158" s="157" t="s">
        <v>237</v>
      </c>
      <c r="K158" s="158">
        <v>1</v>
      </c>
      <c r="L158" s="159"/>
      <c r="M158" s="264"/>
      <c r="N158" s="264"/>
      <c r="O158" s="264"/>
      <c r="P158" s="264">
        <f t="shared" ref="P158:P181" si="26">ROUND(V158*K158,2)</f>
        <v>0</v>
      </c>
      <c r="Q158" s="264"/>
      <c r="R158" s="160"/>
      <c r="T158" s="161" t="s">
        <v>5</v>
      </c>
      <c r="U158" s="44" t="s">
        <v>47</v>
      </c>
      <c r="V158" s="120">
        <f t="shared" ref="V158:V181" si="27">L158+M158</f>
        <v>0</v>
      </c>
      <c r="W158" s="120">
        <f t="shared" ref="W158:W181" si="28">ROUND(L158*K158,2)</f>
        <v>0</v>
      </c>
      <c r="X158" s="120">
        <f t="shared" ref="X158:X181" si="29">ROUND(M158*K158,2)</f>
        <v>0</v>
      </c>
      <c r="Y158" s="162">
        <v>0.21199999999999999</v>
      </c>
      <c r="Z158" s="162">
        <f t="shared" ref="Z158:Z181" si="30">Y158*K158</f>
        <v>0.21199999999999999</v>
      </c>
      <c r="AA158" s="162">
        <v>0</v>
      </c>
      <c r="AB158" s="162">
        <f t="shared" ref="AB158:AB181" si="31">AA158*K158</f>
        <v>0</v>
      </c>
      <c r="AC158" s="162">
        <v>0</v>
      </c>
      <c r="AD158" s="163">
        <f t="shared" ref="AD158:AD181" si="32">AC158*K158</f>
        <v>0</v>
      </c>
      <c r="AR158" s="22" t="s">
        <v>278</v>
      </c>
      <c r="AT158" s="22" t="s">
        <v>205</v>
      </c>
      <c r="AU158" s="22" t="s">
        <v>96</v>
      </c>
      <c r="AY158" s="22" t="s">
        <v>204</v>
      </c>
      <c r="BE158" s="164">
        <f t="shared" ref="BE158:BE181" si="33">IF(U158="základní",P158,0)</f>
        <v>0</v>
      </c>
      <c r="BF158" s="164">
        <f t="shared" ref="BF158:BF181" si="34">IF(U158="snížená",P158,0)</f>
        <v>0</v>
      </c>
      <c r="BG158" s="164">
        <f t="shared" ref="BG158:BG181" si="35">IF(U158="zákl. přenesená",P158,0)</f>
        <v>0</v>
      </c>
      <c r="BH158" s="164">
        <f t="shared" ref="BH158:BH181" si="36">IF(U158="sníž. přenesená",P158,0)</f>
        <v>0</v>
      </c>
      <c r="BI158" s="164">
        <f t="shared" ref="BI158:BI181" si="37">IF(U158="nulová",P158,0)</f>
        <v>0</v>
      </c>
      <c r="BJ158" s="22" t="s">
        <v>91</v>
      </c>
      <c r="BK158" s="164">
        <f t="shared" ref="BK158:BK181" si="38">ROUND(V158*K158,2)</f>
        <v>0</v>
      </c>
      <c r="BL158" s="22" t="s">
        <v>278</v>
      </c>
      <c r="BM158" s="22" t="s">
        <v>2135</v>
      </c>
    </row>
    <row r="159" spans="2:65" s="1" customFormat="1" ht="16.5" customHeight="1">
      <c r="B159" s="154"/>
      <c r="C159" s="155" t="s">
        <v>319</v>
      </c>
      <c r="D159" s="155" t="s">
        <v>205</v>
      </c>
      <c r="E159" s="156" t="s">
        <v>1773</v>
      </c>
      <c r="F159" s="263" t="s">
        <v>1774</v>
      </c>
      <c r="G159" s="263"/>
      <c r="H159" s="263"/>
      <c r="I159" s="263"/>
      <c r="J159" s="157" t="s">
        <v>237</v>
      </c>
      <c r="K159" s="158">
        <v>3</v>
      </c>
      <c r="L159" s="159"/>
      <c r="M159" s="264"/>
      <c r="N159" s="264"/>
      <c r="O159" s="264"/>
      <c r="P159" s="264">
        <f t="shared" si="26"/>
        <v>0</v>
      </c>
      <c r="Q159" s="264"/>
      <c r="R159" s="160"/>
      <c r="T159" s="161" t="s">
        <v>5</v>
      </c>
      <c r="U159" s="44" t="s">
        <v>47</v>
      </c>
      <c r="V159" s="120">
        <f t="shared" si="27"/>
        <v>0</v>
      </c>
      <c r="W159" s="120">
        <f t="shared" si="28"/>
        <v>0</v>
      </c>
      <c r="X159" s="120">
        <f t="shared" si="29"/>
        <v>0</v>
      </c>
      <c r="Y159" s="162">
        <v>0.21199999999999999</v>
      </c>
      <c r="Z159" s="162">
        <f t="shared" si="30"/>
        <v>0.63600000000000001</v>
      </c>
      <c r="AA159" s="162">
        <v>0</v>
      </c>
      <c r="AB159" s="162">
        <f t="shared" si="31"/>
        <v>0</v>
      </c>
      <c r="AC159" s="162">
        <v>0</v>
      </c>
      <c r="AD159" s="163">
        <f t="shared" si="32"/>
        <v>0</v>
      </c>
      <c r="AR159" s="22" t="s">
        <v>278</v>
      </c>
      <c r="AT159" s="22" t="s">
        <v>205</v>
      </c>
      <c r="AU159" s="22" t="s">
        <v>96</v>
      </c>
      <c r="AY159" s="22" t="s">
        <v>204</v>
      </c>
      <c r="BE159" s="164">
        <f t="shared" si="33"/>
        <v>0</v>
      </c>
      <c r="BF159" s="164">
        <f t="shared" si="34"/>
        <v>0</v>
      </c>
      <c r="BG159" s="164">
        <f t="shared" si="35"/>
        <v>0</v>
      </c>
      <c r="BH159" s="164">
        <f t="shared" si="36"/>
        <v>0</v>
      </c>
      <c r="BI159" s="164">
        <f t="shared" si="37"/>
        <v>0</v>
      </c>
      <c r="BJ159" s="22" t="s">
        <v>91</v>
      </c>
      <c r="BK159" s="164">
        <f t="shared" si="38"/>
        <v>0</v>
      </c>
      <c r="BL159" s="22" t="s">
        <v>278</v>
      </c>
      <c r="BM159" s="22" t="s">
        <v>2136</v>
      </c>
    </row>
    <row r="160" spans="2:65" s="1" customFormat="1" ht="16.5" customHeight="1">
      <c r="B160" s="154"/>
      <c r="C160" s="165" t="s">
        <v>323</v>
      </c>
      <c r="D160" s="165" t="s">
        <v>211</v>
      </c>
      <c r="E160" s="166" t="s">
        <v>1776</v>
      </c>
      <c r="F160" s="265" t="s">
        <v>1777</v>
      </c>
      <c r="G160" s="265"/>
      <c r="H160" s="265"/>
      <c r="I160" s="265"/>
      <c r="J160" s="167" t="s">
        <v>237</v>
      </c>
      <c r="K160" s="168">
        <v>3</v>
      </c>
      <c r="L160" s="169"/>
      <c r="M160" s="266"/>
      <c r="N160" s="266"/>
      <c r="O160" s="267"/>
      <c r="P160" s="264">
        <f t="shared" si="26"/>
        <v>0</v>
      </c>
      <c r="Q160" s="264"/>
      <c r="R160" s="160"/>
      <c r="T160" s="161" t="s">
        <v>5</v>
      </c>
      <c r="U160" s="44" t="s">
        <v>47</v>
      </c>
      <c r="V160" s="120">
        <f t="shared" si="27"/>
        <v>0</v>
      </c>
      <c r="W160" s="120">
        <f t="shared" si="28"/>
        <v>0</v>
      </c>
      <c r="X160" s="120">
        <f t="shared" si="29"/>
        <v>0</v>
      </c>
      <c r="Y160" s="162">
        <v>0</v>
      </c>
      <c r="Z160" s="162">
        <f t="shared" si="30"/>
        <v>0</v>
      </c>
      <c r="AA160" s="162">
        <v>0</v>
      </c>
      <c r="AB160" s="162">
        <f t="shared" si="31"/>
        <v>0</v>
      </c>
      <c r="AC160" s="162">
        <v>0</v>
      </c>
      <c r="AD160" s="163">
        <f t="shared" si="32"/>
        <v>0</v>
      </c>
      <c r="AR160" s="22" t="s">
        <v>277</v>
      </c>
      <c r="AT160" s="22" t="s">
        <v>211</v>
      </c>
      <c r="AU160" s="22" t="s">
        <v>96</v>
      </c>
      <c r="AY160" s="22" t="s">
        <v>204</v>
      </c>
      <c r="BE160" s="164">
        <f t="shared" si="33"/>
        <v>0</v>
      </c>
      <c r="BF160" s="164">
        <f t="shared" si="34"/>
        <v>0</v>
      </c>
      <c r="BG160" s="164">
        <f t="shared" si="35"/>
        <v>0</v>
      </c>
      <c r="BH160" s="164">
        <f t="shared" si="36"/>
        <v>0</v>
      </c>
      <c r="BI160" s="164">
        <f t="shared" si="37"/>
        <v>0</v>
      </c>
      <c r="BJ160" s="22" t="s">
        <v>91</v>
      </c>
      <c r="BK160" s="164">
        <f t="shared" si="38"/>
        <v>0</v>
      </c>
      <c r="BL160" s="22" t="s">
        <v>278</v>
      </c>
      <c r="BM160" s="22" t="s">
        <v>2137</v>
      </c>
    </row>
    <row r="161" spans="2:65" s="1" customFormat="1" ht="16.5" customHeight="1">
      <c r="B161" s="154"/>
      <c r="C161" s="155" t="s">
        <v>327</v>
      </c>
      <c r="D161" s="155" t="s">
        <v>205</v>
      </c>
      <c r="E161" s="156" t="s">
        <v>1779</v>
      </c>
      <c r="F161" s="263" t="s">
        <v>1780</v>
      </c>
      <c r="G161" s="263"/>
      <c r="H161" s="263"/>
      <c r="I161" s="263"/>
      <c r="J161" s="157" t="s">
        <v>237</v>
      </c>
      <c r="K161" s="158">
        <v>2</v>
      </c>
      <c r="L161" s="159"/>
      <c r="M161" s="264"/>
      <c r="N161" s="264"/>
      <c r="O161" s="264"/>
      <c r="P161" s="264">
        <f t="shared" si="26"/>
        <v>0</v>
      </c>
      <c r="Q161" s="264"/>
      <c r="R161" s="160"/>
      <c r="T161" s="161" t="s">
        <v>5</v>
      </c>
      <c r="U161" s="44" t="s">
        <v>47</v>
      </c>
      <c r="V161" s="120">
        <f t="shared" si="27"/>
        <v>0</v>
      </c>
      <c r="W161" s="120">
        <f t="shared" si="28"/>
        <v>0</v>
      </c>
      <c r="X161" s="120">
        <f t="shared" si="29"/>
        <v>0</v>
      </c>
      <c r="Y161" s="162">
        <v>0.21199999999999999</v>
      </c>
      <c r="Z161" s="162">
        <f t="shared" si="30"/>
        <v>0.42399999999999999</v>
      </c>
      <c r="AA161" s="162">
        <v>0</v>
      </c>
      <c r="AB161" s="162">
        <f t="shared" si="31"/>
        <v>0</v>
      </c>
      <c r="AC161" s="162">
        <v>0</v>
      </c>
      <c r="AD161" s="163">
        <f t="shared" si="32"/>
        <v>0</v>
      </c>
      <c r="AR161" s="22" t="s">
        <v>278</v>
      </c>
      <c r="AT161" s="22" t="s">
        <v>205</v>
      </c>
      <c r="AU161" s="22" t="s">
        <v>96</v>
      </c>
      <c r="AY161" s="22" t="s">
        <v>204</v>
      </c>
      <c r="BE161" s="164">
        <f t="shared" si="33"/>
        <v>0</v>
      </c>
      <c r="BF161" s="164">
        <f t="shared" si="34"/>
        <v>0</v>
      </c>
      <c r="BG161" s="164">
        <f t="shared" si="35"/>
        <v>0</v>
      </c>
      <c r="BH161" s="164">
        <f t="shared" si="36"/>
        <v>0</v>
      </c>
      <c r="BI161" s="164">
        <f t="shared" si="37"/>
        <v>0</v>
      </c>
      <c r="BJ161" s="22" t="s">
        <v>91</v>
      </c>
      <c r="BK161" s="164">
        <f t="shared" si="38"/>
        <v>0</v>
      </c>
      <c r="BL161" s="22" t="s">
        <v>278</v>
      </c>
      <c r="BM161" s="22" t="s">
        <v>2138</v>
      </c>
    </row>
    <row r="162" spans="2:65" s="1" customFormat="1" ht="16.5" customHeight="1">
      <c r="B162" s="154"/>
      <c r="C162" s="165" t="s">
        <v>331</v>
      </c>
      <c r="D162" s="165" t="s">
        <v>211</v>
      </c>
      <c r="E162" s="166" t="s">
        <v>1782</v>
      </c>
      <c r="F162" s="265" t="s">
        <v>1783</v>
      </c>
      <c r="G162" s="265"/>
      <c r="H162" s="265"/>
      <c r="I162" s="265"/>
      <c r="J162" s="167" t="s">
        <v>237</v>
      </c>
      <c r="K162" s="168">
        <v>2</v>
      </c>
      <c r="L162" s="169"/>
      <c r="M162" s="266"/>
      <c r="N162" s="266"/>
      <c r="O162" s="267"/>
      <c r="P162" s="264">
        <f t="shared" si="26"/>
        <v>0</v>
      </c>
      <c r="Q162" s="264"/>
      <c r="R162" s="160"/>
      <c r="T162" s="161" t="s">
        <v>5</v>
      </c>
      <c r="U162" s="44" t="s">
        <v>47</v>
      </c>
      <c r="V162" s="120">
        <f t="shared" si="27"/>
        <v>0</v>
      </c>
      <c r="W162" s="120">
        <f t="shared" si="28"/>
        <v>0</v>
      </c>
      <c r="X162" s="120">
        <f t="shared" si="29"/>
        <v>0</v>
      </c>
      <c r="Y162" s="162">
        <v>0</v>
      </c>
      <c r="Z162" s="162">
        <f t="shared" si="30"/>
        <v>0</v>
      </c>
      <c r="AA162" s="162">
        <v>0</v>
      </c>
      <c r="AB162" s="162">
        <f t="shared" si="31"/>
        <v>0</v>
      </c>
      <c r="AC162" s="162">
        <v>0</v>
      </c>
      <c r="AD162" s="163">
        <f t="shared" si="32"/>
        <v>0</v>
      </c>
      <c r="AR162" s="22" t="s">
        <v>277</v>
      </c>
      <c r="AT162" s="22" t="s">
        <v>211</v>
      </c>
      <c r="AU162" s="22" t="s">
        <v>96</v>
      </c>
      <c r="AY162" s="22" t="s">
        <v>204</v>
      </c>
      <c r="BE162" s="164">
        <f t="shared" si="33"/>
        <v>0</v>
      </c>
      <c r="BF162" s="164">
        <f t="shared" si="34"/>
        <v>0</v>
      </c>
      <c r="BG162" s="164">
        <f t="shared" si="35"/>
        <v>0</v>
      </c>
      <c r="BH162" s="164">
        <f t="shared" si="36"/>
        <v>0</v>
      </c>
      <c r="BI162" s="164">
        <f t="shared" si="37"/>
        <v>0</v>
      </c>
      <c r="BJ162" s="22" t="s">
        <v>91</v>
      </c>
      <c r="BK162" s="164">
        <f t="shared" si="38"/>
        <v>0</v>
      </c>
      <c r="BL162" s="22" t="s">
        <v>278</v>
      </c>
      <c r="BM162" s="22" t="s">
        <v>2139</v>
      </c>
    </row>
    <row r="163" spans="2:65" s="1" customFormat="1" ht="16.5" customHeight="1">
      <c r="B163" s="154"/>
      <c r="C163" s="155" t="s">
        <v>214</v>
      </c>
      <c r="D163" s="155" t="s">
        <v>205</v>
      </c>
      <c r="E163" s="156" t="s">
        <v>1785</v>
      </c>
      <c r="F163" s="263" t="s">
        <v>1786</v>
      </c>
      <c r="G163" s="263"/>
      <c r="H163" s="263"/>
      <c r="I163" s="263"/>
      <c r="J163" s="157" t="s">
        <v>237</v>
      </c>
      <c r="K163" s="158">
        <v>1</v>
      </c>
      <c r="L163" s="159"/>
      <c r="M163" s="264"/>
      <c r="N163" s="264"/>
      <c r="O163" s="264"/>
      <c r="P163" s="264">
        <f t="shared" si="26"/>
        <v>0</v>
      </c>
      <c r="Q163" s="264"/>
      <c r="R163" s="160"/>
      <c r="T163" s="161" t="s">
        <v>5</v>
      </c>
      <c r="U163" s="44" t="s">
        <v>47</v>
      </c>
      <c r="V163" s="120">
        <f t="shared" si="27"/>
        <v>0</v>
      </c>
      <c r="W163" s="120">
        <f t="shared" si="28"/>
        <v>0</v>
      </c>
      <c r="X163" s="120">
        <f t="shared" si="29"/>
        <v>0</v>
      </c>
      <c r="Y163" s="162">
        <v>0.57499999999999996</v>
      </c>
      <c r="Z163" s="162">
        <f t="shared" si="30"/>
        <v>0.57499999999999996</v>
      </c>
      <c r="AA163" s="162">
        <v>0</v>
      </c>
      <c r="AB163" s="162">
        <f t="shared" si="31"/>
        <v>0</v>
      </c>
      <c r="AC163" s="162">
        <v>0</v>
      </c>
      <c r="AD163" s="163">
        <f t="shared" si="32"/>
        <v>0</v>
      </c>
      <c r="AR163" s="22" t="s">
        <v>278</v>
      </c>
      <c r="AT163" s="22" t="s">
        <v>205</v>
      </c>
      <c r="AU163" s="22" t="s">
        <v>96</v>
      </c>
      <c r="AY163" s="22" t="s">
        <v>204</v>
      </c>
      <c r="BE163" s="164">
        <f t="shared" si="33"/>
        <v>0</v>
      </c>
      <c r="BF163" s="164">
        <f t="shared" si="34"/>
        <v>0</v>
      </c>
      <c r="BG163" s="164">
        <f t="shared" si="35"/>
        <v>0</v>
      </c>
      <c r="BH163" s="164">
        <f t="shared" si="36"/>
        <v>0</v>
      </c>
      <c r="BI163" s="164">
        <f t="shared" si="37"/>
        <v>0</v>
      </c>
      <c r="BJ163" s="22" t="s">
        <v>91</v>
      </c>
      <c r="BK163" s="164">
        <f t="shared" si="38"/>
        <v>0</v>
      </c>
      <c r="BL163" s="22" t="s">
        <v>278</v>
      </c>
      <c r="BM163" s="22" t="s">
        <v>2140</v>
      </c>
    </row>
    <row r="164" spans="2:65" s="1" customFormat="1" ht="16.5" customHeight="1">
      <c r="B164" s="154"/>
      <c r="C164" s="165" t="s">
        <v>339</v>
      </c>
      <c r="D164" s="165" t="s">
        <v>211</v>
      </c>
      <c r="E164" s="166" t="s">
        <v>1788</v>
      </c>
      <c r="F164" s="265" t="s">
        <v>1789</v>
      </c>
      <c r="G164" s="265"/>
      <c r="H164" s="265"/>
      <c r="I164" s="265"/>
      <c r="J164" s="167" t="s">
        <v>237</v>
      </c>
      <c r="K164" s="168">
        <v>1</v>
      </c>
      <c r="L164" s="169"/>
      <c r="M164" s="266"/>
      <c r="N164" s="266"/>
      <c r="O164" s="267"/>
      <c r="P164" s="264">
        <f t="shared" si="26"/>
        <v>0</v>
      </c>
      <c r="Q164" s="264"/>
      <c r="R164" s="160"/>
      <c r="T164" s="161" t="s">
        <v>5</v>
      </c>
      <c r="U164" s="44" t="s">
        <v>47</v>
      </c>
      <c r="V164" s="120">
        <f t="shared" si="27"/>
        <v>0</v>
      </c>
      <c r="W164" s="120">
        <f t="shared" si="28"/>
        <v>0</v>
      </c>
      <c r="X164" s="120">
        <f t="shared" si="29"/>
        <v>0</v>
      </c>
      <c r="Y164" s="162">
        <v>0</v>
      </c>
      <c r="Z164" s="162">
        <f t="shared" si="30"/>
        <v>0</v>
      </c>
      <c r="AA164" s="162">
        <v>0</v>
      </c>
      <c r="AB164" s="162">
        <f t="shared" si="31"/>
        <v>0</v>
      </c>
      <c r="AC164" s="162">
        <v>0</v>
      </c>
      <c r="AD164" s="163">
        <f t="shared" si="32"/>
        <v>0</v>
      </c>
      <c r="AR164" s="22" t="s">
        <v>277</v>
      </c>
      <c r="AT164" s="22" t="s">
        <v>211</v>
      </c>
      <c r="AU164" s="22" t="s">
        <v>96</v>
      </c>
      <c r="AY164" s="22" t="s">
        <v>204</v>
      </c>
      <c r="BE164" s="164">
        <f t="shared" si="33"/>
        <v>0</v>
      </c>
      <c r="BF164" s="164">
        <f t="shared" si="34"/>
        <v>0</v>
      </c>
      <c r="BG164" s="164">
        <f t="shared" si="35"/>
        <v>0</v>
      </c>
      <c r="BH164" s="164">
        <f t="shared" si="36"/>
        <v>0</v>
      </c>
      <c r="BI164" s="164">
        <f t="shared" si="37"/>
        <v>0</v>
      </c>
      <c r="BJ164" s="22" t="s">
        <v>91</v>
      </c>
      <c r="BK164" s="164">
        <f t="shared" si="38"/>
        <v>0</v>
      </c>
      <c r="BL164" s="22" t="s">
        <v>278</v>
      </c>
      <c r="BM164" s="22" t="s">
        <v>2141</v>
      </c>
    </row>
    <row r="165" spans="2:65" s="1" customFormat="1" ht="16.5" customHeight="1">
      <c r="B165" s="154"/>
      <c r="C165" s="155" t="s">
        <v>343</v>
      </c>
      <c r="D165" s="155" t="s">
        <v>205</v>
      </c>
      <c r="E165" s="156" t="s">
        <v>1791</v>
      </c>
      <c r="F165" s="263" t="s">
        <v>1792</v>
      </c>
      <c r="G165" s="263"/>
      <c r="H165" s="263"/>
      <c r="I165" s="263"/>
      <c r="J165" s="157" t="s">
        <v>237</v>
      </c>
      <c r="K165" s="158">
        <v>2</v>
      </c>
      <c r="L165" s="159"/>
      <c r="M165" s="264"/>
      <c r="N165" s="264"/>
      <c r="O165" s="264"/>
      <c r="P165" s="264">
        <f t="shared" si="26"/>
        <v>0</v>
      </c>
      <c r="Q165" s="264"/>
      <c r="R165" s="160"/>
      <c r="T165" s="161" t="s">
        <v>5</v>
      </c>
      <c r="U165" s="44" t="s">
        <v>47</v>
      </c>
      <c r="V165" s="120">
        <f t="shared" si="27"/>
        <v>0</v>
      </c>
      <c r="W165" s="120">
        <f t="shared" si="28"/>
        <v>0</v>
      </c>
      <c r="X165" s="120">
        <f t="shared" si="29"/>
        <v>0</v>
      </c>
      <c r="Y165" s="162">
        <v>0.189</v>
      </c>
      <c r="Z165" s="162">
        <f t="shared" si="30"/>
        <v>0.378</v>
      </c>
      <c r="AA165" s="162">
        <v>0</v>
      </c>
      <c r="AB165" s="162">
        <f t="shared" si="31"/>
        <v>0</v>
      </c>
      <c r="AC165" s="162">
        <v>0</v>
      </c>
      <c r="AD165" s="163">
        <f t="shared" si="32"/>
        <v>0</v>
      </c>
      <c r="AR165" s="22" t="s">
        <v>278</v>
      </c>
      <c r="AT165" s="22" t="s">
        <v>205</v>
      </c>
      <c r="AU165" s="22" t="s">
        <v>96</v>
      </c>
      <c r="AY165" s="22" t="s">
        <v>204</v>
      </c>
      <c r="BE165" s="164">
        <f t="shared" si="33"/>
        <v>0</v>
      </c>
      <c r="BF165" s="164">
        <f t="shared" si="34"/>
        <v>0</v>
      </c>
      <c r="BG165" s="164">
        <f t="shared" si="35"/>
        <v>0</v>
      </c>
      <c r="BH165" s="164">
        <f t="shared" si="36"/>
        <v>0</v>
      </c>
      <c r="BI165" s="164">
        <f t="shared" si="37"/>
        <v>0</v>
      </c>
      <c r="BJ165" s="22" t="s">
        <v>91</v>
      </c>
      <c r="BK165" s="164">
        <f t="shared" si="38"/>
        <v>0</v>
      </c>
      <c r="BL165" s="22" t="s">
        <v>278</v>
      </c>
      <c r="BM165" s="22" t="s">
        <v>2142</v>
      </c>
    </row>
    <row r="166" spans="2:65" s="1" customFormat="1" ht="16.5" customHeight="1">
      <c r="B166" s="154"/>
      <c r="C166" s="165" t="s">
        <v>347</v>
      </c>
      <c r="D166" s="165" t="s">
        <v>211</v>
      </c>
      <c r="E166" s="166" t="s">
        <v>1794</v>
      </c>
      <c r="F166" s="265" t="s">
        <v>1795</v>
      </c>
      <c r="G166" s="265"/>
      <c r="H166" s="265"/>
      <c r="I166" s="265"/>
      <c r="J166" s="167" t="s">
        <v>237</v>
      </c>
      <c r="K166" s="168">
        <v>2</v>
      </c>
      <c r="L166" s="169"/>
      <c r="M166" s="266"/>
      <c r="N166" s="266"/>
      <c r="O166" s="267"/>
      <c r="P166" s="264">
        <f t="shared" si="26"/>
        <v>0</v>
      </c>
      <c r="Q166" s="264"/>
      <c r="R166" s="160"/>
      <c r="T166" s="161" t="s">
        <v>5</v>
      </c>
      <c r="U166" s="44" t="s">
        <v>47</v>
      </c>
      <c r="V166" s="120">
        <f t="shared" si="27"/>
        <v>0</v>
      </c>
      <c r="W166" s="120">
        <f t="shared" si="28"/>
        <v>0</v>
      </c>
      <c r="X166" s="120">
        <f t="shared" si="29"/>
        <v>0</v>
      </c>
      <c r="Y166" s="162">
        <v>0</v>
      </c>
      <c r="Z166" s="162">
        <f t="shared" si="30"/>
        <v>0</v>
      </c>
      <c r="AA166" s="162">
        <v>0</v>
      </c>
      <c r="AB166" s="162">
        <f t="shared" si="31"/>
        <v>0</v>
      </c>
      <c r="AC166" s="162">
        <v>0</v>
      </c>
      <c r="AD166" s="163">
        <f t="shared" si="32"/>
        <v>0</v>
      </c>
      <c r="AR166" s="22" t="s">
        <v>277</v>
      </c>
      <c r="AT166" s="22" t="s">
        <v>211</v>
      </c>
      <c r="AU166" s="22" t="s">
        <v>96</v>
      </c>
      <c r="AY166" s="22" t="s">
        <v>204</v>
      </c>
      <c r="BE166" s="164">
        <f t="shared" si="33"/>
        <v>0</v>
      </c>
      <c r="BF166" s="164">
        <f t="shared" si="34"/>
        <v>0</v>
      </c>
      <c r="BG166" s="164">
        <f t="shared" si="35"/>
        <v>0</v>
      </c>
      <c r="BH166" s="164">
        <f t="shared" si="36"/>
        <v>0</v>
      </c>
      <c r="BI166" s="164">
        <f t="shared" si="37"/>
        <v>0</v>
      </c>
      <c r="BJ166" s="22" t="s">
        <v>91</v>
      </c>
      <c r="BK166" s="164">
        <f t="shared" si="38"/>
        <v>0</v>
      </c>
      <c r="BL166" s="22" t="s">
        <v>278</v>
      </c>
      <c r="BM166" s="22" t="s">
        <v>2143</v>
      </c>
    </row>
    <row r="167" spans="2:65" s="1" customFormat="1" ht="16.5" customHeight="1">
      <c r="B167" s="154"/>
      <c r="C167" s="155" t="s">
        <v>351</v>
      </c>
      <c r="D167" s="155" t="s">
        <v>205</v>
      </c>
      <c r="E167" s="156" t="s">
        <v>1797</v>
      </c>
      <c r="F167" s="263" t="s">
        <v>1798</v>
      </c>
      <c r="G167" s="263"/>
      <c r="H167" s="263"/>
      <c r="I167" s="263"/>
      <c r="J167" s="157" t="s">
        <v>237</v>
      </c>
      <c r="K167" s="158">
        <v>1</v>
      </c>
      <c r="L167" s="159"/>
      <c r="M167" s="264"/>
      <c r="N167" s="264"/>
      <c r="O167" s="264"/>
      <c r="P167" s="264">
        <f t="shared" si="26"/>
        <v>0</v>
      </c>
      <c r="Q167" s="264"/>
      <c r="R167" s="160"/>
      <c r="T167" s="161" t="s">
        <v>5</v>
      </c>
      <c r="U167" s="44" t="s">
        <v>47</v>
      </c>
      <c r="V167" s="120">
        <f t="shared" si="27"/>
        <v>0</v>
      </c>
      <c r="W167" s="120">
        <f t="shared" si="28"/>
        <v>0</v>
      </c>
      <c r="X167" s="120">
        <f t="shared" si="29"/>
        <v>0</v>
      </c>
      <c r="Y167" s="162">
        <v>0</v>
      </c>
      <c r="Z167" s="162">
        <f t="shared" si="30"/>
        <v>0</v>
      </c>
      <c r="AA167" s="162">
        <v>0</v>
      </c>
      <c r="AB167" s="162">
        <f t="shared" si="31"/>
        <v>0</v>
      </c>
      <c r="AC167" s="162">
        <v>0</v>
      </c>
      <c r="AD167" s="163">
        <f t="shared" si="32"/>
        <v>0</v>
      </c>
      <c r="AR167" s="22" t="s">
        <v>278</v>
      </c>
      <c r="AT167" s="22" t="s">
        <v>205</v>
      </c>
      <c r="AU167" s="22" t="s">
        <v>96</v>
      </c>
      <c r="AY167" s="22" t="s">
        <v>204</v>
      </c>
      <c r="BE167" s="164">
        <f t="shared" si="33"/>
        <v>0</v>
      </c>
      <c r="BF167" s="164">
        <f t="shared" si="34"/>
        <v>0</v>
      </c>
      <c r="BG167" s="164">
        <f t="shared" si="35"/>
        <v>0</v>
      </c>
      <c r="BH167" s="164">
        <f t="shared" si="36"/>
        <v>0</v>
      </c>
      <c r="BI167" s="164">
        <f t="shared" si="37"/>
        <v>0</v>
      </c>
      <c r="BJ167" s="22" t="s">
        <v>91</v>
      </c>
      <c r="BK167" s="164">
        <f t="shared" si="38"/>
        <v>0</v>
      </c>
      <c r="BL167" s="22" t="s">
        <v>278</v>
      </c>
      <c r="BM167" s="22" t="s">
        <v>2144</v>
      </c>
    </row>
    <row r="168" spans="2:65" s="1" customFormat="1" ht="25.5" customHeight="1">
      <c r="B168" s="154"/>
      <c r="C168" s="155" t="s">
        <v>355</v>
      </c>
      <c r="D168" s="155" t="s">
        <v>205</v>
      </c>
      <c r="E168" s="156" t="s">
        <v>1800</v>
      </c>
      <c r="F168" s="263" t="s">
        <v>1801</v>
      </c>
      <c r="G168" s="263"/>
      <c r="H168" s="263"/>
      <c r="I168" s="263"/>
      <c r="J168" s="157" t="s">
        <v>237</v>
      </c>
      <c r="K168" s="158">
        <v>1</v>
      </c>
      <c r="L168" s="159"/>
      <c r="M168" s="264"/>
      <c r="N168" s="264"/>
      <c r="O168" s="264"/>
      <c r="P168" s="264">
        <f t="shared" si="26"/>
        <v>0</v>
      </c>
      <c r="Q168" s="264"/>
      <c r="R168" s="160"/>
      <c r="T168" s="161" t="s">
        <v>5</v>
      </c>
      <c r="U168" s="44" t="s">
        <v>47</v>
      </c>
      <c r="V168" s="120">
        <f t="shared" si="27"/>
        <v>0</v>
      </c>
      <c r="W168" s="120">
        <f t="shared" si="28"/>
        <v>0</v>
      </c>
      <c r="X168" s="120">
        <f t="shared" si="29"/>
        <v>0</v>
      </c>
      <c r="Y168" s="162">
        <v>0</v>
      </c>
      <c r="Z168" s="162">
        <f t="shared" si="30"/>
        <v>0</v>
      </c>
      <c r="AA168" s="162">
        <v>0</v>
      </c>
      <c r="AB168" s="162">
        <f t="shared" si="31"/>
        <v>0</v>
      </c>
      <c r="AC168" s="162">
        <v>0</v>
      </c>
      <c r="AD168" s="163">
        <f t="shared" si="32"/>
        <v>0</v>
      </c>
      <c r="AR168" s="22" t="s">
        <v>278</v>
      </c>
      <c r="AT168" s="22" t="s">
        <v>205</v>
      </c>
      <c r="AU168" s="22" t="s">
        <v>96</v>
      </c>
      <c r="AY168" s="22" t="s">
        <v>204</v>
      </c>
      <c r="BE168" s="164">
        <f t="shared" si="33"/>
        <v>0</v>
      </c>
      <c r="BF168" s="164">
        <f t="shared" si="34"/>
        <v>0</v>
      </c>
      <c r="BG168" s="164">
        <f t="shared" si="35"/>
        <v>0</v>
      </c>
      <c r="BH168" s="164">
        <f t="shared" si="36"/>
        <v>0</v>
      </c>
      <c r="BI168" s="164">
        <f t="shared" si="37"/>
        <v>0</v>
      </c>
      <c r="BJ168" s="22" t="s">
        <v>91</v>
      </c>
      <c r="BK168" s="164">
        <f t="shared" si="38"/>
        <v>0</v>
      </c>
      <c r="BL168" s="22" t="s">
        <v>278</v>
      </c>
      <c r="BM168" s="22" t="s">
        <v>2145</v>
      </c>
    </row>
    <row r="169" spans="2:65" s="1" customFormat="1" ht="16.5" customHeight="1">
      <c r="B169" s="154"/>
      <c r="C169" s="155" t="s">
        <v>359</v>
      </c>
      <c r="D169" s="155" t="s">
        <v>205</v>
      </c>
      <c r="E169" s="156" t="s">
        <v>2146</v>
      </c>
      <c r="F169" s="263" t="s">
        <v>2147</v>
      </c>
      <c r="G169" s="263"/>
      <c r="H169" s="263"/>
      <c r="I169" s="263"/>
      <c r="J169" s="157" t="s">
        <v>237</v>
      </c>
      <c r="K169" s="158">
        <v>1</v>
      </c>
      <c r="L169" s="159"/>
      <c r="M169" s="264"/>
      <c r="N169" s="264"/>
      <c r="O169" s="264"/>
      <c r="P169" s="264">
        <f t="shared" si="26"/>
        <v>0</v>
      </c>
      <c r="Q169" s="264"/>
      <c r="R169" s="160"/>
      <c r="T169" s="161" t="s">
        <v>5</v>
      </c>
      <c r="U169" s="44" t="s">
        <v>47</v>
      </c>
      <c r="V169" s="120">
        <f t="shared" si="27"/>
        <v>0</v>
      </c>
      <c r="W169" s="120">
        <f t="shared" si="28"/>
        <v>0</v>
      </c>
      <c r="X169" s="120">
        <f t="shared" si="29"/>
        <v>0</v>
      </c>
      <c r="Y169" s="162">
        <v>0</v>
      </c>
      <c r="Z169" s="162">
        <f t="shared" si="30"/>
        <v>0</v>
      </c>
      <c r="AA169" s="162">
        <v>0</v>
      </c>
      <c r="AB169" s="162">
        <f t="shared" si="31"/>
        <v>0</v>
      </c>
      <c r="AC169" s="162">
        <v>0</v>
      </c>
      <c r="AD169" s="163">
        <f t="shared" si="32"/>
        <v>0</v>
      </c>
      <c r="AR169" s="22" t="s">
        <v>278</v>
      </c>
      <c r="AT169" s="22" t="s">
        <v>205</v>
      </c>
      <c r="AU169" s="22" t="s">
        <v>96</v>
      </c>
      <c r="AY169" s="22" t="s">
        <v>204</v>
      </c>
      <c r="BE169" s="164">
        <f t="shared" si="33"/>
        <v>0</v>
      </c>
      <c r="BF169" s="164">
        <f t="shared" si="34"/>
        <v>0</v>
      </c>
      <c r="BG169" s="164">
        <f t="shared" si="35"/>
        <v>0</v>
      </c>
      <c r="BH169" s="164">
        <f t="shared" si="36"/>
        <v>0</v>
      </c>
      <c r="BI169" s="164">
        <f t="shared" si="37"/>
        <v>0</v>
      </c>
      <c r="BJ169" s="22" t="s">
        <v>91</v>
      </c>
      <c r="BK169" s="164">
        <f t="shared" si="38"/>
        <v>0</v>
      </c>
      <c r="BL169" s="22" t="s">
        <v>278</v>
      </c>
      <c r="BM169" s="22" t="s">
        <v>2148</v>
      </c>
    </row>
    <row r="170" spans="2:65" s="1" customFormat="1" ht="16.5" customHeight="1">
      <c r="B170" s="154"/>
      <c r="C170" s="155" t="s">
        <v>367</v>
      </c>
      <c r="D170" s="155" t="s">
        <v>205</v>
      </c>
      <c r="E170" s="156" t="s">
        <v>1803</v>
      </c>
      <c r="F170" s="263" t="s">
        <v>1804</v>
      </c>
      <c r="G170" s="263"/>
      <c r="H170" s="263"/>
      <c r="I170" s="263"/>
      <c r="J170" s="157" t="s">
        <v>237</v>
      </c>
      <c r="K170" s="158">
        <v>1</v>
      </c>
      <c r="L170" s="159"/>
      <c r="M170" s="264"/>
      <c r="N170" s="264"/>
      <c r="O170" s="264"/>
      <c r="P170" s="264">
        <f t="shared" si="26"/>
        <v>0</v>
      </c>
      <c r="Q170" s="264"/>
      <c r="R170" s="160"/>
      <c r="T170" s="161" t="s">
        <v>5</v>
      </c>
      <c r="U170" s="44" t="s">
        <v>47</v>
      </c>
      <c r="V170" s="120">
        <f t="shared" si="27"/>
        <v>0</v>
      </c>
      <c r="W170" s="120">
        <f t="shared" si="28"/>
        <v>0</v>
      </c>
      <c r="X170" s="120">
        <f t="shared" si="29"/>
        <v>0</v>
      </c>
      <c r="Y170" s="162">
        <v>0</v>
      </c>
      <c r="Z170" s="162">
        <f t="shared" si="30"/>
        <v>0</v>
      </c>
      <c r="AA170" s="162">
        <v>0</v>
      </c>
      <c r="AB170" s="162">
        <f t="shared" si="31"/>
        <v>0</v>
      </c>
      <c r="AC170" s="162">
        <v>0</v>
      </c>
      <c r="AD170" s="163">
        <f t="shared" si="32"/>
        <v>0</v>
      </c>
      <c r="AR170" s="22" t="s">
        <v>278</v>
      </c>
      <c r="AT170" s="22" t="s">
        <v>205</v>
      </c>
      <c r="AU170" s="22" t="s">
        <v>96</v>
      </c>
      <c r="AY170" s="22" t="s">
        <v>204</v>
      </c>
      <c r="BE170" s="164">
        <f t="shared" si="33"/>
        <v>0</v>
      </c>
      <c r="BF170" s="164">
        <f t="shared" si="34"/>
        <v>0</v>
      </c>
      <c r="BG170" s="164">
        <f t="shared" si="35"/>
        <v>0</v>
      </c>
      <c r="BH170" s="164">
        <f t="shared" si="36"/>
        <v>0</v>
      </c>
      <c r="BI170" s="164">
        <f t="shared" si="37"/>
        <v>0</v>
      </c>
      <c r="BJ170" s="22" t="s">
        <v>91</v>
      </c>
      <c r="BK170" s="164">
        <f t="shared" si="38"/>
        <v>0</v>
      </c>
      <c r="BL170" s="22" t="s">
        <v>278</v>
      </c>
      <c r="BM170" s="22" t="s">
        <v>2149</v>
      </c>
    </row>
    <row r="171" spans="2:65" s="1" customFormat="1" ht="16.5" customHeight="1">
      <c r="B171" s="154"/>
      <c r="C171" s="155" t="s">
        <v>372</v>
      </c>
      <c r="D171" s="155" t="s">
        <v>205</v>
      </c>
      <c r="E171" s="156" t="s">
        <v>1809</v>
      </c>
      <c r="F171" s="263" t="s">
        <v>1810</v>
      </c>
      <c r="G171" s="263"/>
      <c r="H171" s="263"/>
      <c r="I171" s="263"/>
      <c r="J171" s="157" t="s">
        <v>237</v>
      </c>
      <c r="K171" s="158">
        <v>3</v>
      </c>
      <c r="L171" s="159"/>
      <c r="M171" s="264"/>
      <c r="N171" s="264"/>
      <c r="O171" s="264"/>
      <c r="P171" s="264">
        <f t="shared" si="26"/>
        <v>0</v>
      </c>
      <c r="Q171" s="264"/>
      <c r="R171" s="160"/>
      <c r="T171" s="161" t="s">
        <v>5</v>
      </c>
      <c r="U171" s="44" t="s">
        <v>47</v>
      </c>
      <c r="V171" s="120">
        <f t="shared" si="27"/>
        <v>0</v>
      </c>
      <c r="W171" s="120">
        <f t="shared" si="28"/>
        <v>0</v>
      </c>
      <c r="X171" s="120">
        <f t="shared" si="29"/>
        <v>0</v>
      </c>
      <c r="Y171" s="162">
        <v>0</v>
      </c>
      <c r="Z171" s="162">
        <f t="shared" si="30"/>
        <v>0</v>
      </c>
      <c r="AA171" s="162">
        <v>0</v>
      </c>
      <c r="AB171" s="162">
        <f t="shared" si="31"/>
        <v>0</v>
      </c>
      <c r="AC171" s="162">
        <v>0</v>
      </c>
      <c r="AD171" s="163">
        <f t="shared" si="32"/>
        <v>0</v>
      </c>
      <c r="AR171" s="22" t="s">
        <v>278</v>
      </c>
      <c r="AT171" s="22" t="s">
        <v>205</v>
      </c>
      <c r="AU171" s="22" t="s">
        <v>96</v>
      </c>
      <c r="AY171" s="22" t="s">
        <v>204</v>
      </c>
      <c r="BE171" s="164">
        <f t="shared" si="33"/>
        <v>0</v>
      </c>
      <c r="BF171" s="164">
        <f t="shared" si="34"/>
        <v>0</v>
      </c>
      <c r="BG171" s="164">
        <f t="shared" si="35"/>
        <v>0</v>
      </c>
      <c r="BH171" s="164">
        <f t="shared" si="36"/>
        <v>0</v>
      </c>
      <c r="BI171" s="164">
        <f t="shared" si="37"/>
        <v>0</v>
      </c>
      <c r="BJ171" s="22" t="s">
        <v>91</v>
      </c>
      <c r="BK171" s="164">
        <f t="shared" si="38"/>
        <v>0</v>
      </c>
      <c r="BL171" s="22" t="s">
        <v>278</v>
      </c>
      <c r="BM171" s="22" t="s">
        <v>2150</v>
      </c>
    </row>
    <row r="172" spans="2:65" s="1" customFormat="1" ht="16.5" customHeight="1">
      <c r="B172" s="154"/>
      <c r="C172" s="155" t="s">
        <v>518</v>
      </c>
      <c r="D172" s="155" t="s">
        <v>205</v>
      </c>
      <c r="E172" s="156" t="s">
        <v>1812</v>
      </c>
      <c r="F172" s="263" t="s">
        <v>1813</v>
      </c>
      <c r="G172" s="263"/>
      <c r="H172" s="263"/>
      <c r="I172" s="263"/>
      <c r="J172" s="157" t="s">
        <v>237</v>
      </c>
      <c r="K172" s="158">
        <v>3</v>
      </c>
      <c r="L172" s="159"/>
      <c r="M172" s="264"/>
      <c r="N172" s="264"/>
      <c r="O172" s="264"/>
      <c r="P172" s="264">
        <f t="shared" si="26"/>
        <v>0</v>
      </c>
      <c r="Q172" s="264"/>
      <c r="R172" s="160"/>
      <c r="T172" s="161" t="s">
        <v>5</v>
      </c>
      <c r="U172" s="44" t="s">
        <v>47</v>
      </c>
      <c r="V172" s="120">
        <f t="shared" si="27"/>
        <v>0</v>
      </c>
      <c r="W172" s="120">
        <f t="shared" si="28"/>
        <v>0</v>
      </c>
      <c r="X172" s="120">
        <f t="shared" si="29"/>
        <v>0</v>
      </c>
      <c r="Y172" s="162">
        <v>0</v>
      </c>
      <c r="Z172" s="162">
        <f t="shared" si="30"/>
        <v>0</v>
      </c>
      <c r="AA172" s="162">
        <v>0</v>
      </c>
      <c r="AB172" s="162">
        <f t="shared" si="31"/>
        <v>0</v>
      </c>
      <c r="AC172" s="162">
        <v>0</v>
      </c>
      <c r="AD172" s="163">
        <f t="shared" si="32"/>
        <v>0</v>
      </c>
      <c r="AR172" s="22" t="s">
        <v>278</v>
      </c>
      <c r="AT172" s="22" t="s">
        <v>205</v>
      </c>
      <c r="AU172" s="22" t="s">
        <v>96</v>
      </c>
      <c r="AY172" s="22" t="s">
        <v>204</v>
      </c>
      <c r="BE172" s="164">
        <f t="shared" si="33"/>
        <v>0</v>
      </c>
      <c r="BF172" s="164">
        <f t="shared" si="34"/>
        <v>0</v>
      </c>
      <c r="BG172" s="164">
        <f t="shared" si="35"/>
        <v>0</v>
      </c>
      <c r="BH172" s="164">
        <f t="shared" si="36"/>
        <v>0</v>
      </c>
      <c r="BI172" s="164">
        <f t="shared" si="37"/>
        <v>0</v>
      </c>
      <c r="BJ172" s="22" t="s">
        <v>91</v>
      </c>
      <c r="BK172" s="164">
        <f t="shared" si="38"/>
        <v>0</v>
      </c>
      <c r="BL172" s="22" t="s">
        <v>278</v>
      </c>
      <c r="BM172" s="22" t="s">
        <v>2151</v>
      </c>
    </row>
    <row r="173" spans="2:65" s="1" customFormat="1" ht="25.5" customHeight="1">
      <c r="B173" s="154"/>
      <c r="C173" s="155" t="s">
        <v>520</v>
      </c>
      <c r="D173" s="155" t="s">
        <v>205</v>
      </c>
      <c r="E173" s="156" t="s">
        <v>2152</v>
      </c>
      <c r="F173" s="263" t="s">
        <v>2153</v>
      </c>
      <c r="G173" s="263"/>
      <c r="H173" s="263"/>
      <c r="I173" s="263"/>
      <c r="J173" s="157" t="s">
        <v>237</v>
      </c>
      <c r="K173" s="158">
        <v>1</v>
      </c>
      <c r="L173" s="159"/>
      <c r="M173" s="264"/>
      <c r="N173" s="264"/>
      <c r="O173" s="264"/>
      <c r="P173" s="264">
        <f t="shared" si="26"/>
        <v>0</v>
      </c>
      <c r="Q173" s="264"/>
      <c r="R173" s="160"/>
      <c r="T173" s="161" t="s">
        <v>5</v>
      </c>
      <c r="U173" s="44" t="s">
        <v>47</v>
      </c>
      <c r="V173" s="120">
        <f t="shared" si="27"/>
        <v>0</v>
      </c>
      <c r="W173" s="120">
        <f t="shared" si="28"/>
        <v>0</v>
      </c>
      <c r="X173" s="120">
        <f t="shared" si="29"/>
        <v>0</v>
      </c>
      <c r="Y173" s="162">
        <v>0</v>
      </c>
      <c r="Z173" s="162">
        <f t="shared" si="30"/>
        <v>0</v>
      </c>
      <c r="AA173" s="162">
        <v>0</v>
      </c>
      <c r="AB173" s="162">
        <f t="shared" si="31"/>
        <v>0</v>
      </c>
      <c r="AC173" s="162">
        <v>0</v>
      </c>
      <c r="AD173" s="163">
        <f t="shared" si="32"/>
        <v>0</v>
      </c>
      <c r="AR173" s="22" t="s">
        <v>278</v>
      </c>
      <c r="AT173" s="22" t="s">
        <v>205</v>
      </c>
      <c r="AU173" s="22" t="s">
        <v>96</v>
      </c>
      <c r="AY173" s="22" t="s">
        <v>204</v>
      </c>
      <c r="BE173" s="164">
        <f t="shared" si="33"/>
        <v>0</v>
      </c>
      <c r="BF173" s="164">
        <f t="shared" si="34"/>
        <v>0</v>
      </c>
      <c r="BG173" s="164">
        <f t="shared" si="35"/>
        <v>0</v>
      </c>
      <c r="BH173" s="164">
        <f t="shared" si="36"/>
        <v>0</v>
      </c>
      <c r="BI173" s="164">
        <f t="shared" si="37"/>
        <v>0</v>
      </c>
      <c r="BJ173" s="22" t="s">
        <v>91</v>
      </c>
      <c r="BK173" s="164">
        <f t="shared" si="38"/>
        <v>0</v>
      </c>
      <c r="BL173" s="22" t="s">
        <v>278</v>
      </c>
      <c r="BM173" s="22" t="s">
        <v>2154</v>
      </c>
    </row>
    <row r="174" spans="2:65" s="1" customFormat="1" ht="16.5" customHeight="1">
      <c r="B174" s="154"/>
      <c r="C174" s="155" t="s">
        <v>522</v>
      </c>
      <c r="D174" s="155" t="s">
        <v>205</v>
      </c>
      <c r="E174" s="156" t="s">
        <v>1815</v>
      </c>
      <c r="F174" s="263" t="s">
        <v>1816</v>
      </c>
      <c r="G174" s="263"/>
      <c r="H174" s="263"/>
      <c r="I174" s="263"/>
      <c r="J174" s="157" t="s">
        <v>237</v>
      </c>
      <c r="K174" s="158">
        <v>1</v>
      </c>
      <c r="L174" s="159"/>
      <c r="M174" s="264"/>
      <c r="N174" s="264"/>
      <c r="O174" s="264"/>
      <c r="P174" s="264">
        <f t="shared" si="26"/>
        <v>0</v>
      </c>
      <c r="Q174" s="264"/>
      <c r="R174" s="160"/>
      <c r="T174" s="161" t="s">
        <v>5</v>
      </c>
      <c r="U174" s="44" t="s">
        <v>47</v>
      </c>
      <c r="V174" s="120">
        <f t="shared" si="27"/>
        <v>0</v>
      </c>
      <c r="W174" s="120">
        <f t="shared" si="28"/>
        <v>0</v>
      </c>
      <c r="X174" s="120">
        <f t="shared" si="29"/>
        <v>0</v>
      </c>
      <c r="Y174" s="162">
        <v>0</v>
      </c>
      <c r="Z174" s="162">
        <f t="shared" si="30"/>
        <v>0</v>
      </c>
      <c r="AA174" s="162">
        <v>0</v>
      </c>
      <c r="AB174" s="162">
        <f t="shared" si="31"/>
        <v>0</v>
      </c>
      <c r="AC174" s="162">
        <v>0</v>
      </c>
      <c r="AD174" s="163">
        <f t="shared" si="32"/>
        <v>0</v>
      </c>
      <c r="AR174" s="22" t="s">
        <v>278</v>
      </c>
      <c r="AT174" s="22" t="s">
        <v>205</v>
      </c>
      <c r="AU174" s="22" t="s">
        <v>96</v>
      </c>
      <c r="AY174" s="22" t="s">
        <v>204</v>
      </c>
      <c r="BE174" s="164">
        <f t="shared" si="33"/>
        <v>0</v>
      </c>
      <c r="BF174" s="164">
        <f t="shared" si="34"/>
        <v>0</v>
      </c>
      <c r="BG174" s="164">
        <f t="shared" si="35"/>
        <v>0</v>
      </c>
      <c r="BH174" s="164">
        <f t="shared" si="36"/>
        <v>0</v>
      </c>
      <c r="BI174" s="164">
        <f t="shared" si="37"/>
        <v>0</v>
      </c>
      <c r="BJ174" s="22" t="s">
        <v>91</v>
      </c>
      <c r="BK174" s="164">
        <f t="shared" si="38"/>
        <v>0</v>
      </c>
      <c r="BL174" s="22" t="s">
        <v>278</v>
      </c>
      <c r="BM174" s="22" t="s">
        <v>2155</v>
      </c>
    </row>
    <row r="175" spans="2:65" s="1" customFormat="1" ht="16.5" customHeight="1">
      <c r="B175" s="154"/>
      <c r="C175" s="155" t="s">
        <v>524</v>
      </c>
      <c r="D175" s="155" t="s">
        <v>205</v>
      </c>
      <c r="E175" s="156" t="s">
        <v>1818</v>
      </c>
      <c r="F175" s="263" t="s">
        <v>1819</v>
      </c>
      <c r="G175" s="263"/>
      <c r="H175" s="263"/>
      <c r="I175" s="263"/>
      <c r="J175" s="157" t="s">
        <v>237</v>
      </c>
      <c r="K175" s="158">
        <v>1</v>
      </c>
      <c r="L175" s="159"/>
      <c r="M175" s="264"/>
      <c r="N175" s="264"/>
      <c r="O175" s="264"/>
      <c r="P175" s="264">
        <f t="shared" si="26"/>
        <v>0</v>
      </c>
      <c r="Q175" s="264"/>
      <c r="R175" s="160"/>
      <c r="T175" s="161" t="s">
        <v>5</v>
      </c>
      <c r="U175" s="44" t="s">
        <v>47</v>
      </c>
      <c r="V175" s="120">
        <f t="shared" si="27"/>
        <v>0</v>
      </c>
      <c r="W175" s="120">
        <f t="shared" si="28"/>
        <v>0</v>
      </c>
      <c r="X175" s="120">
        <f t="shared" si="29"/>
        <v>0</v>
      </c>
      <c r="Y175" s="162">
        <v>0</v>
      </c>
      <c r="Z175" s="162">
        <f t="shared" si="30"/>
        <v>0</v>
      </c>
      <c r="AA175" s="162">
        <v>0</v>
      </c>
      <c r="AB175" s="162">
        <f t="shared" si="31"/>
        <v>0</v>
      </c>
      <c r="AC175" s="162">
        <v>0</v>
      </c>
      <c r="AD175" s="163">
        <f t="shared" si="32"/>
        <v>0</v>
      </c>
      <c r="AR175" s="22" t="s">
        <v>278</v>
      </c>
      <c r="AT175" s="22" t="s">
        <v>205</v>
      </c>
      <c r="AU175" s="22" t="s">
        <v>96</v>
      </c>
      <c r="AY175" s="22" t="s">
        <v>204</v>
      </c>
      <c r="BE175" s="164">
        <f t="shared" si="33"/>
        <v>0</v>
      </c>
      <c r="BF175" s="164">
        <f t="shared" si="34"/>
        <v>0</v>
      </c>
      <c r="BG175" s="164">
        <f t="shared" si="35"/>
        <v>0</v>
      </c>
      <c r="BH175" s="164">
        <f t="shared" si="36"/>
        <v>0</v>
      </c>
      <c r="BI175" s="164">
        <f t="shared" si="37"/>
        <v>0</v>
      </c>
      <c r="BJ175" s="22" t="s">
        <v>91</v>
      </c>
      <c r="BK175" s="164">
        <f t="shared" si="38"/>
        <v>0</v>
      </c>
      <c r="BL175" s="22" t="s">
        <v>278</v>
      </c>
      <c r="BM175" s="22" t="s">
        <v>2156</v>
      </c>
    </row>
    <row r="176" spans="2:65" s="1" customFormat="1" ht="16.5" customHeight="1">
      <c r="B176" s="154"/>
      <c r="C176" s="155" t="s">
        <v>526</v>
      </c>
      <c r="D176" s="155" t="s">
        <v>205</v>
      </c>
      <c r="E176" s="156" t="s">
        <v>1821</v>
      </c>
      <c r="F176" s="263" t="s">
        <v>1822</v>
      </c>
      <c r="G176" s="263"/>
      <c r="H176" s="263"/>
      <c r="I176" s="263"/>
      <c r="J176" s="157" t="s">
        <v>237</v>
      </c>
      <c r="K176" s="158">
        <v>1</v>
      </c>
      <c r="L176" s="159"/>
      <c r="M176" s="264"/>
      <c r="N176" s="264"/>
      <c r="O176" s="264"/>
      <c r="P176" s="264">
        <f t="shared" si="26"/>
        <v>0</v>
      </c>
      <c r="Q176" s="264"/>
      <c r="R176" s="160"/>
      <c r="T176" s="161" t="s">
        <v>5</v>
      </c>
      <c r="U176" s="44" t="s">
        <v>47</v>
      </c>
      <c r="V176" s="120">
        <f t="shared" si="27"/>
        <v>0</v>
      </c>
      <c r="W176" s="120">
        <f t="shared" si="28"/>
        <v>0</v>
      </c>
      <c r="X176" s="120">
        <f t="shared" si="29"/>
        <v>0</v>
      </c>
      <c r="Y176" s="162">
        <v>0</v>
      </c>
      <c r="Z176" s="162">
        <f t="shared" si="30"/>
        <v>0</v>
      </c>
      <c r="AA176" s="162">
        <v>0</v>
      </c>
      <c r="AB176" s="162">
        <f t="shared" si="31"/>
        <v>0</v>
      </c>
      <c r="AC176" s="162">
        <v>0</v>
      </c>
      <c r="AD176" s="163">
        <f t="shared" si="32"/>
        <v>0</v>
      </c>
      <c r="AR176" s="22" t="s">
        <v>278</v>
      </c>
      <c r="AT176" s="22" t="s">
        <v>205</v>
      </c>
      <c r="AU176" s="22" t="s">
        <v>96</v>
      </c>
      <c r="AY176" s="22" t="s">
        <v>204</v>
      </c>
      <c r="BE176" s="164">
        <f t="shared" si="33"/>
        <v>0</v>
      </c>
      <c r="BF176" s="164">
        <f t="shared" si="34"/>
        <v>0</v>
      </c>
      <c r="BG176" s="164">
        <f t="shared" si="35"/>
        <v>0</v>
      </c>
      <c r="BH176" s="164">
        <f t="shared" si="36"/>
        <v>0</v>
      </c>
      <c r="BI176" s="164">
        <f t="shared" si="37"/>
        <v>0</v>
      </c>
      <c r="BJ176" s="22" t="s">
        <v>91</v>
      </c>
      <c r="BK176" s="164">
        <f t="shared" si="38"/>
        <v>0</v>
      </c>
      <c r="BL176" s="22" t="s">
        <v>278</v>
      </c>
      <c r="BM176" s="22" t="s">
        <v>2157</v>
      </c>
    </row>
    <row r="177" spans="2:65" s="1" customFormat="1" ht="16.5" customHeight="1">
      <c r="B177" s="154"/>
      <c r="C177" s="155" t="s">
        <v>528</v>
      </c>
      <c r="D177" s="155" t="s">
        <v>205</v>
      </c>
      <c r="E177" s="156" t="s">
        <v>1824</v>
      </c>
      <c r="F177" s="263" t="s">
        <v>1825</v>
      </c>
      <c r="G177" s="263"/>
      <c r="H177" s="263"/>
      <c r="I177" s="263"/>
      <c r="J177" s="157" t="s">
        <v>237</v>
      </c>
      <c r="K177" s="158">
        <v>1</v>
      </c>
      <c r="L177" s="159"/>
      <c r="M177" s="264"/>
      <c r="N177" s="264"/>
      <c r="O177" s="264"/>
      <c r="P177" s="264">
        <f t="shared" si="26"/>
        <v>0</v>
      </c>
      <c r="Q177" s="264"/>
      <c r="R177" s="160"/>
      <c r="T177" s="161" t="s">
        <v>5</v>
      </c>
      <c r="U177" s="44" t="s">
        <v>47</v>
      </c>
      <c r="V177" s="120">
        <f t="shared" si="27"/>
        <v>0</v>
      </c>
      <c r="W177" s="120">
        <f t="shared" si="28"/>
        <v>0</v>
      </c>
      <c r="X177" s="120">
        <f t="shared" si="29"/>
        <v>0</v>
      </c>
      <c r="Y177" s="162">
        <v>0</v>
      </c>
      <c r="Z177" s="162">
        <f t="shared" si="30"/>
        <v>0</v>
      </c>
      <c r="AA177" s="162">
        <v>0</v>
      </c>
      <c r="AB177" s="162">
        <f t="shared" si="31"/>
        <v>0</v>
      </c>
      <c r="AC177" s="162">
        <v>0</v>
      </c>
      <c r="AD177" s="163">
        <f t="shared" si="32"/>
        <v>0</v>
      </c>
      <c r="AR177" s="22" t="s">
        <v>278</v>
      </c>
      <c r="AT177" s="22" t="s">
        <v>205</v>
      </c>
      <c r="AU177" s="22" t="s">
        <v>96</v>
      </c>
      <c r="AY177" s="22" t="s">
        <v>204</v>
      </c>
      <c r="BE177" s="164">
        <f t="shared" si="33"/>
        <v>0</v>
      </c>
      <c r="BF177" s="164">
        <f t="shared" si="34"/>
        <v>0</v>
      </c>
      <c r="BG177" s="164">
        <f t="shared" si="35"/>
        <v>0</v>
      </c>
      <c r="BH177" s="164">
        <f t="shared" si="36"/>
        <v>0</v>
      </c>
      <c r="BI177" s="164">
        <f t="shared" si="37"/>
        <v>0</v>
      </c>
      <c r="BJ177" s="22" t="s">
        <v>91</v>
      </c>
      <c r="BK177" s="164">
        <f t="shared" si="38"/>
        <v>0</v>
      </c>
      <c r="BL177" s="22" t="s">
        <v>278</v>
      </c>
      <c r="BM177" s="22" t="s">
        <v>2158</v>
      </c>
    </row>
    <row r="178" spans="2:65" s="1" customFormat="1" ht="25.5" customHeight="1">
      <c r="B178" s="154"/>
      <c r="C178" s="155" t="s">
        <v>532</v>
      </c>
      <c r="D178" s="155" t="s">
        <v>205</v>
      </c>
      <c r="E178" s="156" t="s">
        <v>1827</v>
      </c>
      <c r="F178" s="263" t="s">
        <v>1828</v>
      </c>
      <c r="G178" s="263"/>
      <c r="H178" s="263"/>
      <c r="I178" s="263"/>
      <c r="J178" s="157" t="s">
        <v>237</v>
      </c>
      <c r="K178" s="158">
        <v>9</v>
      </c>
      <c r="L178" s="159"/>
      <c r="M178" s="264"/>
      <c r="N178" s="264"/>
      <c r="O178" s="264"/>
      <c r="P178" s="264">
        <f t="shared" si="26"/>
        <v>0</v>
      </c>
      <c r="Q178" s="264"/>
      <c r="R178" s="160"/>
      <c r="T178" s="161" t="s">
        <v>5</v>
      </c>
      <c r="U178" s="44" t="s">
        <v>47</v>
      </c>
      <c r="V178" s="120">
        <f t="shared" si="27"/>
        <v>0</v>
      </c>
      <c r="W178" s="120">
        <f t="shared" si="28"/>
        <v>0</v>
      </c>
      <c r="X178" s="120">
        <f t="shared" si="29"/>
        <v>0</v>
      </c>
      <c r="Y178" s="162">
        <v>0</v>
      </c>
      <c r="Z178" s="162">
        <f t="shared" si="30"/>
        <v>0</v>
      </c>
      <c r="AA178" s="162">
        <v>0</v>
      </c>
      <c r="AB178" s="162">
        <f t="shared" si="31"/>
        <v>0</v>
      </c>
      <c r="AC178" s="162">
        <v>0</v>
      </c>
      <c r="AD178" s="163">
        <f t="shared" si="32"/>
        <v>0</v>
      </c>
      <c r="AR178" s="22" t="s">
        <v>278</v>
      </c>
      <c r="AT178" s="22" t="s">
        <v>205</v>
      </c>
      <c r="AU178" s="22" t="s">
        <v>96</v>
      </c>
      <c r="AY178" s="22" t="s">
        <v>204</v>
      </c>
      <c r="BE178" s="164">
        <f t="shared" si="33"/>
        <v>0</v>
      </c>
      <c r="BF178" s="164">
        <f t="shared" si="34"/>
        <v>0</v>
      </c>
      <c r="BG178" s="164">
        <f t="shared" si="35"/>
        <v>0</v>
      </c>
      <c r="BH178" s="164">
        <f t="shared" si="36"/>
        <v>0</v>
      </c>
      <c r="BI178" s="164">
        <f t="shared" si="37"/>
        <v>0</v>
      </c>
      <c r="BJ178" s="22" t="s">
        <v>91</v>
      </c>
      <c r="BK178" s="164">
        <f t="shared" si="38"/>
        <v>0</v>
      </c>
      <c r="BL178" s="22" t="s">
        <v>278</v>
      </c>
      <c r="BM178" s="22" t="s">
        <v>2159</v>
      </c>
    </row>
    <row r="179" spans="2:65" s="1" customFormat="1" ht="16.5" customHeight="1">
      <c r="B179" s="154"/>
      <c r="C179" s="155" t="s">
        <v>536</v>
      </c>
      <c r="D179" s="155" t="s">
        <v>205</v>
      </c>
      <c r="E179" s="156" t="s">
        <v>1830</v>
      </c>
      <c r="F179" s="263" t="s">
        <v>1831</v>
      </c>
      <c r="G179" s="263"/>
      <c r="H179" s="263"/>
      <c r="I179" s="263"/>
      <c r="J179" s="157" t="s">
        <v>237</v>
      </c>
      <c r="K179" s="158">
        <v>1</v>
      </c>
      <c r="L179" s="159"/>
      <c r="M179" s="264"/>
      <c r="N179" s="264"/>
      <c r="O179" s="264"/>
      <c r="P179" s="264">
        <f t="shared" si="26"/>
        <v>0</v>
      </c>
      <c r="Q179" s="264"/>
      <c r="R179" s="160"/>
      <c r="T179" s="161" t="s">
        <v>5</v>
      </c>
      <c r="U179" s="44" t="s">
        <v>47</v>
      </c>
      <c r="V179" s="120">
        <f t="shared" si="27"/>
        <v>0</v>
      </c>
      <c r="W179" s="120">
        <f t="shared" si="28"/>
        <v>0</v>
      </c>
      <c r="X179" s="120">
        <f t="shared" si="29"/>
        <v>0</v>
      </c>
      <c r="Y179" s="162">
        <v>0</v>
      </c>
      <c r="Z179" s="162">
        <f t="shared" si="30"/>
        <v>0</v>
      </c>
      <c r="AA179" s="162">
        <v>0</v>
      </c>
      <c r="AB179" s="162">
        <f t="shared" si="31"/>
        <v>0</v>
      </c>
      <c r="AC179" s="162">
        <v>0</v>
      </c>
      <c r="AD179" s="163">
        <f t="shared" si="32"/>
        <v>0</v>
      </c>
      <c r="AR179" s="22" t="s">
        <v>278</v>
      </c>
      <c r="AT179" s="22" t="s">
        <v>205</v>
      </c>
      <c r="AU179" s="22" t="s">
        <v>96</v>
      </c>
      <c r="AY179" s="22" t="s">
        <v>204</v>
      </c>
      <c r="BE179" s="164">
        <f t="shared" si="33"/>
        <v>0</v>
      </c>
      <c r="BF179" s="164">
        <f t="shared" si="34"/>
        <v>0</v>
      </c>
      <c r="BG179" s="164">
        <f t="shared" si="35"/>
        <v>0</v>
      </c>
      <c r="BH179" s="164">
        <f t="shared" si="36"/>
        <v>0</v>
      </c>
      <c r="BI179" s="164">
        <f t="shared" si="37"/>
        <v>0</v>
      </c>
      <c r="BJ179" s="22" t="s">
        <v>91</v>
      </c>
      <c r="BK179" s="164">
        <f t="shared" si="38"/>
        <v>0</v>
      </c>
      <c r="BL179" s="22" t="s">
        <v>278</v>
      </c>
      <c r="BM179" s="22" t="s">
        <v>2160</v>
      </c>
    </row>
    <row r="180" spans="2:65" s="1" customFormat="1" ht="16.5" customHeight="1">
      <c r="B180" s="154"/>
      <c r="C180" s="155" t="s">
        <v>540</v>
      </c>
      <c r="D180" s="155" t="s">
        <v>205</v>
      </c>
      <c r="E180" s="156" t="s">
        <v>1833</v>
      </c>
      <c r="F180" s="263" t="s">
        <v>1834</v>
      </c>
      <c r="G180" s="263"/>
      <c r="H180" s="263"/>
      <c r="I180" s="263"/>
      <c r="J180" s="157" t="s">
        <v>208</v>
      </c>
      <c r="K180" s="158">
        <v>1</v>
      </c>
      <c r="L180" s="159"/>
      <c r="M180" s="264"/>
      <c r="N180" s="264"/>
      <c r="O180" s="264"/>
      <c r="P180" s="264">
        <f t="shared" si="26"/>
        <v>0</v>
      </c>
      <c r="Q180" s="264"/>
      <c r="R180" s="160"/>
      <c r="T180" s="161" t="s">
        <v>5</v>
      </c>
      <c r="U180" s="44" t="s">
        <v>47</v>
      </c>
      <c r="V180" s="120">
        <f t="shared" si="27"/>
        <v>0</v>
      </c>
      <c r="W180" s="120">
        <f t="shared" si="28"/>
        <v>0</v>
      </c>
      <c r="X180" s="120">
        <f t="shared" si="29"/>
        <v>0</v>
      </c>
      <c r="Y180" s="162">
        <v>0</v>
      </c>
      <c r="Z180" s="162">
        <f t="shared" si="30"/>
        <v>0</v>
      </c>
      <c r="AA180" s="162">
        <v>0</v>
      </c>
      <c r="AB180" s="162">
        <f t="shared" si="31"/>
        <v>0</v>
      </c>
      <c r="AC180" s="162">
        <v>0</v>
      </c>
      <c r="AD180" s="163">
        <f t="shared" si="32"/>
        <v>0</v>
      </c>
      <c r="AR180" s="22" t="s">
        <v>278</v>
      </c>
      <c r="AT180" s="22" t="s">
        <v>205</v>
      </c>
      <c r="AU180" s="22" t="s">
        <v>96</v>
      </c>
      <c r="AY180" s="22" t="s">
        <v>204</v>
      </c>
      <c r="BE180" s="164">
        <f t="shared" si="33"/>
        <v>0</v>
      </c>
      <c r="BF180" s="164">
        <f t="shared" si="34"/>
        <v>0</v>
      </c>
      <c r="BG180" s="164">
        <f t="shared" si="35"/>
        <v>0</v>
      </c>
      <c r="BH180" s="164">
        <f t="shared" si="36"/>
        <v>0</v>
      </c>
      <c r="BI180" s="164">
        <f t="shared" si="37"/>
        <v>0</v>
      </c>
      <c r="BJ180" s="22" t="s">
        <v>91</v>
      </c>
      <c r="BK180" s="164">
        <f t="shared" si="38"/>
        <v>0</v>
      </c>
      <c r="BL180" s="22" t="s">
        <v>278</v>
      </c>
      <c r="BM180" s="22" t="s">
        <v>2161</v>
      </c>
    </row>
    <row r="181" spans="2:65" s="1" customFormat="1" ht="16.5" customHeight="1">
      <c r="B181" s="154"/>
      <c r="C181" s="155" t="s">
        <v>544</v>
      </c>
      <c r="D181" s="155" t="s">
        <v>205</v>
      </c>
      <c r="E181" s="156" t="s">
        <v>1959</v>
      </c>
      <c r="F181" s="263" t="s">
        <v>1960</v>
      </c>
      <c r="G181" s="263"/>
      <c r="H181" s="263"/>
      <c r="I181" s="263"/>
      <c r="J181" s="157" t="s">
        <v>237</v>
      </c>
      <c r="K181" s="158">
        <v>1</v>
      </c>
      <c r="L181" s="159"/>
      <c r="M181" s="264"/>
      <c r="N181" s="264"/>
      <c r="O181" s="264"/>
      <c r="P181" s="264">
        <f t="shared" si="26"/>
        <v>0</v>
      </c>
      <c r="Q181" s="264"/>
      <c r="R181" s="160"/>
      <c r="T181" s="161" t="s">
        <v>5</v>
      </c>
      <c r="U181" s="44" t="s">
        <v>47</v>
      </c>
      <c r="V181" s="120">
        <f t="shared" si="27"/>
        <v>0</v>
      </c>
      <c r="W181" s="120">
        <f t="shared" si="28"/>
        <v>0</v>
      </c>
      <c r="X181" s="120">
        <f t="shared" si="29"/>
        <v>0</v>
      </c>
      <c r="Y181" s="162">
        <v>0</v>
      </c>
      <c r="Z181" s="162">
        <f t="shared" si="30"/>
        <v>0</v>
      </c>
      <c r="AA181" s="162">
        <v>0</v>
      </c>
      <c r="AB181" s="162">
        <f t="shared" si="31"/>
        <v>0</v>
      </c>
      <c r="AC181" s="162">
        <v>0</v>
      </c>
      <c r="AD181" s="163">
        <f t="shared" si="32"/>
        <v>0</v>
      </c>
      <c r="AR181" s="22" t="s">
        <v>278</v>
      </c>
      <c r="AT181" s="22" t="s">
        <v>205</v>
      </c>
      <c r="AU181" s="22" t="s">
        <v>96</v>
      </c>
      <c r="AY181" s="22" t="s">
        <v>204</v>
      </c>
      <c r="BE181" s="164">
        <f t="shared" si="33"/>
        <v>0</v>
      </c>
      <c r="BF181" s="164">
        <f t="shared" si="34"/>
        <v>0</v>
      </c>
      <c r="BG181" s="164">
        <f t="shared" si="35"/>
        <v>0</v>
      </c>
      <c r="BH181" s="164">
        <f t="shared" si="36"/>
        <v>0</v>
      </c>
      <c r="BI181" s="164">
        <f t="shared" si="37"/>
        <v>0</v>
      </c>
      <c r="BJ181" s="22" t="s">
        <v>91</v>
      </c>
      <c r="BK181" s="164">
        <f t="shared" si="38"/>
        <v>0</v>
      </c>
      <c r="BL181" s="22" t="s">
        <v>278</v>
      </c>
      <c r="BM181" s="22" t="s">
        <v>2162</v>
      </c>
    </row>
    <row r="182" spans="2:65" s="10" customFormat="1" ht="29.85" customHeight="1">
      <c r="B182" s="142"/>
      <c r="C182" s="143"/>
      <c r="D182" s="153" t="s">
        <v>871</v>
      </c>
      <c r="E182" s="153"/>
      <c r="F182" s="153"/>
      <c r="G182" s="153"/>
      <c r="H182" s="153"/>
      <c r="I182" s="153"/>
      <c r="J182" s="153"/>
      <c r="K182" s="153"/>
      <c r="L182" s="153"/>
      <c r="M182" s="279">
        <f>BK182</f>
        <v>0</v>
      </c>
      <c r="N182" s="280"/>
      <c r="O182" s="280"/>
      <c r="P182" s="280"/>
      <c r="Q182" s="280"/>
      <c r="R182" s="145"/>
      <c r="T182" s="146"/>
      <c r="U182" s="143"/>
      <c r="V182" s="143"/>
      <c r="W182" s="147">
        <f>W183</f>
        <v>0</v>
      </c>
      <c r="X182" s="147">
        <f>X183</f>
        <v>0</v>
      </c>
      <c r="Y182" s="143"/>
      <c r="Z182" s="148">
        <f>Z183</f>
        <v>3.1260000000000003</v>
      </c>
      <c r="AA182" s="143"/>
      <c r="AB182" s="148">
        <f>AB183</f>
        <v>0</v>
      </c>
      <c r="AC182" s="143"/>
      <c r="AD182" s="149">
        <f>AD183</f>
        <v>0</v>
      </c>
      <c r="AR182" s="150" t="s">
        <v>216</v>
      </c>
      <c r="AT182" s="151" t="s">
        <v>83</v>
      </c>
      <c r="AU182" s="151" t="s">
        <v>91</v>
      </c>
      <c r="AY182" s="150" t="s">
        <v>204</v>
      </c>
      <c r="BK182" s="152">
        <f>BK183</f>
        <v>0</v>
      </c>
    </row>
    <row r="183" spans="2:65" s="1" customFormat="1" ht="25.5" customHeight="1">
      <c r="B183" s="154"/>
      <c r="C183" s="155" t="s">
        <v>548</v>
      </c>
      <c r="D183" s="155" t="s">
        <v>205</v>
      </c>
      <c r="E183" s="156" t="s">
        <v>1645</v>
      </c>
      <c r="F183" s="263" t="s">
        <v>1646</v>
      </c>
      <c r="G183" s="263"/>
      <c r="H183" s="263"/>
      <c r="I183" s="263"/>
      <c r="J183" s="157" t="s">
        <v>237</v>
      </c>
      <c r="K183" s="158">
        <v>3</v>
      </c>
      <c r="L183" s="159"/>
      <c r="M183" s="264"/>
      <c r="N183" s="264"/>
      <c r="O183" s="264"/>
      <c r="P183" s="264">
        <f>ROUND(V183*K183,2)</f>
        <v>0</v>
      </c>
      <c r="Q183" s="264"/>
      <c r="R183" s="160"/>
      <c r="T183" s="161" t="s">
        <v>5</v>
      </c>
      <c r="U183" s="44" t="s">
        <v>47</v>
      </c>
      <c r="V183" s="120">
        <f>L183+M183</f>
        <v>0</v>
      </c>
      <c r="W183" s="120">
        <f>ROUND(L183*K183,2)</f>
        <v>0</v>
      </c>
      <c r="X183" s="120">
        <f>ROUND(M183*K183,2)</f>
        <v>0</v>
      </c>
      <c r="Y183" s="162">
        <v>1.042</v>
      </c>
      <c r="Z183" s="162">
        <f>Y183*K183</f>
        <v>3.1260000000000003</v>
      </c>
      <c r="AA183" s="162">
        <v>0</v>
      </c>
      <c r="AB183" s="162">
        <f>AA183*K183</f>
        <v>0</v>
      </c>
      <c r="AC183" s="162">
        <v>0</v>
      </c>
      <c r="AD183" s="163">
        <f>AC183*K183</f>
        <v>0</v>
      </c>
      <c r="AR183" s="22" t="s">
        <v>278</v>
      </c>
      <c r="AT183" s="22" t="s">
        <v>205</v>
      </c>
      <c r="AU183" s="22" t="s">
        <v>96</v>
      </c>
      <c r="AY183" s="22" t="s">
        <v>204</v>
      </c>
      <c r="BE183" s="164">
        <f>IF(U183="základní",P183,0)</f>
        <v>0</v>
      </c>
      <c r="BF183" s="164">
        <f>IF(U183="snížená",P183,0)</f>
        <v>0</v>
      </c>
      <c r="BG183" s="164">
        <f>IF(U183="zákl. přenesená",P183,0)</f>
        <v>0</v>
      </c>
      <c r="BH183" s="164">
        <f>IF(U183="sníž. přenesená",P183,0)</f>
        <v>0</v>
      </c>
      <c r="BI183" s="164">
        <f>IF(U183="nulová",P183,0)</f>
        <v>0</v>
      </c>
      <c r="BJ183" s="22" t="s">
        <v>91</v>
      </c>
      <c r="BK183" s="164">
        <f>ROUND(V183*K183,2)</f>
        <v>0</v>
      </c>
      <c r="BL183" s="22" t="s">
        <v>278</v>
      </c>
      <c r="BM183" s="22" t="s">
        <v>2163</v>
      </c>
    </row>
    <row r="184" spans="2:65" s="10" customFormat="1" ht="37.35" customHeight="1">
      <c r="B184" s="142"/>
      <c r="C184" s="143"/>
      <c r="D184" s="144" t="s">
        <v>874</v>
      </c>
      <c r="E184" s="144"/>
      <c r="F184" s="144"/>
      <c r="G184" s="144"/>
      <c r="H184" s="144"/>
      <c r="I184" s="144"/>
      <c r="J184" s="144"/>
      <c r="K184" s="144"/>
      <c r="L184" s="144"/>
      <c r="M184" s="290">
        <f>BK184</f>
        <v>0</v>
      </c>
      <c r="N184" s="291"/>
      <c r="O184" s="291"/>
      <c r="P184" s="291"/>
      <c r="Q184" s="291"/>
      <c r="R184" s="145"/>
      <c r="T184" s="146"/>
      <c r="U184" s="143"/>
      <c r="V184" s="143"/>
      <c r="W184" s="147">
        <f>W185+W188</f>
        <v>0</v>
      </c>
      <c r="X184" s="147">
        <f>X185+X188</f>
        <v>0</v>
      </c>
      <c r="Y184" s="143"/>
      <c r="Z184" s="148">
        <f>Z185+Z188</f>
        <v>0</v>
      </c>
      <c r="AA184" s="143"/>
      <c r="AB184" s="148">
        <f>AB185+AB188</f>
        <v>0</v>
      </c>
      <c r="AC184" s="143"/>
      <c r="AD184" s="149">
        <f>AD185+AD188</f>
        <v>0</v>
      </c>
      <c r="AR184" s="150" t="s">
        <v>224</v>
      </c>
      <c r="AT184" s="151" t="s">
        <v>83</v>
      </c>
      <c r="AU184" s="151" t="s">
        <v>84</v>
      </c>
      <c r="AY184" s="150" t="s">
        <v>204</v>
      </c>
      <c r="BK184" s="152">
        <f>BK185+BK188</f>
        <v>0</v>
      </c>
    </row>
    <row r="185" spans="2:65" s="10" customFormat="1" ht="19.899999999999999" customHeight="1">
      <c r="B185" s="142"/>
      <c r="C185" s="143"/>
      <c r="D185" s="153" t="s">
        <v>877</v>
      </c>
      <c r="E185" s="153"/>
      <c r="F185" s="153"/>
      <c r="G185" s="153"/>
      <c r="H185" s="153"/>
      <c r="I185" s="153"/>
      <c r="J185" s="153"/>
      <c r="K185" s="153"/>
      <c r="L185" s="153"/>
      <c r="M185" s="277">
        <f>BK185</f>
        <v>0</v>
      </c>
      <c r="N185" s="278"/>
      <c r="O185" s="278"/>
      <c r="P185" s="278"/>
      <c r="Q185" s="278"/>
      <c r="R185" s="145"/>
      <c r="T185" s="146"/>
      <c r="U185" s="143"/>
      <c r="V185" s="143"/>
      <c r="W185" s="147">
        <f>SUM(W186:W187)</f>
        <v>0</v>
      </c>
      <c r="X185" s="147">
        <f>SUM(X186:X187)</f>
        <v>0</v>
      </c>
      <c r="Y185" s="143"/>
      <c r="Z185" s="148">
        <f>SUM(Z186:Z187)</f>
        <v>0</v>
      </c>
      <c r="AA185" s="143"/>
      <c r="AB185" s="148">
        <f>SUM(AB186:AB187)</f>
        <v>0</v>
      </c>
      <c r="AC185" s="143"/>
      <c r="AD185" s="149">
        <f>SUM(AD186:AD187)</f>
        <v>0</v>
      </c>
      <c r="AR185" s="150" t="s">
        <v>224</v>
      </c>
      <c r="AT185" s="151" t="s">
        <v>83</v>
      </c>
      <c r="AU185" s="151" t="s">
        <v>91</v>
      </c>
      <c r="AY185" s="150" t="s">
        <v>204</v>
      </c>
      <c r="BK185" s="152">
        <f>SUM(BK186:BK187)</f>
        <v>0</v>
      </c>
    </row>
    <row r="186" spans="2:65" s="1" customFormat="1" ht="16.5" customHeight="1">
      <c r="B186" s="154"/>
      <c r="C186" s="155" t="s">
        <v>550</v>
      </c>
      <c r="D186" s="155" t="s">
        <v>205</v>
      </c>
      <c r="E186" s="156" t="s">
        <v>1837</v>
      </c>
      <c r="F186" s="263" t="s">
        <v>1838</v>
      </c>
      <c r="G186" s="263"/>
      <c r="H186" s="263"/>
      <c r="I186" s="263"/>
      <c r="J186" s="157" t="s">
        <v>1329</v>
      </c>
      <c r="K186" s="158">
        <v>1</v>
      </c>
      <c r="L186" s="159"/>
      <c r="M186" s="264"/>
      <c r="N186" s="264"/>
      <c r="O186" s="264"/>
      <c r="P186" s="264">
        <f>ROUND(V186*K186,2)</f>
        <v>0</v>
      </c>
      <c r="Q186" s="264"/>
      <c r="R186" s="160"/>
      <c r="T186" s="161" t="s">
        <v>5</v>
      </c>
      <c r="U186" s="44" t="s">
        <v>47</v>
      </c>
      <c r="V186" s="120">
        <f>L186+M186</f>
        <v>0</v>
      </c>
      <c r="W186" s="120">
        <f>ROUND(L186*K186,2)</f>
        <v>0</v>
      </c>
      <c r="X186" s="120">
        <f>ROUND(M186*K186,2)</f>
        <v>0</v>
      </c>
      <c r="Y186" s="162">
        <v>0</v>
      </c>
      <c r="Z186" s="162">
        <f>Y186*K186</f>
        <v>0</v>
      </c>
      <c r="AA186" s="162">
        <v>0</v>
      </c>
      <c r="AB186" s="162">
        <f>AA186*K186</f>
        <v>0</v>
      </c>
      <c r="AC186" s="162">
        <v>0</v>
      </c>
      <c r="AD186" s="163">
        <f>AC186*K186</f>
        <v>0</v>
      </c>
      <c r="AR186" s="22" t="s">
        <v>1418</v>
      </c>
      <c r="AT186" s="22" t="s">
        <v>205</v>
      </c>
      <c r="AU186" s="22" t="s">
        <v>96</v>
      </c>
      <c r="AY186" s="22" t="s">
        <v>204</v>
      </c>
      <c r="BE186" s="164">
        <f>IF(U186="základní",P186,0)</f>
        <v>0</v>
      </c>
      <c r="BF186" s="164">
        <f>IF(U186="snížená",P186,0)</f>
        <v>0</v>
      </c>
      <c r="BG186" s="164">
        <f>IF(U186="zákl. přenesená",P186,0)</f>
        <v>0</v>
      </c>
      <c r="BH186" s="164">
        <f>IF(U186="sníž. přenesená",P186,0)</f>
        <v>0</v>
      </c>
      <c r="BI186" s="164">
        <f>IF(U186="nulová",P186,0)</f>
        <v>0</v>
      </c>
      <c r="BJ186" s="22" t="s">
        <v>91</v>
      </c>
      <c r="BK186" s="164">
        <f>ROUND(V186*K186,2)</f>
        <v>0</v>
      </c>
      <c r="BL186" s="22" t="s">
        <v>1418</v>
      </c>
      <c r="BM186" s="22" t="s">
        <v>2164</v>
      </c>
    </row>
    <row r="187" spans="2:65" s="1" customFormat="1" ht="16.5" customHeight="1">
      <c r="B187" s="154"/>
      <c r="C187" s="155" t="s">
        <v>552</v>
      </c>
      <c r="D187" s="155" t="s">
        <v>205</v>
      </c>
      <c r="E187" s="156" t="s">
        <v>1840</v>
      </c>
      <c r="F187" s="263" t="s">
        <v>1841</v>
      </c>
      <c r="G187" s="263"/>
      <c r="H187" s="263"/>
      <c r="I187" s="263"/>
      <c r="J187" s="157" t="s">
        <v>362</v>
      </c>
      <c r="K187" s="158">
        <v>3</v>
      </c>
      <c r="L187" s="159"/>
      <c r="M187" s="264"/>
      <c r="N187" s="264"/>
      <c r="O187" s="264"/>
      <c r="P187" s="264">
        <f>ROUND(V187*K187,2)</f>
        <v>0</v>
      </c>
      <c r="Q187" s="264"/>
      <c r="R187" s="160"/>
      <c r="T187" s="161" t="s">
        <v>5</v>
      </c>
      <c r="U187" s="44" t="s">
        <v>47</v>
      </c>
      <c r="V187" s="120">
        <f>L187+M187</f>
        <v>0</v>
      </c>
      <c r="W187" s="120">
        <f>ROUND(L187*K187,2)</f>
        <v>0</v>
      </c>
      <c r="X187" s="120">
        <f>ROUND(M187*K187,2)</f>
        <v>0</v>
      </c>
      <c r="Y187" s="162">
        <v>0</v>
      </c>
      <c r="Z187" s="162">
        <f>Y187*K187</f>
        <v>0</v>
      </c>
      <c r="AA187" s="162">
        <v>0</v>
      </c>
      <c r="AB187" s="162">
        <f>AA187*K187</f>
        <v>0</v>
      </c>
      <c r="AC187" s="162">
        <v>0</v>
      </c>
      <c r="AD187" s="163">
        <f>AC187*K187</f>
        <v>0</v>
      </c>
      <c r="AR187" s="22" t="s">
        <v>1418</v>
      </c>
      <c r="AT187" s="22" t="s">
        <v>205</v>
      </c>
      <c r="AU187" s="22" t="s">
        <v>96</v>
      </c>
      <c r="AY187" s="22" t="s">
        <v>204</v>
      </c>
      <c r="BE187" s="164">
        <f>IF(U187="základní",P187,0)</f>
        <v>0</v>
      </c>
      <c r="BF187" s="164">
        <f>IF(U187="snížená",P187,0)</f>
        <v>0</v>
      </c>
      <c r="BG187" s="164">
        <f>IF(U187="zákl. přenesená",P187,0)</f>
        <v>0</v>
      </c>
      <c r="BH187" s="164">
        <f>IF(U187="sníž. přenesená",P187,0)</f>
        <v>0</v>
      </c>
      <c r="BI187" s="164">
        <f>IF(U187="nulová",P187,0)</f>
        <v>0</v>
      </c>
      <c r="BJ187" s="22" t="s">
        <v>91</v>
      </c>
      <c r="BK187" s="164">
        <f>ROUND(V187*K187,2)</f>
        <v>0</v>
      </c>
      <c r="BL187" s="22" t="s">
        <v>1418</v>
      </c>
      <c r="BM187" s="22" t="s">
        <v>2165</v>
      </c>
    </row>
    <row r="188" spans="2:65" s="10" customFormat="1" ht="29.85" customHeight="1">
      <c r="B188" s="142"/>
      <c r="C188" s="143"/>
      <c r="D188" s="153" t="s">
        <v>1442</v>
      </c>
      <c r="E188" s="153"/>
      <c r="F188" s="153"/>
      <c r="G188" s="153"/>
      <c r="H188" s="153"/>
      <c r="I188" s="153"/>
      <c r="J188" s="153"/>
      <c r="K188" s="153"/>
      <c r="L188" s="153"/>
      <c r="M188" s="279">
        <f>BK188</f>
        <v>0</v>
      </c>
      <c r="N188" s="280"/>
      <c r="O188" s="280"/>
      <c r="P188" s="280"/>
      <c r="Q188" s="280"/>
      <c r="R188" s="145"/>
      <c r="T188" s="146"/>
      <c r="U188" s="143"/>
      <c r="V188" s="143"/>
      <c r="W188" s="147">
        <f>W189</f>
        <v>0</v>
      </c>
      <c r="X188" s="147">
        <f>X189</f>
        <v>0</v>
      </c>
      <c r="Y188" s="143"/>
      <c r="Z188" s="148">
        <f>Z189</f>
        <v>0</v>
      </c>
      <c r="AA188" s="143"/>
      <c r="AB188" s="148">
        <f>AB189</f>
        <v>0</v>
      </c>
      <c r="AC188" s="143"/>
      <c r="AD188" s="149">
        <f>AD189</f>
        <v>0</v>
      </c>
      <c r="AR188" s="150" t="s">
        <v>224</v>
      </c>
      <c r="AT188" s="151" t="s">
        <v>83</v>
      </c>
      <c r="AU188" s="151" t="s">
        <v>91</v>
      </c>
      <c r="AY188" s="150" t="s">
        <v>204</v>
      </c>
      <c r="BK188" s="152">
        <f>BK189</f>
        <v>0</v>
      </c>
    </row>
    <row r="189" spans="2:65" s="1" customFormat="1" ht="16.5" customHeight="1">
      <c r="B189" s="154"/>
      <c r="C189" s="155" t="s">
        <v>554</v>
      </c>
      <c r="D189" s="155" t="s">
        <v>205</v>
      </c>
      <c r="E189" s="156" t="s">
        <v>1681</v>
      </c>
      <c r="F189" s="263" t="s">
        <v>1843</v>
      </c>
      <c r="G189" s="263"/>
      <c r="H189" s="263"/>
      <c r="I189" s="263"/>
      <c r="J189" s="157" t="s">
        <v>1329</v>
      </c>
      <c r="K189" s="158">
        <v>1</v>
      </c>
      <c r="L189" s="159"/>
      <c r="M189" s="264"/>
      <c r="N189" s="264"/>
      <c r="O189" s="264"/>
      <c r="P189" s="264">
        <f>ROUND(V189*K189,2)</f>
        <v>0</v>
      </c>
      <c r="Q189" s="264"/>
      <c r="R189" s="160"/>
      <c r="T189" s="161" t="s">
        <v>5</v>
      </c>
      <c r="U189" s="200" t="s">
        <v>47</v>
      </c>
      <c r="V189" s="201">
        <f>L189+M189</f>
        <v>0</v>
      </c>
      <c r="W189" s="201">
        <f>ROUND(L189*K189,2)</f>
        <v>0</v>
      </c>
      <c r="X189" s="201">
        <f>ROUND(M189*K189,2)</f>
        <v>0</v>
      </c>
      <c r="Y189" s="202">
        <v>0</v>
      </c>
      <c r="Z189" s="202">
        <f>Y189*K189</f>
        <v>0</v>
      </c>
      <c r="AA189" s="202">
        <v>0</v>
      </c>
      <c r="AB189" s="202">
        <f>AA189*K189</f>
        <v>0</v>
      </c>
      <c r="AC189" s="202">
        <v>0</v>
      </c>
      <c r="AD189" s="203">
        <f>AC189*K189</f>
        <v>0</v>
      </c>
      <c r="AR189" s="22" t="s">
        <v>1418</v>
      </c>
      <c r="AT189" s="22" t="s">
        <v>205</v>
      </c>
      <c r="AU189" s="22" t="s">
        <v>96</v>
      </c>
      <c r="AY189" s="22" t="s">
        <v>204</v>
      </c>
      <c r="BE189" s="164">
        <f>IF(U189="základní",P189,0)</f>
        <v>0</v>
      </c>
      <c r="BF189" s="164">
        <f>IF(U189="snížená",P189,0)</f>
        <v>0</v>
      </c>
      <c r="BG189" s="164">
        <f>IF(U189="zákl. přenesená",P189,0)</f>
        <v>0</v>
      </c>
      <c r="BH189" s="164">
        <f>IF(U189="sníž. přenesená",P189,0)</f>
        <v>0</v>
      </c>
      <c r="BI189" s="164">
        <f>IF(U189="nulová",P189,0)</f>
        <v>0</v>
      </c>
      <c r="BJ189" s="22" t="s">
        <v>91</v>
      </c>
      <c r="BK189" s="164">
        <f>ROUND(V189*K189,2)</f>
        <v>0</v>
      </c>
      <c r="BL189" s="22" t="s">
        <v>1418</v>
      </c>
      <c r="BM189" s="22" t="s">
        <v>2166</v>
      </c>
    </row>
    <row r="190" spans="2:65" s="1" customFormat="1" ht="6.95" customHeight="1"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1"/>
    </row>
  </sheetData>
  <mergeCells count="266">
    <mergeCell ref="H1:K1"/>
    <mergeCell ref="S2:AF2"/>
    <mergeCell ref="F187:I187"/>
    <mergeCell ref="P187:Q187"/>
    <mergeCell ref="M187:O187"/>
    <mergeCell ref="F189:I189"/>
    <mergeCell ref="P189:Q189"/>
    <mergeCell ref="M189:O189"/>
    <mergeCell ref="M121:Q121"/>
    <mergeCell ref="M122:Q122"/>
    <mergeCell ref="M123:Q123"/>
    <mergeCell ref="M140:Q140"/>
    <mergeCell ref="M145:Q145"/>
    <mergeCell ref="M146:Q146"/>
    <mergeCell ref="M157:Q157"/>
    <mergeCell ref="M182:Q182"/>
    <mergeCell ref="M184:Q184"/>
    <mergeCell ref="M185:Q185"/>
    <mergeCell ref="M188:Q188"/>
    <mergeCell ref="F181:I181"/>
    <mergeCell ref="P181:Q181"/>
    <mergeCell ref="M181:O181"/>
    <mergeCell ref="F183:I183"/>
    <mergeCell ref="P183:Q183"/>
    <mergeCell ref="M183:O183"/>
    <mergeCell ref="F186:I186"/>
    <mergeCell ref="P186:Q186"/>
    <mergeCell ref="M186:O186"/>
    <mergeCell ref="F178:I178"/>
    <mergeCell ref="P178:Q178"/>
    <mergeCell ref="M178:O178"/>
    <mergeCell ref="F179:I179"/>
    <mergeCell ref="P179:Q179"/>
    <mergeCell ref="M179:O179"/>
    <mergeCell ref="F180:I180"/>
    <mergeCell ref="P180:Q180"/>
    <mergeCell ref="M180:O180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72:I172"/>
    <mergeCell ref="P172:Q172"/>
    <mergeCell ref="M172:O172"/>
    <mergeCell ref="F173:I173"/>
    <mergeCell ref="P173:Q173"/>
    <mergeCell ref="M173:O173"/>
    <mergeCell ref="F174:I174"/>
    <mergeCell ref="P174:Q174"/>
    <mergeCell ref="M174:O174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3:I163"/>
    <mergeCell ref="P163:Q163"/>
    <mergeCell ref="M163:O163"/>
    <mergeCell ref="F164:I164"/>
    <mergeCell ref="P164:Q164"/>
    <mergeCell ref="M164:O164"/>
    <mergeCell ref="F165:I165"/>
    <mergeCell ref="P165:Q165"/>
    <mergeCell ref="M165:O165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56:I156"/>
    <mergeCell ref="P156:Q156"/>
    <mergeCell ref="M156:O156"/>
    <mergeCell ref="F158:I158"/>
    <mergeCell ref="P158:Q158"/>
    <mergeCell ref="M158:O158"/>
    <mergeCell ref="F159:I159"/>
    <mergeCell ref="P159:Q159"/>
    <mergeCell ref="M159:O159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42:I142"/>
    <mergeCell ref="P142:Q142"/>
    <mergeCell ref="M142:O142"/>
    <mergeCell ref="F143:I143"/>
    <mergeCell ref="P143:Q143"/>
    <mergeCell ref="M143:O143"/>
    <mergeCell ref="F144:I144"/>
    <mergeCell ref="P144:Q144"/>
    <mergeCell ref="M144:O144"/>
    <mergeCell ref="F138:I138"/>
    <mergeCell ref="P138:Q138"/>
    <mergeCell ref="M138:O138"/>
    <mergeCell ref="F139:I139"/>
    <mergeCell ref="P139:Q139"/>
    <mergeCell ref="M139:O139"/>
    <mergeCell ref="F141:I141"/>
    <mergeCell ref="P141:Q141"/>
    <mergeCell ref="M141:O141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29:I129"/>
    <mergeCell ref="F130:I130"/>
    <mergeCell ref="F131:I131"/>
    <mergeCell ref="F132:I132"/>
    <mergeCell ref="F133:I133"/>
    <mergeCell ref="P133:Q133"/>
    <mergeCell ref="M133:O133"/>
    <mergeCell ref="F134:I134"/>
    <mergeCell ref="P134:Q134"/>
    <mergeCell ref="M134:O134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20:I120"/>
    <mergeCell ref="P120:Q120"/>
    <mergeCell ref="M120:O120"/>
    <mergeCell ref="F124:I124"/>
    <mergeCell ref="P124:Q124"/>
    <mergeCell ref="M124:O124"/>
    <mergeCell ref="F125:I125"/>
    <mergeCell ref="P125:Q125"/>
    <mergeCell ref="M125:O125"/>
    <mergeCell ref="M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H97:J97"/>
    <mergeCell ref="K97:L97"/>
    <mergeCell ref="M97:Q97"/>
    <mergeCell ref="H98:J98"/>
    <mergeCell ref="K98:L98"/>
    <mergeCell ref="M98:Q98"/>
    <mergeCell ref="H99:J99"/>
    <mergeCell ref="K99:L99"/>
    <mergeCell ref="M99:Q99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7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151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s="1" customFormat="1" ht="32.85" customHeight="1">
      <c r="B7" s="35"/>
      <c r="C7" s="36"/>
      <c r="D7" s="31" t="s">
        <v>162</v>
      </c>
      <c r="E7" s="36"/>
      <c r="F7" s="210" t="s">
        <v>2167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36"/>
      <c r="R7" s="37"/>
    </row>
    <row r="8" spans="1:66" s="1" customFormat="1" ht="14.45" customHeight="1">
      <c r="B8" s="35"/>
      <c r="C8" s="36"/>
      <c r="D8" s="32" t="s">
        <v>20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21</v>
      </c>
      <c r="N8" s="36"/>
      <c r="O8" s="30" t="s">
        <v>5</v>
      </c>
      <c r="P8" s="36"/>
      <c r="Q8" s="36"/>
      <c r="R8" s="37"/>
    </row>
    <row r="9" spans="1:66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49" t="str">
        <f>'Rekapitulace stavby'!AN8</f>
        <v>06.04.2018</v>
      </c>
      <c r="P9" s="249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2" t="s">
        <v>26</v>
      </c>
      <c r="E11" s="36"/>
      <c r="F11" s="36"/>
      <c r="G11" s="36"/>
      <c r="H11" s="36"/>
      <c r="I11" s="36"/>
      <c r="J11" s="36"/>
      <c r="K11" s="36"/>
      <c r="L11" s="36"/>
      <c r="M11" s="32" t="s">
        <v>27</v>
      </c>
      <c r="N11" s="36"/>
      <c r="O11" s="208" t="s">
        <v>28</v>
      </c>
      <c r="P11" s="208"/>
      <c r="Q11" s="36"/>
      <c r="R11" s="37"/>
    </row>
    <row r="12" spans="1:66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08" t="s">
        <v>31</v>
      </c>
      <c r="P12" s="208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2" t="s">
        <v>32</v>
      </c>
      <c r="E14" s="36"/>
      <c r="F14" s="36"/>
      <c r="G14" s="36"/>
      <c r="H14" s="36"/>
      <c r="I14" s="36"/>
      <c r="J14" s="36"/>
      <c r="K14" s="36"/>
      <c r="L14" s="36"/>
      <c r="M14" s="32" t="s">
        <v>27</v>
      </c>
      <c r="N14" s="36"/>
      <c r="O14" s="208" t="str">
        <f>IF('Rekapitulace stavby'!AN13="","",'Rekapitulace stavby'!AN13)</f>
        <v/>
      </c>
      <c r="P14" s="20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08" t="str">
        <f>IF('Rekapitulace stavby'!AN14="","",'Rekapitulace stavby'!AN14)</f>
        <v/>
      </c>
      <c r="P15" s="208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34</v>
      </c>
      <c r="E17" s="36"/>
      <c r="F17" s="36"/>
      <c r="G17" s="36"/>
      <c r="H17" s="36"/>
      <c r="I17" s="36"/>
      <c r="J17" s="36"/>
      <c r="K17" s="36"/>
      <c r="L17" s="36"/>
      <c r="M17" s="32" t="s">
        <v>27</v>
      </c>
      <c r="N17" s="36"/>
      <c r="O17" s="208" t="s">
        <v>35</v>
      </c>
      <c r="P17" s="208"/>
      <c r="Q17" s="36"/>
      <c r="R17" s="37"/>
    </row>
    <row r="18" spans="2:18" s="1" customFormat="1" ht="18" customHeight="1">
      <c r="B18" s="35"/>
      <c r="C18" s="36"/>
      <c r="D18" s="36"/>
      <c r="E18" s="30" t="s">
        <v>36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08" t="s">
        <v>37</v>
      </c>
      <c r="P18" s="208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38</v>
      </c>
      <c r="E20" s="36"/>
      <c r="F20" s="36"/>
      <c r="G20" s="36"/>
      <c r="H20" s="36"/>
      <c r="I20" s="36"/>
      <c r="J20" s="36"/>
      <c r="K20" s="36"/>
      <c r="L20" s="36"/>
      <c r="M20" s="32" t="s">
        <v>27</v>
      </c>
      <c r="N20" s="36"/>
      <c r="O20" s="208" t="s">
        <v>5</v>
      </c>
      <c r="P20" s="208"/>
      <c r="Q20" s="36"/>
      <c r="R20" s="37"/>
    </row>
    <row r="21" spans="2:18" s="1" customFormat="1" ht="18" customHeight="1">
      <c r="B21" s="35"/>
      <c r="C21" s="36"/>
      <c r="D21" s="36"/>
      <c r="E21" s="30" t="s">
        <v>39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08" t="s">
        <v>5</v>
      </c>
      <c r="P21" s="208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11" t="s">
        <v>5</v>
      </c>
      <c r="F24" s="211"/>
      <c r="G24" s="211"/>
      <c r="H24" s="211"/>
      <c r="I24" s="211"/>
      <c r="J24" s="211"/>
      <c r="K24" s="211"/>
      <c r="L24" s="211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7" t="s">
        <v>167</v>
      </c>
      <c r="E27" s="36"/>
      <c r="F27" s="36"/>
      <c r="G27" s="36"/>
      <c r="H27" s="36"/>
      <c r="I27" s="36"/>
      <c r="J27" s="36"/>
      <c r="K27" s="36"/>
      <c r="L27" s="36"/>
      <c r="M27" s="212">
        <f>M88</f>
        <v>0</v>
      </c>
      <c r="N27" s="212"/>
      <c r="O27" s="212"/>
      <c r="P27" s="212"/>
      <c r="Q27" s="36"/>
      <c r="R27" s="37"/>
    </row>
    <row r="28" spans="2:18" s="1" customFormat="1">
      <c r="B28" s="35"/>
      <c r="C28" s="36"/>
      <c r="D28" s="36"/>
      <c r="E28" s="32" t="s">
        <v>42</v>
      </c>
      <c r="F28" s="36"/>
      <c r="G28" s="36"/>
      <c r="H28" s="36"/>
      <c r="I28" s="36"/>
      <c r="J28" s="36"/>
      <c r="K28" s="36"/>
      <c r="L28" s="36"/>
      <c r="M28" s="213">
        <f>H88</f>
        <v>0</v>
      </c>
      <c r="N28" s="213"/>
      <c r="O28" s="213"/>
      <c r="P28" s="213"/>
      <c r="Q28" s="36"/>
      <c r="R28" s="37"/>
    </row>
    <row r="29" spans="2:18" s="1" customFormat="1">
      <c r="B29" s="35"/>
      <c r="C29" s="36"/>
      <c r="D29" s="36"/>
      <c r="E29" s="32" t="s">
        <v>43</v>
      </c>
      <c r="F29" s="36"/>
      <c r="G29" s="36"/>
      <c r="H29" s="36"/>
      <c r="I29" s="36"/>
      <c r="J29" s="36"/>
      <c r="K29" s="36"/>
      <c r="L29" s="36"/>
      <c r="M29" s="213">
        <f>K88</f>
        <v>0</v>
      </c>
      <c r="N29" s="213"/>
      <c r="O29" s="213"/>
      <c r="P29" s="213"/>
      <c r="Q29" s="36"/>
      <c r="R29" s="37"/>
    </row>
    <row r="30" spans="2:18" s="1" customFormat="1" ht="14.45" customHeight="1">
      <c r="B30" s="35"/>
      <c r="C30" s="36"/>
      <c r="D30" s="34" t="s">
        <v>168</v>
      </c>
      <c r="E30" s="36"/>
      <c r="F30" s="36"/>
      <c r="G30" s="36"/>
      <c r="H30" s="36"/>
      <c r="I30" s="36"/>
      <c r="J30" s="36"/>
      <c r="K30" s="36"/>
      <c r="L30" s="36"/>
      <c r="M30" s="212">
        <f>M97</f>
        <v>0</v>
      </c>
      <c r="N30" s="212"/>
      <c r="O30" s="212"/>
      <c r="P30" s="212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18" t="s">
        <v>45</v>
      </c>
      <c r="E32" s="36"/>
      <c r="F32" s="36"/>
      <c r="G32" s="36"/>
      <c r="H32" s="36"/>
      <c r="I32" s="36"/>
      <c r="J32" s="36"/>
      <c r="K32" s="36"/>
      <c r="L32" s="36"/>
      <c r="M32" s="250">
        <f>ROUND(M27+M30,2)</f>
        <v>0</v>
      </c>
      <c r="N32" s="248"/>
      <c r="O32" s="248"/>
      <c r="P32" s="248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46</v>
      </c>
      <c r="E34" s="42" t="s">
        <v>47</v>
      </c>
      <c r="F34" s="43">
        <v>0.21</v>
      </c>
      <c r="G34" s="119" t="s">
        <v>48</v>
      </c>
      <c r="H34" s="251">
        <f>ROUND((SUM(BE97:BE98)+SUM(BE116:BE266)), 2)</f>
        <v>0</v>
      </c>
      <c r="I34" s="248"/>
      <c r="J34" s="248"/>
      <c r="K34" s="36"/>
      <c r="L34" s="36"/>
      <c r="M34" s="251">
        <f>ROUND(ROUND((SUM(BE97:BE98)+SUM(BE116:BE266)), 2)*F34, 2)</f>
        <v>0</v>
      </c>
      <c r="N34" s="248"/>
      <c r="O34" s="248"/>
      <c r="P34" s="248"/>
      <c r="Q34" s="36"/>
      <c r="R34" s="37"/>
    </row>
    <row r="35" spans="2:18" s="1" customFormat="1" ht="14.45" customHeight="1">
      <c r="B35" s="35"/>
      <c r="C35" s="36"/>
      <c r="D35" s="36"/>
      <c r="E35" s="42" t="s">
        <v>49</v>
      </c>
      <c r="F35" s="43">
        <v>0.15</v>
      </c>
      <c r="G35" s="119" t="s">
        <v>48</v>
      </c>
      <c r="H35" s="251">
        <f>ROUND((SUM(BF97:BF98)+SUM(BF116:BF266)), 2)</f>
        <v>0</v>
      </c>
      <c r="I35" s="248"/>
      <c r="J35" s="248"/>
      <c r="K35" s="36"/>
      <c r="L35" s="36"/>
      <c r="M35" s="251">
        <f>ROUND(ROUND((SUM(BF97:BF98)+SUM(BF116:BF266)), 2)*F35, 2)</f>
        <v>0</v>
      </c>
      <c r="N35" s="248"/>
      <c r="O35" s="248"/>
      <c r="P35" s="248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50</v>
      </c>
      <c r="F36" s="43">
        <v>0.21</v>
      </c>
      <c r="G36" s="119" t="s">
        <v>48</v>
      </c>
      <c r="H36" s="251">
        <f>ROUND((SUM(BG97:BG98)+SUM(BG116:BG266)), 2)</f>
        <v>0</v>
      </c>
      <c r="I36" s="248"/>
      <c r="J36" s="248"/>
      <c r="K36" s="36"/>
      <c r="L36" s="36"/>
      <c r="M36" s="251"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51</v>
      </c>
      <c r="F37" s="43">
        <v>0.15</v>
      </c>
      <c r="G37" s="119" t="s">
        <v>48</v>
      </c>
      <c r="H37" s="251">
        <f>ROUND((SUM(BH97:BH98)+SUM(BH116:BH266)),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52</v>
      </c>
      <c r="F38" s="43">
        <v>0</v>
      </c>
      <c r="G38" s="119" t="s">
        <v>48</v>
      </c>
      <c r="H38" s="251">
        <f>ROUND((SUM(BI97:BI98)+SUM(BI116:BI266)),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15"/>
      <c r="D40" s="121" t="s">
        <v>53</v>
      </c>
      <c r="E40" s="75"/>
      <c r="F40" s="75"/>
      <c r="G40" s="122" t="s">
        <v>54</v>
      </c>
      <c r="H40" s="123" t="s">
        <v>55</v>
      </c>
      <c r="I40" s="75"/>
      <c r="J40" s="75"/>
      <c r="K40" s="75"/>
      <c r="L40" s="252">
        <f>SUM(M32:M38)</f>
        <v>0</v>
      </c>
      <c r="M40" s="252"/>
      <c r="N40" s="252"/>
      <c r="O40" s="252"/>
      <c r="P40" s="253"/>
      <c r="Q40" s="115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s="1" customFormat="1" ht="36.950000000000003" customHeight="1">
      <c r="B79" s="35"/>
      <c r="C79" s="69" t="s">
        <v>162</v>
      </c>
      <c r="D79" s="36"/>
      <c r="E79" s="36"/>
      <c r="F79" s="223" t="str">
        <f>F7</f>
        <v>SO06 - Odstranění kotelny</v>
      </c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22</v>
      </c>
      <c r="D81" s="36"/>
      <c r="E81" s="36"/>
      <c r="F81" s="30" t="str">
        <f>F9</f>
        <v>PZP Lobodice</v>
      </c>
      <c r="G81" s="36"/>
      <c r="H81" s="36"/>
      <c r="I81" s="36"/>
      <c r="J81" s="36"/>
      <c r="K81" s="32" t="s">
        <v>24</v>
      </c>
      <c r="L81" s="36"/>
      <c r="M81" s="249" t="str">
        <f>IF(O9="","",O9)</f>
        <v>06.04.2018</v>
      </c>
      <c r="N81" s="249"/>
      <c r="O81" s="249"/>
      <c r="P81" s="249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2" t="s">
        <v>26</v>
      </c>
      <c r="D83" s="36"/>
      <c r="E83" s="36"/>
      <c r="F83" s="30" t="str">
        <f>E12</f>
        <v xml:space="preserve">innogy Gas Storage, s.r.o. </v>
      </c>
      <c r="G83" s="36"/>
      <c r="H83" s="36"/>
      <c r="I83" s="36"/>
      <c r="J83" s="36"/>
      <c r="K83" s="32" t="s">
        <v>34</v>
      </c>
      <c r="L83" s="36"/>
      <c r="M83" s="208" t="str">
        <f>E18</f>
        <v>FORGAS a. s.</v>
      </c>
      <c r="N83" s="208"/>
      <c r="O83" s="208"/>
      <c r="P83" s="208"/>
      <c r="Q83" s="208"/>
      <c r="R83" s="37"/>
    </row>
    <row r="84" spans="2:47" s="1" customFormat="1" ht="14.45" customHeight="1">
      <c r="B84" s="35"/>
      <c r="C84" s="32" t="s">
        <v>32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38</v>
      </c>
      <c r="L84" s="36"/>
      <c r="M84" s="208" t="str">
        <f>E21</f>
        <v>Petr Teplý</v>
      </c>
      <c r="N84" s="208"/>
      <c r="O84" s="208"/>
      <c r="P84" s="208"/>
      <c r="Q84" s="208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4" t="s">
        <v>170</v>
      </c>
      <c r="D86" s="255"/>
      <c r="E86" s="255"/>
      <c r="F86" s="255"/>
      <c r="G86" s="255"/>
      <c r="H86" s="254" t="s">
        <v>171</v>
      </c>
      <c r="I86" s="256"/>
      <c r="J86" s="256"/>
      <c r="K86" s="254" t="s">
        <v>172</v>
      </c>
      <c r="L86" s="255"/>
      <c r="M86" s="254" t="s">
        <v>173</v>
      </c>
      <c r="N86" s="255"/>
      <c r="O86" s="255"/>
      <c r="P86" s="255"/>
      <c r="Q86" s="255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4" t="s">
        <v>174</v>
      </c>
      <c r="D88" s="36"/>
      <c r="E88" s="36"/>
      <c r="F88" s="36"/>
      <c r="G88" s="36"/>
      <c r="H88" s="242">
        <f>W116</f>
        <v>0</v>
      </c>
      <c r="I88" s="248"/>
      <c r="J88" s="248"/>
      <c r="K88" s="242">
        <f>X116</f>
        <v>0</v>
      </c>
      <c r="L88" s="248"/>
      <c r="M88" s="242">
        <f>M116</f>
        <v>0</v>
      </c>
      <c r="N88" s="257"/>
      <c r="O88" s="257"/>
      <c r="P88" s="257"/>
      <c r="Q88" s="257"/>
      <c r="R88" s="37"/>
      <c r="AU88" s="22" t="s">
        <v>175</v>
      </c>
    </row>
    <row r="89" spans="2:47" s="7" customFormat="1" ht="24.95" customHeight="1">
      <c r="B89" s="125"/>
      <c r="C89" s="126"/>
      <c r="D89" s="127" t="s">
        <v>176</v>
      </c>
      <c r="E89" s="126"/>
      <c r="F89" s="126"/>
      <c r="G89" s="126"/>
      <c r="H89" s="258">
        <f>W117</f>
        <v>0</v>
      </c>
      <c r="I89" s="259"/>
      <c r="J89" s="259"/>
      <c r="K89" s="258">
        <f>X117</f>
        <v>0</v>
      </c>
      <c r="L89" s="259"/>
      <c r="M89" s="258">
        <f>M117</f>
        <v>0</v>
      </c>
      <c r="N89" s="259"/>
      <c r="O89" s="259"/>
      <c r="P89" s="259"/>
      <c r="Q89" s="259"/>
      <c r="R89" s="128"/>
    </row>
    <row r="90" spans="2:47" s="8" customFormat="1" ht="19.899999999999999" customHeight="1">
      <c r="B90" s="129"/>
      <c r="C90" s="101"/>
      <c r="D90" s="130" t="s">
        <v>178</v>
      </c>
      <c r="E90" s="101"/>
      <c r="F90" s="101"/>
      <c r="G90" s="101"/>
      <c r="H90" s="238">
        <f>W118</f>
        <v>0</v>
      </c>
      <c r="I90" s="239"/>
      <c r="J90" s="239"/>
      <c r="K90" s="238">
        <f>X118</f>
        <v>0</v>
      </c>
      <c r="L90" s="239"/>
      <c r="M90" s="238">
        <f>M118</f>
        <v>0</v>
      </c>
      <c r="N90" s="239"/>
      <c r="O90" s="239"/>
      <c r="P90" s="239"/>
      <c r="Q90" s="239"/>
      <c r="R90" s="131"/>
    </row>
    <row r="91" spans="2:47" s="8" customFormat="1" ht="19.899999999999999" customHeight="1">
      <c r="B91" s="129"/>
      <c r="C91" s="101"/>
      <c r="D91" s="130" t="s">
        <v>179</v>
      </c>
      <c r="E91" s="101"/>
      <c r="F91" s="101"/>
      <c r="G91" s="101"/>
      <c r="H91" s="238">
        <f>W124</f>
        <v>0</v>
      </c>
      <c r="I91" s="239"/>
      <c r="J91" s="239"/>
      <c r="K91" s="238">
        <f>X124</f>
        <v>0</v>
      </c>
      <c r="L91" s="239"/>
      <c r="M91" s="238">
        <f>M124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180</v>
      </c>
      <c r="E92" s="101"/>
      <c r="F92" s="101"/>
      <c r="G92" s="101"/>
      <c r="H92" s="238">
        <f>W135</f>
        <v>0</v>
      </c>
      <c r="I92" s="239"/>
      <c r="J92" s="239"/>
      <c r="K92" s="238">
        <f>X135</f>
        <v>0</v>
      </c>
      <c r="L92" s="239"/>
      <c r="M92" s="238">
        <f>M135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181</v>
      </c>
      <c r="E93" s="101"/>
      <c r="F93" s="101"/>
      <c r="G93" s="101"/>
      <c r="H93" s="238">
        <f>W168</f>
        <v>0</v>
      </c>
      <c r="I93" s="239"/>
      <c r="J93" s="239"/>
      <c r="K93" s="238">
        <f>X168</f>
        <v>0</v>
      </c>
      <c r="L93" s="239"/>
      <c r="M93" s="238">
        <f>M168</f>
        <v>0</v>
      </c>
      <c r="N93" s="239"/>
      <c r="O93" s="239"/>
      <c r="P93" s="239"/>
      <c r="Q93" s="239"/>
      <c r="R93" s="131"/>
    </row>
    <row r="94" spans="2:47" s="7" customFormat="1" ht="24.95" customHeight="1">
      <c r="B94" s="125"/>
      <c r="C94" s="126"/>
      <c r="D94" s="127" t="s">
        <v>2168</v>
      </c>
      <c r="E94" s="126"/>
      <c r="F94" s="126"/>
      <c r="G94" s="126"/>
      <c r="H94" s="258">
        <f>W263</f>
        <v>0</v>
      </c>
      <c r="I94" s="259"/>
      <c r="J94" s="259"/>
      <c r="K94" s="258">
        <f>X263</f>
        <v>0</v>
      </c>
      <c r="L94" s="259"/>
      <c r="M94" s="258">
        <f>M263</f>
        <v>0</v>
      </c>
      <c r="N94" s="259"/>
      <c r="O94" s="259"/>
      <c r="P94" s="259"/>
      <c r="Q94" s="259"/>
      <c r="R94" s="128"/>
    </row>
    <row r="95" spans="2:47" s="8" customFormat="1" ht="19.899999999999999" customHeight="1">
      <c r="B95" s="129"/>
      <c r="C95" s="101"/>
      <c r="D95" s="130" t="s">
        <v>2169</v>
      </c>
      <c r="E95" s="101"/>
      <c r="F95" s="101"/>
      <c r="G95" s="101"/>
      <c r="H95" s="238">
        <f>W264</f>
        <v>0</v>
      </c>
      <c r="I95" s="239"/>
      <c r="J95" s="239"/>
      <c r="K95" s="238">
        <f>X264</f>
        <v>0</v>
      </c>
      <c r="L95" s="239"/>
      <c r="M95" s="238">
        <f>M264</f>
        <v>0</v>
      </c>
      <c r="N95" s="239"/>
      <c r="O95" s="239"/>
      <c r="P95" s="239"/>
      <c r="Q95" s="239"/>
      <c r="R95" s="131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21" s="1" customFormat="1" ht="29.25" customHeight="1">
      <c r="B97" s="35"/>
      <c r="C97" s="124" t="s">
        <v>185</v>
      </c>
      <c r="D97" s="36"/>
      <c r="E97" s="36"/>
      <c r="F97" s="36"/>
      <c r="G97" s="36"/>
      <c r="H97" s="36"/>
      <c r="I97" s="36"/>
      <c r="J97" s="36"/>
      <c r="K97" s="36"/>
      <c r="L97" s="36"/>
      <c r="M97" s="257">
        <v>0</v>
      </c>
      <c r="N97" s="260"/>
      <c r="O97" s="260"/>
      <c r="P97" s="260"/>
      <c r="Q97" s="260"/>
      <c r="R97" s="37"/>
      <c r="T97" s="132"/>
      <c r="U97" s="133" t="s">
        <v>46</v>
      </c>
    </row>
    <row r="98" spans="2:21" s="1" customFormat="1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4" t="s">
        <v>155</v>
      </c>
      <c r="D99" s="115"/>
      <c r="E99" s="115"/>
      <c r="F99" s="115"/>
      <c r="G99" s="115"/>
      <c r="H99" s="115"/>
      <c r="I99" s="115"/>
      <c r="J99" s="115"/>
      <c r="K99" s="115"/>
      <c r="L99" s="243">
        <f>ROUND(SUM(M88+M97),2)</f>
        <v>0</v>
      </c>
      <c r="M99" s="243"/>
      <c r="N99" s="243"/>
      <c r="O99" s="243"/>
      <c r="P99" s="243"/>
      <c r="Q99" s="243"/>
      <c r="R99" s="37"/>
    </row>
    <row r="100" spans="2:21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21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21" s="1" customFormat="1" ht="36.950000000000003" customHeight="1">
      <c r="B105" s="35"/>
      <c r="C105" s="206" t="s">
        <v>186</v>
      </c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37"/>
    </row>
    <row r="106" spans="2:21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30" customHeight="1">
      <c r="B107" s="35"/>
      <c r="C107" s="32" t="s">
        <v>18</v>
      </c>
      <c r="D107" s="36"/>
      <c r="E107" s="36"/>
      <c r="F107" s="246" t="str">
        <f>F6</f>
        <v>St. č. 2368 Decentralizace vytápění CA PZP Lobodice</v>
      </c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36"/>
      <c r="R107" s="37"/>
    </row>
    <row r="108" spans="2:21" s="1" customFormat="1" ht="36.950000000000003" customHeight="1">
      <c r="B108" s="35"/>
      <c r="C108" s="69" t="s">
        <v>162</v>
      </c>
      <c r="D108" s="36"/>
      <c r="E108" s="36"/>
      <c r="F108" s="223" t="str">
        <f>F7</f>
        <v>SO06 - Odstranění kotelny</v>
      </c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36"/>
      <c r="R108" s="37"/>
    </row>
    <row r="109" spans="2:21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18" customHeight="1">
      <c r="B110" s="35"/>
      <c r="C110" s="32" t="s">
        <v>22</v>
      </c>
      <c r="D110" s="36"/>
      <c r="E110" s="36"/>
      <c r="F110" s="30" t="str">
        <f>F9</f>
        <v>PZP Lobodice</v>
      </c>
      <c r="G110" s="36"/>
      <c r="H110" s="36"/>
      <c r="I110" s="36"/>
      <c r="J110" s="36"/>
      <c r="K110" s="32" t="s">
        <v>24</v>
      </c>
      <c r="L110" s="36"/>
      <c r="M110" s="249" t="str">
        <f>IF(O9="","",O9)</f>
        <v>06.04.2018</v>
      </c>
      <c r="N110" s="249"/>
      <c r="O110" s="249"/>
      <c r="P110" s="249"/>
      <c r="Q110" s="36"/>
      <c r="R110" s="37"/>
    </row>
    <row r="111" spans="2:21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21" s="1" customFormat="1">
      <c r="B112" s="35"/>
      <c r="C112" s="32" t="s">
        <v>26</v>
      </c>
      <c r="D112" s="36"/>
      <c r="E112" s="36"/>
      <c r="F112" s="30" t="str">
        <f>E12</f>
        <v xml:space="preserve">innogy Gas Storage, s.r.o. </v>
      </c>
      <c r="G112" s="36"/>
      <c r="H112" s="36"/>
      <c r="I112" s="36"/>
      <c r="J112" s="36"/>
      <c r="K112" s="32" t="s">
        <v>34</v>
      </c>
      <c r="L112" s="36"/>
      <c r="M112" s="208" t="str">
        <f>E18</f>
        <v>FORGAS a. s.</v>
      </c>
      <c r="N112" s="208"/>
      <c r="O112" s="208"/>
      <c r="P112" s="208"/>
      <c r="Q112" s="208"/>
      <c r="R112" s="37"/>
    </row>
    <row r="113" spans="2:65" s="1" customFormat="1" ht="14.45" customHeight="1">
      <c r="B113" s="35"/>
      <c r="C113" s="32" t="s">
        <v>32</v>
      </c>
      <c r="D113" s="36"/>
      <c r="E113" s="36"/>
      <c r="F113" s="30" t="str">
        <f>IF(E15="","",E15)</f>
        <v xml:space="preserve"> </v>
      </c>
      <c r="G113" s="36"/>
      <c r="H113" s="36"/>
      <c r="I113" s="36"/>
      <c r="J113" s="36"/>
      <c r="K113" s="32" t="s">
        <v>38</v>
      </c>
      <c r="L113" s="36"/>
      <c r="M113" s="208" t="str">
        <f>E21</f>
        <v>Petr Teplý</v>
      </c>
      <c r="N113" s="208"/>
      <c r="O113" s="208"/>
      <c r="P113" s="208"/>
      <c r="Q113" s="208"/>
      <c r="R113" s="37"/>
    </row>
    <row r="114" spans="2:65" s="1" customFormat="1" ht="10.3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9" customFormat="1" ht="29.25" customHeight="1">
      <c r="B115" s="134"/>
      <c r="C115" s="135" t="s">
        <v>187</v>
      </c>
      <c r="D115" s="136" t="s">
        <v>188</v>
      </c>
      <c r="E115" s="136" t="s">
        <v>64</v>
      </c>
      <c r="F115" s="261" t="s">
        <v>189</v>
      </c>
      <c r="G115" s="261"/>
      <c r="H115" s="261"/>
      <c r="I115" s="261"/>
      <c r="J115" s="136" t="s">
        <v>190</v>
      </c>
      <c r="K115" s="136" t="s">
        <v>191</v>
      </c>
      <c r="L115" s="136" t="s">
        <v>192</v>
      </c>
      <c r="M115" s="261" t="s">
        <v>193</v>
      </c>
      <c r="N115" s="261"/>
      <c r="O115" s="261"/>
      <c r="P115" s="261" t="s">
        <v>173</v>
      </c>
      <c r="Q115" s="262"/>
      <c r="R115" s="137"/>
      <c r="T115" s="76" t="s">
        <v>194</v>
      </c>
      <c r="U115" s="77" t="s">
        <v>46</v>
      </c>
      <c r="V115" s="77" t="s">
        <v>195</v>
      </c>
      <c r="W115" s="77" t="s">
        <v>196</v>
      </c>
      <c r="X115" s="77" t="s">
        <v>197</v>
      </c>
      <c r="Y115" s="77" t="s">
        <v>198</v>
      </c>
      <c r="Z115" s="77" t="s">
        <v>199</v>
      </c>
      <c r="AA115" s="77" t="s">
        <v>200</v>
      </c>
      <c r="AB115" s="77" t="s">
        <v>201</v>
      </c>
      <c r="AC115" s="77" t="s">
        <v>202</v>
      </c>
      <c r="AD115" s="78" t="s">
        <v>203</v>
      </c>
    </row>
    <row r="116" spans="2:65" s="1" customFormat="1" ht="29.25" customHeight="1">
      <c r="B116" s="35"/>
      <c r="C116" s="80" t="s">
        <v>167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274">
        <f>BK116</f>
        <v>0</v>
      </c>
      <c r="N116" s="275"/>
      <c r="O116" s="275"/>
      <c r="P116" s="275"/>
      <c r="Q116" s="275"/>
      <c r="R116" s="37"/>
      <c r="T116" s="79"/>
      <c r="U116" s="51"/>
      <c r="V116" s="51"/>
      <c r="W116" s="138">
        <f>W117+W263</f>
        <v>0</v>
      </c>
      <c r="X116" s="138">
        <f>X117+X263</f>
        <v>0</v>
      </c>
      <c r="Y116" s="51"/>
      <c r="Z116" s="139">
        <f>Z117+Z263</f>
        <v>291.61269399999992</v>
      </c>
      <c r="AA116" s="51"/>
      <c r="AB116" s="139">
        <f>AB117+AB263</f>
        <v>5.5739999999999991E-2</v>
      </c>
      <c r="AC116" s="51"/>
      <c r="AD116" s="140">
        <f>AD117+AD263</f>
        <v>8.9594699999999996</v>
      </c>
      <c r="AT116" s="22" t="s">
        <v>83</v>
      </c>
      <c r="AU116" s="22" t="s">
        <v>175</v>
      </c>
      <c r="BK116" s="141">
        <f>BK117+BK263</f>
        <v>0</v>
      </c>
    </row>
    <row r="117" spans="2:65" s="10" customFormat="1" ht="37.35" customHeight="1">
      <c r="B117" s="142"/>
      <c r="C117" s="143"/>
      <c r="D117" s="144" t="s">
        <v>176</v>
      </c>
      <c r="E117" s="144"/>
      <c r="F117" s="144"/>
      <c r="G117" s="144"/>
      <c r="H117" s="144"/>
      <c r="I117" s="144"/>
      <c r="J117" s="144"/>
      <c r="K117" s="144"/>
      <c r="L117" s="144"/>
      <c r="M117" s="276">
        <f>BK117</f>
        <v>0</v>
      </c>
      <c r="N117" s="258"/>
      <c r="O117" s="258"/>
      <c r="P117" s="258"/>
      <c r="Q117" s="258"/>
      <c r="R117" s="145"/>
      <c r="T117" s="146"/>
      <c r="U117" s="143"/>
      <c r="V117" s="143"/>
      <c r="W117" s="147">
        <f>W118+W124+W135+W168</f>
        <v>0</v>
      </c>
      <c r="X117" s="147">
        <f>X118+X124+X135+X168</f>
        <v>0</v>
      </c>
      <c r="Y117" s="143"/>
      <c r="Z117" s="148">
        <f>Z118+Z124+Z135+Z168</f>
        <v>291.61269399999992</v>
      </c>
      <c r="AA117" s="143"/>
      <c r="AB117" s="148">
        <f>AB118+AB124+AB135+AB168</f>
        <v>5.5739999999999991E-2</v>
      </c>
      <c r="AC117" s="143"/>
      <c r="AD117" s="149">
        <f>AD118+AD124+AD135+AD168</f>
        <v>8.9594699999999996</v>
      </c>
      <c r="AR117" s="150" t="s">
        <v>96</v>
      </c>
      <c r="AT117" s="151" t="s">
        <v>83</v>
      </c>
      <c r="AU117" s="151" t="s">
        <v>84</v>
      </c>
      <c r="AY117" s="150" t="s">
        <v>204</v>
      </c>
      <c r="BK117" s="152">
        <f>BK118+BK124+BK135+BK168</f>
        <v>0</v>
      </c>
    </row>
    <row r="118" spans="2:65" s="10" customFormat="1" ht="19.899999999999999" customHeight="1">
      <c r="B118" s="142"/>
      <c r="C118" s="143"/>
      <c r="D118" s="153" t="s">
        <v>178</v>
      </c>
      <c r="E118" s="153"/>
      <c r="F118" s="153"/>
      <c r="G118" s="153"/>
      <c r="H118" s="153"/>
      <c r="I118" s="153"/>
      <c r="J118" s="153"/>
      <c r="K118" s="153"/>
      <c r="L118" s="153"/>
      <c r="M118" s="277">
        <f>BK118</f>
        <v>0</v>
      </c>
      <c r="N118" s="278"/>
      <c r="O118" s="278"/>
      <c r="P118" s="278"/>
      <c r="Q118" s="278"/>
      <c r="R118" s="145"/>
      <c r="T118" s="146"/>
      <c r="U118" s="143"/>
      <c r="V118" s="143"/>
      <c r="W118" s="147">
        <f>SUM(W119:W123)</f>
        <v>0</v>
      </c>
      <c r="X118" s="147">
        <f>SUM(X119:X123)</f>
        <v>0</v>
      </c>
      <c r="Y118" s="143"/>
      <c r="Z118" s="148">
        <f>SUM(Z119:Z123)</f>
        <v>53.502876000000008</v>
      </c>
      <c r="AA118" s="143"/>
      <c r="AB118" s="148">
        <f>SUM(AB119:AB123)</f>
        <v>0</v>
      </c>
      <c r="AC118" s="143"/>
      <c r="AD118" s="149">
        <f>SUM(AD119:AD123)</f>
        <v>0</v>
      </c>
      <c r="AR118" s="150" t="s">
        <v>96</v>
      </c>
      <c r="AT118" s="151" t="s">
        <v>83</v>
      </c>
      <c r="AU118" s="151" t="s">
        <v>91</v>
      </c>
      <c r="AY118" s="150" t="s">
        <v>204</v>
      </c>
      <c r="BK118" s="152">
        <f>SUM(BK119:BK123)</f>
        <v>0</v>
      </c>
    </row>
    <row r="119" spans="2:65" s="1" customFormat="1" ht="25.5" customHeight="1">
      <c r="B119" s="154"/>
      <c r="C119" s="155" t="s">
        <v>91</v>
      </c>
      <c r="D119" s="155" t="s">
        <v>205</v>
      </c>
      <c r="E119" s="156" t="s">
        <v>2170</v>
      </c>
      <c r="F119" s="263" t="s">
        <v>2171</v>
      </c>
      <c r="G119" s="263"/>
      <c r="H119" s="263"/>
      <c r="I119" s="263"/>
      <c r="J119" s="157" t="s">
        <v>237</v>
      </c>
      <c r="K119" s="158">
        <v>3</v>
      </c>
      <c r="L119" s="159"/>
      <c r="M119" s="264"/>
      <c r="N119" s="264"/>
      <c r="O119" s="264"/>
      <c r="P119" s="264">
        <f>ROUND(V119*K119,2)</f>
        <v>0</v>
      </c>
      <c r="Q119" s="264"/>
      <c r="R119" s="160"/>
      <c r="T119" s="161" t="s">
        <v>5</v>
      </c>
      <c r="U119" s="44" t="s">
        <v>47</v>
      </c>
      <c r="V119" s="120">
        <f>L119+M119</f>
        <v>0</v>
      </c>
      <c r="W119" s="120">
        <f>ROUND(L119*K119,2)</f>
        <v>0</v>
      </c>
      <c r="X119" s="120">
        <f>ROUND(M119*K119,2)</f>
        <v>0</v>
      </c>
      <c r="Y119" s="162">
        <v>0</v>
      </c>
      <c r="Z119" s="162">
        <f>Y119*K119</f>
        <v>0</v>
      </c>
      <c r="AA119" s="162">
        <v>0</v>
      </c>
      <c r="AB119" s="162">
        <f>AA119*K119</f>
        <v>0</v>
      </c>
      <c r="AC119" s="162">
        <v>0</v>
      </c>
      <c r="AD119" s="163">
        <f>AC119*K119</f>
        <v>0</v>
      </c>
      <c r="AR119" s="22" t="s">
        <v>209</v>
      </c>
      <c r="AT119" s="22" t="s">
        <v>205</v>
      </c>
      <c r="AU119" s="22" t="s">
        <v>96</v>
      </c>
      <c r="AY119" s="22" t="s">
        <v>204</v>
      </c>
      <c r="BE119" s="164">
        <f>IF(U119="základní",P119,0)</f>
        <v>0</v>
      </c>
      <c r="BF119" s="164">
        <f>IF(U119="snížená",P119,0)</f>
        <v>0</v>
      </c>
      <c r="BG119" s="164">
        <f>IF(U119="zákl. přenesená",P119,0)</f>
        <v>0</v>
      </c>
      <c r="BH119" s="164">
        <f>IF(U119="sníž. přenesená",P119,0)</f>
        <v>0</v>
      </c>
      <c r="BI119" s="164">
        <f>IF(U119="nulová",P119,0)</f>
        <v>0</v>
      </c>
      <c r="BJ119" s="22" t="s">
        <v>91</v>
      </c>
      <c r="BK119" s="164">
        <f>ROUND(V119*K119,2)</f>
        <v>0</v>
      </c>
      <c r="BL119" s="22" t="s">
        <v>209</v>
      </c>
      <c r="BM119" s="22" t="s">
        <v>2172</v>
      </c>
    </row>
    <row r="120" spans="2:65" s="1" customFormat="1" ht="16.5" customHeight="1">
      <c r="B120" s="35"/>
      <c r="C120" s="36"/>
      <c r="D120" s="36"/>
      <c r="E120" s="36"/>
      <c r="F120" s="288" t="s">
        <v>2173</v>
      </c>
      <c r="G120" s="289"/>
      <c r="H120" s="289"/>
      <c r="I120" s="289"/>
      <c r="J120" s="36"/>
      <c r="K120" s="36"/>
      <c r="L120" s="36"/>
      <c r="M120" s="36"/>
      <c r="N120" s="36"/>
      <c r="O120" s="36"/>
      <c r="P120" s="36"/>
      <c r="Q120" s="36"/>
      <c r="R120" s="37"/>
      <c r="T120" s="196"/>
      <c r="U120" s="36"/>
      <c r="V120" s="36"/>
      <c r="W120" s="36"/>
      <c r="X120" s="36"/>
      <c r="Y120" s="36"/>
      <c r="Z120" s="36"/>
      <c r="AA120" s="36"/>
      <c r="AB120" s="36"/>
      <c r="AC120" s="36"/>
      <c r="AD120" s="74"/>
      <c r="AT120" s="22" t="s">
        <v>931</v>
      </c>
      <c r="AU120" s="22" t="s">
        <v>96</v>
      </c>
    </row>
    <row r="121" spans="2:65" s="1" customFormat="1" ht="25.5" customHeight="1">
      <c r="B121" s="154"/>
      <c r="C121" s="155" t="s">
        <v>96</v>
      </c>
      <c r="D121" s="155" t="s">
        <v>205</v>
      </c>
      <c r="E121" s="156" t="s">
        <v>2174</v>
      </c>
      <c r="F121" s="263" t="s">
        <v>2175</v>
      </c>
      <c r="G121" s="263"/>
      <c r="H121" s="263"/>
      <c r="I121" s="263"/>
      <c r="J121" s="157" t="s">
        <v>237</v>
      </c>
      <c r="K121" s="158">
        <v>3</v>
      </c>
      <c r="L121" s="159"/>
      <c r="M121" s="264"/>
      <c r="N121" s="264"/>
      <c r="O121" s="264"/>
      <c r="P121" s="264">
        <f>ROUND(V121*K121,2)</f>
        <v>0</v>
      </c>
      <c r="Q121" s="264"/>
      <c r="R121" s="160"/>
      <c r="T121" s="161" t="s">
        <v>5</v>
      </c>
      <c r="U121" s="44" t="s">
        <v>47</v>
      </c>
      <c r="V121" s="120">
        <f>L121+M121</f>
        <v>0</v>
      </c>
      <c r="W121" s="120">
        <f>ROUND(L121*K121,2)</f>
        <v>0</v>
      </c>
      <c r="X121" s="120">
        <f>ROUND(M121*K121,2)</f>
        <v>0</v>
      </c>
      <c r="Y121" s="162">
        <v>0</v>
      </c>
      <c r="Z121" s="162">
        <f>Y121*K121</f>
        <v>0</v>
      </c>
      <c r="AA121" s="162">
        <v>0</v>
      </c>
      <c r="AB121" s="162">
        <f>AA121*K121</f>
        <v>0</v>
      </c>
      <c r="AC121" s="162">
        <v>0</v>
      </c>
      <c r="AD121" s="163">
        <f>AC121*K121</f>
        <v>0</v>
      </c>
      <c r="AR121" s="22" t="s">
        <v>209</v>
      </c>
      <c r="AT121" s="22" t="s">
        <v>205</v>
      </c>
      <c r="AU121" s="22" t="s">
        <v>96</v>
      </c>
      <c r="AY121" s="22" t="s">
        <v>204</v>
      </c>
      <c r="BE121" s="164">
        <f>IF(U121="základní",P121,0)</f>
        <v>0</v>
      </c>
      <c r="BF121" s="164">
        <f>IF(U121="snížená",P121,0)</f>
        <v>0</v>
      </c>
      <c r="BG121" s="164">
        <f>IF(U121="zákl. přenesená",P121,0)</f>
        <v>0</v>
      </c>
      <c r="BH121" s="164">
        <f>IF(U121="sníž. přenesená",P121,0)</f>
        <v>0</v>
      </c>
      <c r="BI121" s="164">
        <f>IF(U121="nulová",P121,0)</f>
        <v>0</v>
      </c>
      <c r="BJ121" s="22" t="s">
        <v>91</v>
      </c>
      <c r="BK121" s="164">
        <f>ROUND(V121*K121,2)</f>
        <v>0</v>
      </c>
      <c r="BL121" s="22" t="s">
        <v>209</v>
      </c>
      <c r="BM121" s="22" t="s">
        <v>2176</v>
      </c>
    </row>
    <row r="122" spans="2:65" s="1" customFormat="1" ht="16.5" customHeight="1">
      <c r="B122" s="154"/>
      <c r="C122" s="155" t="s">
        <v>216</v>
      </c>
      <c r="D122" s="155" t="s">
        <v>205</v>
      </c>
      <c r="E122" s="156" t="s">
        <v>2177</v>
      </c>
      <c r="F122" s="263" t="s">
        <v>2178</v>
      </c>
      <c r="G122" s="263"/>
      <c r="H122" s="263"/>
      <c r="I122" s="263"/>
      <c r="J122" s="157" t="s">
        <v>1329</v>
      </c>
      <c r="K122" s="158">
        <v>1</v>
      </c>
      <c r="L122" s="159"/>
      <c r="M122" s="264"/>
      <c r="N122" s="264"/>
      <c r="O122" s="264"/>
      <c r="P122" s="264">
        <f>ROUND(V122*K122,2)</f>
        <v>0</v>
      </c>
      <c r="Q122" s="264"/>
      <c r="R122" s="160"/>
      <c r="T122" s="161" t="s">
        <v>5</v>
      </c>
      <c r="U122" s="44" t="s">
        <v>47</v>
      </c>
      <c r="V122" s="120">
        <f>L122+M122</f>
        <v>0</v>
      </c>
      <c r="W122" s="120">
        <f>ROUND(L122*K122,2)</f>
        <v>0</v>
      </c>
      <c r="X122" s="120">
        <f>ROUND(M122*K122,2)</f>
        <v>0</v>
      </c>
      <c r="Y122" s="162">
        <v>0</v>
      </c>
      <c r="Z122" s="162">
        <f>Y122*K122</f>
        <v>0</v>
      </c>
      <c r="AA122" s="162">
        <v>0</v>
      </c>
      <c r="AB122" s="162">
        <f>AA122*K122</f>
        <v>0</v>
      </c>
      <c r="AC122" s="162">
        <v>0</v>
      </c>
      <c r="AD122" s="163">
        <f>AC122*K122</f>
        <v>0</v>
      </c>
      <c r="AR122" s="22" t="s">
        <v>209</v>
      </c>
      <c r="AT122" s="22" t="s">
        <v>205</v>
      </c>
      <c r="AU122" s="22" t="s">
        <v>96</v>
      </c>
      <c r="AY122" s="22" t="s">
        <v>204</v>
      </c>
      <c r="BE122" s="164">
        <f>IF(U122="základní",P122,0)</f>
        <v>0</v>
      </c>
      <c r="BF122" s="164">
        <f>IF(U122="snížená",P122,0)</f>
        <v>0</v>
      </c>
      <c r="BG122" s="164">
        <f>IF(U122="zákl. přenesená",P122,0)</f>
        <v>0</v>
      </c>
      <c r="BH122" s="164">
        <f>IF(U122="sníž. přenesená",P122,0)</f>
        <v>0</v>
      </c>
      <c r="BI122" s="164">
        <f>IF(U122="nulová",P122,0)</f>
        <v>0</v>
      </c>
      <c r="BJ122" s="22" t="s">
        <v>91</v>
      </c>
      <c r="BK122" s="164">
        <f>ROUND(V122*K122,2)</f>
        <v>0</v>
      </c>
      <c r="BL122" s="22" t="s">
        <v>209</v>
      </c>
      <c r="BM122" s="22" t="s">
        <v>2179</v>
      </c>
    </row>
    <row r="123" spans="2:65" s="1" customFormat="1" ht="38.25" customHeight="1">
      <c r="B123" s="154"/>
      <c r="C123" s="155" t="s">
        <v>220</v>
      </c>
      <c r="D123" s="155" t="s">
        <v>205</v>
      </c>
      <c r="E123" s="156" t="s">
        <v>2180</v>
      </c>
      <c r="F123" s="263" t="s">
        <v>2181</v>
      </c>
      <c r="G123" s="263"/>
      <c r="H123" s="263"/>
      <c r="I123" s="263"/>
      <c r="J123" s="157" t="s">
        <v>928</v>
      </c>
      <c r="K123" s="158">
        <v>4.6920000000000002</v>
      </c>
      <c r="L123" s="159"/>
      <c r="M123" s="264"/>
      <c r="N123" s="264"/>
      <c r="O123" s="264"/>
      <c r="P123" s="264">
        <f>ROUND(V123*K123,2)</f>
        <v>0</v>
      </c>
      <c r="Q123" s="264"/>
      <c r="R123" s="160"/>
      <c r="T123" s="161" t="s">
        <v>5</v>
      </c>
      <c r="U123" s="44" t="s">
        <v>47</v>
      </c>
      <c r="V123" s="120">
        <f>L123+M123</f>
        <v>0</v>
      </c>
      <c r="W123" s="120">
        <f>ROUND(L123*K123,2)</f>
        <v>0</v>
      </c>
      <c r="X123" s="120">
        <f>ROUND(M123*K123,2)</f>
        <v>0</v>
      </c>
      <c r="Y123" s="162">
        <v>11.403</v>
      </c>
      <c r="Z123" s="162">
        <f>Y123*K123</f>
        <v>53.502876000000008</v>
      </c>
      <c r="AA123" s="162">
        <v>0</v>
      </c>
      <c r="AB123" s="162">
        <f>AA123*K123</f>
        <v>0</v>
      </c>
      <c r="AC123" s="162">
        <v>0</v>
      </c>
      <c r="AD123" s="163">
        <f>AC123*K123</f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>IF(U123="základní",P123,0)</f>
        <v>0</v>
      </c>
      <c r="BF123" s="164">
        <f>IF(U123="snížená",P123,0)</f>
        <v>0</v>
      </c>
      <c r="BG123" s="164">
        <f>IF(U123="zákl. přenesená",P123,0)</f>
        <v>0</v>
      </c>
      <c r="BH123" s="164">
        <f>IF(U123="sníž. přenesená",P123,0)</f>
        <v>0</v>
      </c>
      <c r="BI123" s="164">
        <f>IF(U123="nulová",P123,0)</f>
        <v>0</v>
      </c>
      <c r="BJ123" s="22" t="s">
        <v>91</v>
      </c>
      <c r="BK123" s="164">
        <f>ROUND(V123*K123,2)</f>
        <v>0</v>
      </c>
      <c r="BL123" s="22" t="s">
        <v>209</v>
      </c>
      <c r="BM123" s="22" t="s">
        <v>2182</v>
      </c>
    </row>
    <row r="124" spans="2:65" s="10" customFormat="1" ht="29.85" customHeight="1">
      <c r="B124" s="142"/>
      <c r="C124" s="143"/>
      <c r="D124" s="153" t="s">
        <v>179</v>
      </c>
      <c r="E124" s="153"/>
      <c r="F124" s="153"/>
      <c r="G124" s="153"/>
      <c r="H124" s="153"/>
      <c r="I124" s="153"/>
      <c r="J124" s="153"/>
      <c r="K124" s="153"/>
      <c r="L124" s="153"/>
      <c r="M124" s="279">
        <f>BK124</f>
        <v>0</v>
      </c>
      <c r="N124" s="280"/>
      <c r="O124" s="280"/>
      <c r="P124" s="280"/>
      <c r="Q124" s="280"/>
      <c r="R124" s="145"/>
      <c r="T124" s="146"/>
      <c r="U124" s="143"/>
      <c r="V124" s="143"/>
      <c r="W124" s="147">
        <f>SUM(W125:W134)</f>
        <v>0</v>
      </c>
      <c r="X124" s="147">
        <f>SUM(X125:X134)</f>
        <v>0</v>
      </c>
      <c r="Y124" s="143"/>
      <c r="Z124" s="148">
        <f>SUM(Z125:Z134)</f>
        <v>15.966958999999999</v>
      </c>
      <c r="AA124" s="143"/>
      <c r="AB124" s="148">
        <f>SUM(AB125:AB134)</f>
        <v>7.6999999999999985E-4</v>
      </c>
      <c r="AC124" s="143"/>
      <c r="AD124" s="149">
        <f>SUM(AD125:AD134)</f>
        <v>1.6106999999999998</v>
      </c>
      <c r="AR124" s="150" t="s">
        <v>96</v>
      </c>
      <c r="AT124" s="151" t="s">
        <v>83</v>
      </c>
      <c r="AU124" s="151" t="s">
        <v>91</v>
      </c>
      <c r="AY124" s="150" t="s">
        <v>204</v>
      </c>
      <c r="BK124" s="152">
        <f>SUM(BK125:BK134)</f>
        <v>0</v>
      </c>
    </row>
    <row r="125" spans="2:65" s="1" customFormat="1" ht="16.5" customHeight="1">
      <c r="B125" s="154"/>
      <c r="C125" s="155" t="s">
        <v>224</v>
      </c>
      <c r="D125" s="155" t="s">
        <v>205</v>
      </c>
      <c r="E125" s="156" t="s">
        <v>2183</v>
      </c>
      <c r="F125" s="263" t="s">
        <v>2184</v>
      </c>
      <c r="G125" s="263"/>
      <c r="H125" s="263"/>
      <c r="I125" s="263"/>
      <c r="J125" s="157" t="s">
        <v>208</v>
      </c>
      <c r="K125" s="158">
        <v>15</v>
      </c>
      <c r="L125" s="159"/>
      <c r="M125" s="264"/>
      <c r="N125" s="264"/>
      <c r="O125" s="264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0.35</v>
      </c>
      <c r="Z125" s="162">
        <f>Y125*K125</f>
        <v>5.25</v>
      </c>
      <c r="AA125" s="162">
        <v>0</v>
      </c>
      <c r="AB125" s="162">
        <f>AA125*K125</f>
        <v>0</v>
      </c>
      <c r="AC125" s="162">
        <v>9.3579999999999997E-2</v>
      </c>
      <c r="AD125" s="163">
        <f>AC125*K125</f>
        <v>1.4036999999999999</v>
      </c>
      <c r="AR125" s="22" t="s">
        <v>209</v>
      </c>
      <c r="AT125" s="22" t="s">
        <v>205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2185</v>
      </c>
    </row>
    <row r="126" spans="2:65" s="1" customFormat="1" ht="16.5" customHeight="1">
      <c r="B126" s="35"/>
      <c r="C126" s="36"/>
      <c r="D126" s="36"/>
      <c r="E126" s="36"/>
      <c r="F126" s="288" t="s">
        <v>2186</v>
      </c>
      <c r="G126" s="289"/>
      <c r="H126" s="289"/>
      <c r="I126" s="289"/>
      <c r="J126" s="36"/>
      <c r="K126" s="36"/>
      <c r="L126" s="36"/>
      <c r="M126" s="36"/>
      <c r="N126" s="36"/>
      <c r="O126" s="36"/>
      <c r="P126" s="36"/>
      <c r="Q126" s="36"/>
      <c r="R126" s="37"/>
      <c r="T126" s="196"/>
      <c r="U126" s="36"/>
      <c r="V126" s="36"/>
      <c r="W126" s="36"/>
      <c r="X126" s="36"/>
      <c r="Y126" s="36"/>
      <c r="Z126" s="36"/>
      <c r="AA126" s="36"/>
      <c r="AB126" s="36"/>
      <c r="AC126" s="36"/>
      <c r="AD126" s="74"/>
      <c r="AT126" s="22" t="s">
        <v>931</v>
      </c>
      <c r="AU126" s="22" t="s">
        <v>96</v>
      </c>
    </row>
    <row r="127" spans="2:65" s="1" customFormat="1" ht="38.25" customHeight="1">
      <c r="B127" s="154"/>
      <c r="C127" s="155" t="s">
        <v>229</v>
      </c>
      <c r="D127" s="155" t="s">
        <v>205</v>
      </c>
      <c r="E127" s="156" t="s">
        <v>2187</v>
      </c>
      <c r="F127" s="263" t="s">
        <v>2188</v>
      </c>
      <c r="G127" s="263"/>
      <c r="H127" s="263"/>
      <c r="I127" s="263"/>
      <c r="J127" s="157" t="s">
        <v>237</v>
      </c>
      <c r="K127" s="158">
        <v>1</v>
      </c>
      <c r="L127" s="159"/>
      <c r="M127" s="264"/>
      <c r="N127" s="264"/>
      <c r="O127" s="264"/>
      <c r="P127" s="264">
        <f t="shared" ref="P127:P132" si="0">ROUND(V127*K127,2)</f>
        <v>0</v>
      </c>
      <c r="Q127" s="264"/>
      <c r="R127" s="160"/>
      <c r="T127" s="161" t="s">
        <v>5</v>
      </c>
      <c r="U127" s="44" t="s">
        <v>47</v>
      </c>
      <c r="V127" s="120">
        <f t="shared" ref="V127:V132" si="1">L127+M127</f>
        <v>0</v>
      </c>
      <c r="W127" s="120">
        <f t="shared" ref="W127:W132" si="2">ROUND(L127*K127,2)</f>
        <v>0</v>
      </c>
      <c r="X127" s="120">
        <f t="shared" ref="X127:X132" si="3">ROUND(M127*K127,2)</f>
        <v>0</v>
      </c>
      <c r="Y127" s="162">
        <v>1.46</v>
      </c>
      <c r="Z127" s="162">
        <f t="shared" ref="Z127:Z132" si="4">Y127*K127</f>
        <v>1.46</v>
      </c>
      <c r="AA127" s="162">
        <v>0</v>
      </c>
      <c r="AB127" s="162">
        <f t="shared" ref="AB127:AB132" si="5">AA127*K127</f>
        <v>0</v>
      </c>
      <c r="AC127" s="162">
        <v>0</v>
      </c>
      <c r="AD127" s="163">
        <f t="shared" ref="AD127:AD132" si="6">AC127*K127</f>
        <v>0</v>
      </c>
      <c r="AR127" s="22" t="s">
        <v>209</v>
      </c>
      <c r="AT127" s="22" t="s">
        <v>205</v>
      </c>
      <c r="AU127" s="22" t="s">
        <v>96</v>
      </c>
      <c r="AY127" s="22" t="s">
        <v>204</v>
      </c>
      <c r="BE127" s="164">
        <f t="shared" ref="BE127:BE132" si="7">IF(U127="základní",P127,0)</f>
        <v>0</v>
      </c>
      <c r="BF127" s="164">
        <f t="shared" ref="BF127:BF132" si="8">IF(U127="snížená",P127,0)</f>
        <v>0</v>
      </c>
      <c r="BG127" s="164">
        <f t="shared" ref="BG127:BG132" si="9">IF(U127="zákl. přenesená",P127,0)</f>
        <v>0</v>
      </c>
      <c r="BH127" s="164">
        <f t="shared" ref="BH127:BH132" si="10">IF(U127="sníž. přenesená",P127,0)</f>
        <v>0</v>
      </c>
      <c r="BI127" s="164">
        <f t="shared" ref="BI127:BI132" si="11">IF(U127="nulová",P127,0)</f>
        <v>0</v>
      </c>
      <c r="BJ127" s="22" t="s">
        <v>91</v>
      </c>
      <c r="BK127" s="164">
        <f t="shared" ref="BK127:BK132" si="12">ROUND(V127*K127,2)</f>
        <v>0</v>
      </c>
      <c r="BL127" s="22" t="s">
        <v>209</v>
      </c>
      <c r="BM127" s="22" t="s">
        <v>2189</v>
      </c>
    </row>
    <row r="128" spans="2:65" s="1" customFormat="1" ht="38.25" customHeight="1">
      <c r="B128" s="154"/>
      <c r="C128" s="155" t="s">
        <v>234</v>
      </c>
      <c r="D128" s="155" t="s">
        <v>205</v>
      </c>
      <c r="E128" s="156" t="s">
        <v>2190</v>
      </c>
      <c r="F128" s="263" t="s">
        <v>2191</v>
      </c>
      <c r="G128" s="263"/>
      <c r="H128" s="263"/>
      <c r="I128" s="263"/>
      <c r="J128" s="157" t="s">
        <v>237</v>
      </c>
      <c r="K128" s="158">
        <v>1</v>
      </c>
      <c r="L128" s="159"/>
      <c r="M128" s="264"/>
      <c r="N128" s="264"/>
      <c r="O128" s="264"/>
      <c r="P128" s="264">
        <f t="shared" si="0"/>
        <v>0</v>
      </c>
      <c r="Q128" s="264"/>
      <c r="R128" s="160"/>
      <c r="T128" s="161" t="s">
        <v>5</v>
      </c>
      <c r="U128" s="44" t="s">
        <v>47</v>
      </c>
      <c r="V128" s="120">
        <f t="shared" si="1"/>
        <v>0</v>
      </c>
      <c r="W128" s="120">
        <f t="shared" si="2"/>
        <v>0</v>
      </c>
      <c r="X128" s="120">
        <f t="shared" si="3"/>
        <v>0</v>
      </c>
      <c r="Y128" s="162">
        <v>0.63</v>
      </c>
      <c r="Z128" s="162">
        <f t="shared" si="4"/>
        <v>0.63</v>
      </c>
      <c r="AA128" s="162">
        <v>0</v>
      </c>
      <c r="AB128" s="162">
        <f t="shared" si="5"/>
        <v>0</v>
      </c>
      <c r="AC128" s="162">
        <v>0</v>
      </c>
      <c r="AD128" s="163">
        <f t="shared" si="6"/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 t="shared" si="7"/>
        <v>0</v>
      </c>
      <c r="BF128" s="164">
        <f t="shared" si="8"/>
        <v>0</v>
      </c>
      <c r="BG128" s="164">
        <f t="shared" si="9"/>
        <v>0</v>
      </c>
      <c r="BH128" s="164">
        <f t="shared" si="10"/>
        <v>0</v>
      </c>
      <c r="BI128" s="164">
        <f t="shared" si="11"/>
        <v>0</v>
      </c>
      <c r="BJ128" s="22" t="s">
        <v>91</v>
      </c>
      <c r="BK128" s="164">
        <f t="shared" si="12"/>
        <v>0</v>
      </c>
      <c r="BL128" s="22" t="s">
        <v>209</v>
      </c>
      <c r="BM128" s="22" t="s">
        <v>2192</v>
      </c>
    </row>
    <row r="129" spans="2:65" s="1" customFormat="1" ht="25.5" customHeight="1">
      <c r="B129" s="154"/>
      <c r="C129" s="155" t="s">
        <v>239</v>
      </c>
      <c r="D129" s="155" t="s">
        <v>205</v>
      </c>
      <c r="E129" s="156" t="s">
        <v>2193</v>
      </c>
      <c r="F129" s="263" t="s">
        <v>2194</v>
      </c>
      <c r="G129" s="263"/>
      <c r="H129" s="263"/>
      <c r="I129" s="263"/>
      <c r="J129" s="157" t="s">
        <v>237</v>
      </c>
      <c r="K129" s="158">
        <v>2</v>
      </c>
      <c r="L129" s="159"/>
      <c r="M129" s="264"/>
      <c r="N129" s="264"/>
      <c r="O129" s="264"/>
      <c r="P129" s="264">
        <f t="shared" si="0"/>
        <v>0</v>
      </c>
      <c r="Q129" s="264"/>
      <c r="R129" s="160"/>
      <c r="T129" s="161" t="s">
        <v>5</v>
      </c>
      <c r="U129" s="44" t="s">
        <v>47</v>
      </c>
      <c r="V129" s="120">
        <f t="shared" si="1"/>
        <v>0</v>
      </c>
      <c r="W129" s="120">
        <f t="shared" si="2"/>
        <v>0</v>
      </c>
      <c r="X129" s="120">
        <f t="shared" si="3"/>
        <v>0</v>
      </c>
      <c r="Y129" s="162">
        <v>0.42</v>
      </c>
      <c r="Z129" s="162">
        <f t="shared" si="4"/>
        <v>0.84</v>
      </c>
      <c r="AA129" s="162">
        <v>6.9999999999999994E-5</v>
      </c>
      <c r="AB129" s="162">
        <f t="shared" si="5"/>
        <v>1.3999999999999999E-4</v>
      </c>
      <c r="AC129" s="162">
        <v>4.4999999999999997E-3</v>
      </c>
      <c r="AD129" s="163">
        <f t="shared" si="6"/>
        <v>8.9999999999999993E-3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 t="shared" si="7"/>
        <v>0</v>
      </c>
      <c r="BF129" s="164">
        <f t="shared" si="8"/>
        <v>0</v>
      </c>
      <c r="BG129" s="164">
        <f t="shared" si="9"/>
        <v>0</v>
      </c>
      <c r="BH129" s="164">
        <f t="shared" si="10"/>
        <v>0</v>
      </c>
      <c r="BI129" s="164">
        <f t="shared" si="11"/>
        <v>0</v>
      </c>
      <c r="BJ129" s="22" t="s">
        <v>91</v>
      </c>
      <c r="BK129" s="164">
        <f t="shared" si="12"/>
        <v>0</v>
      </c>
      <c r="BL129" s="22" t="s">
        <v>209</v>
      </c>
      <c r="BM129" s="22" t="s">
        <v>2195</v>
      </c>
    </row>
    <row r="130" spans="2:65" s="1" customFormat="1" ht="25.5" customHeight="1">
      <c r="B130" s="154"/>
      <c r="C130" s="155" t="s">
        <v>243</v>
      </c>
      <c r="D130" s="155" t="s">
        <v>205</v>
      </c>
      <c r="E130" s="156" t="s">
        <v>2196</v>
      </c>
      <c r="F130" s="263" t="s">
        <v>2197</v>
      </c>
      <c r="G130" s="263"/>
      <c r="H130" s="263"/>
      <c r="I130" s="263"/>
      <c r="J130" s="157" t="s">
        <v>237</v>
      </c>
      <c r="K130" s="158">
        <v>9</v>
      </c>
      <c r="L130" s="159"/>
      <c r="M130" s="264"/>
      <c r="N130" s="264"/>
      <c r="O130" s="264"/>
      <c r="P130" s="264">
        <f t="shared" si="0"/>
        <v>0</v>
      </c>
      <c r="Q130" s="264"/>
      <c r="R130" s="160"/>
      <c r="T130" s="161" t="s">
        <v>5</v>
      </c>
      <c r="U130" s="44" t="s">
        <v>47</v>
      </c>
      <c r="V130" s="120">
        <f t="shared" si="1"/>
        <v>0</v>
      </c>
      <c r="W130" s="120">
        <f t="shared" si="2"/>
        <v>0</v>
      </c>
      <c r="X130" s="120">
        <f t="shared" si="3"/>
        <v>0</v>
      </c>
      <c r="Y130" s="162">
        <v>0.5</v>
      </c>
      <c r="Z130" s="162">
        <f t="shared" si="4"/>
        <v>4.5</v>
      </c>
      <c r="AA130" s="162">
        <v>6.9999999999999994E-5</v>
      </c>
      <c r="AB130" s="162">
        <f t="shared" si="5"/>
        <v>6.2999999999999992E-4</v>
      </c>
      <c r="AC130" s="162">
        <v>2.1999999999999999E-2</v>
      </c>
      <c r="AD130" s="163">
        <f t="shared" si="6"/>
        <v>0.19799999999999998</v>
      </c>
      <c r="AR130" s="22" t="s">
        <v>209</v>
      </c>
      <c r="AT130" s="22" t="s">
        <v>205</v>
      </c>
      <c r="AU130" s="22" t="s">
        <v>96</v>
      </c>
      <c r="AY130" s="22" t="s">
        <v>204</v>
      </c>
      <c r="BE130" s="164">
        <f t="shared" si="7"/>
        <v>0</v>
      </c>
      <c r="BF130" s="164">
        <f t="shared" si="8"/>
        <v>0</v>
      </c>
      <c r="BG130" s="164">
        <f t="shared" si="9"/>
        <v>0</v>
      </c>
      <c r="BH130" s="164">
        <f t="shared" si="10"/>
        <v>0</v>
      </c>
      <c r="BI130" s="164">
        <f t="shared" si="11"/>
        <v>0</v>
      </c>
      <c r="BJ130" s="22" t="s">
        <v>91</v>
      </c>
      <c r="BK130" s="164">
        <f t="shared" si="12"/>
        <v>0</v>
      </c>
      <c r="BL130" s="22" t="s">
        <v>209</v>
      </c>
      <c r="BM130" s="22" t="s">
        <v>2198</v>
      </c>
    </row>
    <row r="131" spans="2:65" s="1" customFormat="1" ht="16.5" customHeight="1">
      <c r="B131" s="154"/>
      <c r="C131" s="155" t="s">
        <v>247</v>
      </c>
      <c r="D131" s="155" t="s">
        <v>205</v>
      </c>
      <c r="E131" s="156" t="s">
        <v>2199</v>
      </c>
      <c r="F131" s="263" t="s">
        <v>2200</v>
      </c>
      <c r="G131" s="263"/>
      <c r="H131" s="263"/>
      <c r="I131" s="263"/>
      <c r="J131" s="157" t="s">
        <v>237</v>
      </c>
      <c r="K131" s="158">
        <v>2</v>
      </c>
      <c r="L131" s="159"/>
      <c r="M131" s="264"/>
      <c r="N131" s="264"/>
      <c r="O131" s="264"/>
      <c r="P131" s="264">
        <f t="shared" si="0"/>
        <v>0</v>
      </c>
      <c r="Q131" s="264"/>
      <c r="R131" s="160"/>
      <c r="T131" s="161" t="s">
        <v>5</v>
      </c>
      <c r="U131" s="44" t="s">
        <v>47</v>
      </c>
      <c r="V131" s="120">
        <f t="shared" si="1"/>
        <v>0</v>
      </c>
      <c r="W131" s="120">
        <f t="shared" si="2"/>
        <v>0</v>
      </c>
      <c r="X131" s="120">
        <f t="shared" si="3"/>
        <v>0</v>
      </c>
      <c r="Y131" s="162">
        <v>0</v>
      </c>
      <c r="Z131" s="162">
        <f t="shared" si="4"/>
        <v>0</v>
      </c>
      <c r="AA131" s="162">
        <v>0</v>
      </c>
      <c r="AB131" s="162">
        <f t="shared" si="5"/>
        <v>0</v>
      </c>
      <c r="AC131" s="162">
        <v>0</v>
      </c>
      <c r="AD131" s="163">
        <f t="shared" si="6"/>
        <v>0</v>
      </c>
      <c r="AR131" s="22" t="s">
        <v>209</v>
      </c>
      <c r="AT131" s="22" t="s">
        <v>205</v>
      </c>
      <c r="AU131" s="22" t="s">
        <v>96</v>
      </c>
      <c r="AY131" s="22" t="s">
        <v>204</v>
      </c>
      <c r="BE131" s="164">
        <f t="shared" si="7"/>
        <v>0</v>
      </c>
      <c r="BF131" s="164">
        <f t="shared" si="8"/>
        <v>0</v>
      </c>
      <c r="BG131" s="164">
        <f t="shared" si="9"/>
        <v>0</v>
      </c>
      <c r="BH131" s="164">
        <f t="shared" si="10"/>
        <v>0</v>
      </c>
      <c r="BI131" s="164">
        <f t="shared" si="11"/>
        <v>0</v>
      </c>
      <c r="BJ131" s="22" t="s">
        <v>91</v>
      </c>
      <c r="BK131" s="164">
        <f t="shared" si="12"/>
        <v>0</v>
      </c>
      <c r="BL131" s="22" t="s">
        <v>209</v>
      </c>
      <c r="BM131" s="22" t="s">
        <v>2201</v>
      </c>
    </row>
    <row r="132" spans="2:65" s="1" customFormat="1" ht="16.5" customHeight="1">
      <c r="B132" s="154"/>
      <c r="C132" s="155" t="s">
        <v>251</v>
      </c>
      <c r="D132" s="155" t="s">
        <v>205</v>
      </c>
      <c r="E132" s="156" t="s">
        <v>2202</v>
      </c>
      <c r="F132" s="263" t="s">
        <v>2203</v>
      </c>
      <c r="G132" s="263"/>
      <c r="H132" s="263"/>
      <c r="I132" s="263"/>
      <c r="J132" s="157" t="s">
        <v>850</v>
      </c>
      <c r="K132" s="158">
        <v>1</v>
      </c>
      <c r="L132" s="159"/>
      <c r="M132" s="264"/>
      <c r="N132" s="264"/>
      <c r="O132" s="264"/>
      <c r="P132" s="264">
        <f t="shared" si="0"/>
        <v>0</v>
      </c>
      <c r="Q132" s="264"/>
      <c r="R132" s="160"/>
      <c r="T132" s="161" t="s">
        <v>5</v>
      </c>
      <c r="U132" s="44" t="s">
        <v>47</v>
      </c>
      <c r="V132" s="120">
        <f t="shared" si="1"/>
        <v>0</v>
      </c>
      <c r="W132" s="120">
        <f t="shared" si="2"/>
        <v>0</v>
      </c>
      <c r="X132" s="120">
        <f t="shared" si="3"/>
        <v>0</v>
      </c>
      <c r="Y132" s="162">
        <v>0</v>
      </c>
      <c r="Z132" s="162">
        <f t="shared" si="4"/>
        <v>0</v>
      </c>
      <c r="AA132" s="162">
        <v>0</v>
      </c>
      <c r="AB132" s="162">
        <f t="shared" si="5"/>
        <v>0</v>
      </c>
      <c r="AC132" s="162">
        <v>0</v>
      </c>
      <c r="AD132" s="163">
        <f t="shared" si="6"/>
        <v>0</v>
      </c>
      <c r="AR132" s="22" t="s">
        <v>209</v>
      </c>
      <c r="AT132" s="22" t="s">
        <v>205</v>
      </c>
      <c r="AU132" s="22" t="s">
        <v>96</v>
      </c>
      <c r="AY132" s="22" t="s">
        <v>204</v>
      </c>
      <c r="BE132" s="164">
        <f t="shared" si="7"/>
        <v>0</v>
      </c>
      <c r="BF132" s="164">
        <f t="shared" si="8"/>
        <v>0</v>
      </c>
      <c r="BG132" s="164">
        <f t="shared" si="9"/>
        <v>0</v>
      </c>
      <c r="BH132" s="164">
        <f t="shared" si="10"/>
        <v>0</v>
      </c>
      <c r="BI132" s="164">
        <f t="shared" si="11"/>
        <v>0</v>
      </c>
      <c r="BJ132" s="22" t="s">
        <v>91</v>
      </c>
      <c r="BK132" s="164">
        <f t="shared" si="12"/>
        <v>0</v>
      </c>
      <c r="BL132" s="22" t="s">
        <v>209</v>
      </c>
      <c r="BM132" s="22" t="s">
        <v>2204</v>
      </c>
    </row>
    <row r="133" spans="2:65" s="1" customFormat="1" ht="24" customHeight="1">
      <c r="B133" s="35"/>
      <c r="C133" s="36"/>
      <c r="D133" s="36"/>
      <c r="E133" s="36"/>
      <c r="F133" s="288" t="s">
        <v>2205</v>
      </c>
      <c r="G133" s="289"/>
      <c r="H133" s="289"/>
      <c r="I133" s="289"/>
      <c r="J133" s="36"/>
      <c r="K133" s="36"/>
      <c r="L133" s="36"/>
      <c r="M133" s="36"/>
      <c r="N133" s="36"/>
      <c r="O133" s="36"/>
      <c r="P133" s="36"/>
      <c r="Q133" s="36"/>
      <c r="R133" s="37"/>
      <c r="T133" s="196"/>
      <c r="U133" s="36"/>
      <c r="V133" s="36"/>
      <c r="W133" s="36"/>
      <c r="X133" s="36"/>
      <c r="Y133" s="36"/>
      <c r="Z133" s="36"/>
      <c r="AA133" s="36"/>
      <c r="AB133" s="36"/>
      <c r="AC133" s="36"/>
      <c r="AD133" s="74"/>
      <c r="AT133" s="22" t="s">
        <v>931</v>
      </c>
      <c r="AU133" s="22" t="s">
        <v>96</v>
      </c>
    </row>
    <row r="134" spans="2:65" s="1" customFormat="1" ht="25.5" customHeight="1">
      <c r="B134" s="154"/>
      <c r="C134" s="155" t="s">
        <v>255</v>
      </c>
      <c r="D134" s="155" t="s">
        <v>205</v>
      </c>
      <c r="E134" s="156" t="s">
        <v>2206</v>
      </c>
      <c r="F134" s="263" t="s">
        <v>2207</v>
      </c>
      <c r="G134" s="263"/>
      <c r="H134" s="263"/>
      <c r="I134" s="263"/>
      <c r="J134" s="157" t="s">
        <v>928</v>
      </c>
      <c r="K134" s="158">
        <v>0.81299999999999994</v>
      </c>
      <c r="L134" s="159"/>
      <c r="M134" s="264"/>
      <c r="N134" s="264"/>
      <c r="O134" s="264"/>
      <c r="P134" s="264">
        <f>ROUND(V134*K134,2)</f>
        <v>0</v>
      </c>
      <c r="Q134" s="264"/>
      <c r="R134" s="160"/>
      <c r="T134" s="161" t="s">
        <v>5</v>
      </c>
      <c r="U134" s="44" t="s">
        <v>47</v>
      </c>
      <c r="V134" s="120">
        <f>L134+M134</f>
        <v>0</v>
      </c>
      <c r="W134" s="120">
        <f>ROUND(L134*K134,2)</f>
        <v>0</v>
      </c>
      <c r="X134" s="120">
        <f>ROUND(M134*K134,2)</f>
        <v>0</v>
      </c>
      <c r="Y134" s="162">
        <v>4.0430000000000001</v>
      </c>
      <c r="Z134" s="162">
        <f>Y134*K134</f>
        <v>3.286959</v>
      </c>
      <c r="AA134" s="162">
        <v>0</v>
      </c>
      <c r="AB134" s="162">
        <f>AA134*K134</f>
        <v>0</v>
      </c>
      <c r="AC134" s="162">
        <v>0</v>
      </c>
      <c r="AD134" s="163">
        <f>AC134*K134</f>
        <v>0</v>
      </c>
      <c r="AR134" s="22" t="s">
        <v>209</v>
      </c>
      <c r="AT134" s="22" t="s">
        <v>205</v>
      </c>
      <c r="AU134" s="22" t="s">
        <v>96</v>
      </c>
      <c r="AY134" s="22" t="s">
        <v>204</v>
      </c>
      <c r="BE134" s="164">
        <f>IF(U134="základní",P134,0)</f>
        <v>0</v>
      </c>
      <c r="BF134" s="164">
        <f>IF(U134="snížená",P134,0)</f>
        <v>0</v>
      </c>
      <c r="BG134" s="164">
        <f>IF(U134="zákl. přenesená",P134,0)</f>
        <v>0</v>
      </c>
      <c r="BH134" s="164">
        <f>IF(U134="sníž. přenesená",P134,0)</f>
        <v>0</v>
      </c>
      <c r="BI134" s="164">
        <f>IF(U134="nulová",P134,0)</f>
        <v>0</v>
      </c>
      <c r="BJ134" s="22" t="s">
        <v>91</v>
      </c>
      <c r="BK134" s="164">
        <f>ROUND(V134*K134,2)</f>
        <v>0</v>
      </c>
      <c r="BL134" s="22" t="s">
        <v>209</v>
      </c>
      <c r="BM134" s="22" t="s">
        <v>2208</v>
      </c>
    </row>
    <row r="135" spans="2:65" s="10" customFormat="1" ht="29.85" customHeight="1">
      <c r="B135" s="142"/>
      <c r="C135" s="143"/>
      <c r="D135" s="153" t="s">
        <v>180</v>
      </c>
      <c r="E135" s="153"/>
      <c r="F135" s="153"/>
      <c r="G135" s="153"/>
      <c r="H135" s="153"/>
      <c r="I135" s="153"/>
      <c r="J135" s="153"/>
      <c r="K135" s="153"/>
      <c r="L135" s="153"/>
      <c r="M135" s="279">
        <f>BK135</f>
        <v>0</v>
      </c>
      <c r="N135" s="280"/>
      <c r="O135" s="280"/>
      <c r="P135" s="280"/>
      <c r="Q135" s="280"/>
      <c r="R135" s="145"/>
      <c r="T135" s="146"/>
      <c r="U135" s="143"/>
      <c r="V135" s="143"/>
      <c r="W135" s="147">
        <f>SUM(W136:W167)</f>
        <v>0</v>
      </c>
      <c r="X135" s="147">
        <f>SUM(X136:X167)</f>
        <v>0</v>
      </c>
      <c r="Y135" s="143"/>
      <c r="Z135" s="148">
        <f>SUM(Z136:Z167)</f>
        <v>85.060608999999999</v>
      </c>
      <c r="AA135" s="143"/>
      <c r="AB135" s="148">
        <f>SUM(AB136:AB167)</f>
        <v>2.87E-2</v>
      </c>
      <c r="AC135" s="143"/>
      <c r="AD135" s="149">
        <f>SUM(AD136:AD167)</f>
        <v>3.32544</v>
      </c>
      <c r="AR135" s="150" t="s">
        <v>96</v>
      </c>
      <c r="AT135" s="151" t="s">
        <v>83</v>
      </c>
      <c r="AU135" s="151" t="s">
        <v>91</v>
      </c>
      <c r="AY135" s="150" t="s">
        <v>204</v>
      </c>
      <c r="BK135" s="152">
        <f>SUM(BK136:BK167)</f>
        <v>0</v>
      </c>
    </row>
    <row r="136" spans="2:65" s="1" customFormat="1" ht="25.5" customHeight="1">
      <c r="B136" s="154"/>
      <c r="C136" s="155" t="s">
        <v>259</v>
      </c>
      <c r="D136" s="155" t="s">
        <v>205</v>
      </c>
      <c r="E136" s="156" t="s">
        <v>2209</v>
      </c>
      <c r="F136" s="263" t="s">
        <v>2210</v>
      </c>
      <c r="G136" s="263"/>
      <c r="H136" s="263"/>
      <c r="I136" s="263"/>
      <c r="J136" s="157" t="s">
        <v>208</v>
      </c>
      <c r="K136" s="158">
        <v>115</v>
      </c>
      <c r="L136" s="159"/>
      <c r="M136" s="264"/>
      <c r="N136" s="264"/>
      <c r="O136" s="264"/>
      <c r="P136" s="264">
        <f>ROUND(V136*K136,2)</f>
        <v>0</v>
      </c>
      <c r="Q136" s="264"/>
      <c r="R136" s="160"/>
      <c r="T136" s="161" t="s">
        <v>5</v>
      </c>
      <c r="U136" s="44" t="s">
        <v>47</v>
      </c>
      <c r="V136" s="120">
        <f>L136+M136</f>
        <v>0</v>
      </c>
      <c r="W136" s="120">
        <f>ROUND(L136*K136,2)</f>
        <v>0</v>
      </c>
      <c r="X136" s="120">
        <f>ROUND(M136*K136,2)</f>
        <v>0</v>
      </c>
      <c r="Y136" s="162">
        <v>8.3000000000000004E-2</v>
      </c>
      <c r="Z136" s="162">
        <f>Y136*K136</f>
        <v>9.5449999999999999</v>
      </c>
      <c r="AA136" s="162">
        <v>4.0000000000000003E-5</v>
      </c>
      <c r="AB136" s="162">
        <f>AA136*K136</f>
        <v>4.6000000000000008E-3</v>
      </c>
      <c r="AC136" s="162">
        <v>2.5400000000000002E-3</v>
      </c>
      <c r="AD136" s="163">
        <f>AC136*K136</f>
        <v>0.29210000000000003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>IF(U136="základní",P136,0)</f>
        <v>0</v>
      </c>
      <c r="BF136" s="164">
        <f>IF(U136="snížená",P136,0)</f>
        <v>0</v>
      </c>
      <c r="BG136" s="164">
        <f>IF(U136="zákl. přenesená",P136,0)</f>
        <v>0</v>
      </c>
      <c r="BH136" s="164">
        <f>IF(U136="sníž. přenesená",P136,0)</f>
        <v>0</v>
      </c>
      <c r="BI136" s="164">
        <f>IF(U136="nulová",P136,0)</f>
        <v>0</v>
      </c>
      <c r="BJ136" s="22" t="s">
        <v>91</v>
      </c>
      <c r="BK136" s="164">
        <f>ROUND(V136*K136,2)</f>
        <v>0</v>
      </c>
      <c r="BL136" s="22" t="s">
        <v>209</v>
      </c>
      <c r="BM136" s="22" t="s">
        <v>2211</v>
      </c>
    </row>
    <row r="137" spans="2:65" s="13" customFormat="1" ht="16.5" customHeight="1">
      <c r="B137" s="189"/>
      <c r="C137" s="190"/>
      <c r="D137" s="190"/>
      <c r="E137" s="191" t="s">
        <v>5</v>
      </c>
      <c r="F137" s="284" t="s">
        <v>2212</v>
      </c>
      <c r="G137" s="285"/>
      <c r="H137" s="285"/>
      <c r="I137" s="285"/>
      <c r="J137" s="190"/>
      <c r="K137" s="191" t="s">
        <v>5</v>
      </c>
      <c r="L137" s="190"/>
      <c r="M137" s="190"/>
      <c r="N137" s="190"/>
      <c r="O137" s="190"/>
      <c r="P137" s="190"/>
      <c r="Q137" s="190"/>
      <c r="R137" s="192"/>
      <c r="T137" s="193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4"/>
      <c r="AT137" s="195" t="s">
        <v>366</v>
      </c>
      <c r="AU137" s="195" t="s">
        <v>96</v>
      </c>
      <c r="AV137" s="13" t="s">
        <v>91</v>
      </c>
      <c r="AW137" s="13" t="s">
        <v>7</v>
      </c>
      <c r="AX137" s="13" t="s">
        <v>84</v>
      </c>
      <c r="AY137" s="195" t="s">
        <v>204</v>
      </c>
    </row>
    <row r="138" spans="2:65" s="11" customFormat="1" ht="16.5" customHeight="1">
      <c r="B138" s="170"/>
      <c r="C138" s="171"/>
      <c r="D138" s="171"/>
      <c r="E138" s="172" t="s">
        <v>5</v>
      </c>
      <c r="F138" s="270" t="s">
        <v>526</v>
      </c>
      <c r="G138" s="271"/>
      <c r="H138" s="271"/>
      <c r="I138" s="271"/>
      <c r="J138" s="171"/>
      <c r="K138" s="173">
        <v>45</v>
      </c>
      <c r="L138" s="171"/>
      <c r="M138" s="171"/>
      <c r="N138" s="171"/>
      <c r="O138" s="171"/>
      <c r="P138" s="171"/>
      <c r="Q138" s="171"/>
      <c r="R138" s="174"/>
      <c r="T138" s="175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6"/>
      <c r="AT138" s="177" t="s">
        <v>366</v>
      </c>
      <c r="AU138" s="177" t="s">
        <v>96</v>
      </c>
      <c r="AV138" s="11" t="s">
        <v>96</v>
      </c>
      <c r="AW138" s="11" t="s">
        <v>7</v>
      </c>
      <c r="AX138" s="11" t="s">
        <v>84</v>
      </c>
      <c r="AY138" s="177" t="s">
        <v>204</v>
      </c>
    </row>
    <row r="139" spans="2:65" s="13" customFormat="1" ht="16.5" customHeight="1">
      <c r="B139" s="189"/>
      <c r="C139" s="190"/>
      <c r="D139" s="190"/>
      <c r="E139" s="191" t="s">
        <v>5</v>
      </c>
      <c r="F139" s="286" t="s">
        <v>2213</v>
      </c>
      <c r="G139" s="287"/>
      <c r="H139" s="287"/>
      <c r="I139" s="287"/>
      <c r="J139" s="190"/>
      <c r="K139" s="191" t="s">
        <v>5</v>
      </c>
      <c r="L139" s="190"/>
      <c r="M139" s="190"/>
      <c r="N139" s="190"/>
      <c r="O139" s="190"/>
      <c r="P139" s="190"/>
      <c r="Q139" s="190"/>
      <c r="R139" s="192"/>
      <c r="T139" s="193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4"/>
      <c r="AT139" s="195" t="s">
        <v>366</v>
      </c>
      <c r="AU139" s="195" t="s">
        <v>96</v>
      </c>
      <c r="AV139" s="13" t="s">
        <v>91</v>
      </c>
      <c r="AW139" s="13" t="s">
        <v>7</v>
      </c>
      <c r="AX139" s="13" t="s">
        <v>84</v>
      </c>
      <c r="AY139" s="195" t="s">
        <v>204</v>
      </c>
    </row>
    <row r="140" spans="2:65" s="11" customFormat="1" ht="16.5" customHeight="1">
      <c r="B140" s="170"/>
      <c r="C140" s="171"/>
      <c r="D140" s="171"/>
      <c r="E140" s="172" t="s">
        <v>5</v>
      </c>
      <c r="F140" s="270" t="s">
        <v>1144</v>
      </c>
      <c r="G140" s="271"/>
      <c r="H140" s="271"/>
      <c r="I140" s="271"/>
      <c r="J140" s="171"/>
      <c r="K140" s="173">
        <v>70</v>
      </c>
      <c r="L140" s="171"/>
      <c r="M140" s="171"/>
      <c r="N140" s="171"/>
      <c r="O140" s="171"/>
      <c r="P140" s="171"/>
      <c r="Q140" s="171"/>
      <c r="R140" s="174"/>
      <c r="T140" s="175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6"/>
      <c r="AT140" s="177" t="s">
        <v>366</v>
      </c>
      <c r="AU140" s="177" t="s">
        <v>96</v>
      </c>
      <c r="AV140" s="11" t="s">
        <v>96</v>
      </c>
      <c r="AW140" s="11" t="s">
        <v>7</v>
      </c>
      <c r="AX140" s="11" t="s">
        <v>84</v>
      </c>
      <c r="AY140" s="177" t="s">
        <v>204</v>
      </c>
    </row>
    <row r="141" spans="2:65" s="12" customFormat="1" ht="16.5" customHeight="1">
      <c r="B141" s="178"/>
      <c r="C141" s="179"/>
      <c r="D141" s="179"/>
      <c r="E141" s="180" t="s">
        <v>5</v>
      </c>
      <c r="F141" s="272" t="s">
        <v>379</v>
      </c>
      <c r="G141" s="273"/>
      <c r="H141" s="273"/>
      <c r="I141" s="273"/>
      <c r="J141" s="179"/>
      <c r="K141" s="181">
        <v>115</v>
      </c>
      <c r="L141" s="179"/>
      <c r="M141" s="179"/>
      <c r="N141" s="179"/>
      <c r="O141" s="179"/>
      <c r="P141" s="179"/>
      <c r="Q141" s="179"/>
      <c r="R141" s="182"/>
      <c r="T141" s="187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88"/>
      <c r="AT141" s="186" t="s">
        <v>366</v>
      </c>
      <c r="AU141" s="186" t="s">
        <v>96</v>
      </c>
      <c r="AV141" s="12" t="s">
        <v>220</v>
      </c>
      <c r="AW141" s="12" t="s">
        <v>7</v>
      </c>
      <c r="AX141" s="12" t="s">
        <v>91</v>
      </c>
      <c r="AY141" s="186" t="s">
        <v>204</v>
      </c>
    </row>
    <row r="142" spans="2:65" s="1" customFormat="1" ht="25.5" customHeight="1">
      <c r="B142" s="154"/>
      <c r="C142" s="155" t="s">
        <v>263</v>
      </c>
      <c r="D142" s="155" t="s">
        <v>205</v>
      </c>
      <c r="E142" s="156" t="s">
        <v>2214</v>
      </c>
      <c r="F142" s="263" t="s">
        <v>2215</v>
      </c>
      <c r="G142" s="263"/>
      <c r="H142" s="263"/>
      <c r="I142" s="263"/>
      <c r="J142" s="157" t="s">
        <v>208</v>
      </c>
      <c r="K142" s="158">
        <v>168</v>
      </c>
      <c r="L142" s="159"/>
      <c r="M142" s="264"/>
      <c r="N142" s="264"/>
      <c r="O142" s="264"/>
      <c r="P142" s="264">
        <f>ROUND(V142*K142,2)</f>
        <v>0</v>
      </c>
      <c r="Q142" s="264"/>
      <c r="R142" s="160"/>
      <c r="T142" s="161" t="s">
        <v>5</v>
      </c>
      <c r="U142" s="44" t="s">
        <v>47</v>
      </c>
      <c r="V142" s="120">
        <f>L142+M142</f>
        <v>0</v>
      </c>
      <c r="W142" s="120">
        <f>ROUND(L142*K142,2)</f>
        <v>0</v>
      </c>
      <c r="X142" s="120">
        <f>ROUND(M142*K142,2)</f>
        <v>0</v>
      </c>
      <c r="Y142" s="162">
        <v>0.125</v>
      </c>
      <c r="Z142" s="162">
        <f>Y142*K142</f>
        <v>21</v>
      </c>
      <c r="AA142" s="162">
        <v>5.0000000000000002E-5</v>
      </c>
      <c r="AB142" s="162">
        <f>AA142*K142</f>
        <v>8.4000000000000012E-3</v>
      </c>
      <c r="AC142" s="162">
        <v>4.7299999999999998E-3</v>
      </c>
      <c r="AD142" s="163">
        <f>AC142*K142</f>
        <v>0.79464000000000001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>IF(U142="základní",P142,0)</f>
        <v>0</v>
      </c>
      <c r="BF142" s="164">
        <f>IF(U142="snížená",P142,0)</f>
        <v>0</v>
      </c>
      <c r="BG142" s="164">
        <f>IF(U142="zákl. přenesená",P142,0)</f>
        <v>0</v>
      </c>
      <c r="BH142" s="164">
        <f>IF(U142="sníž. přenesená",P142,0)</f>
        <v>0</v>
      </c>
      <c r="BI142" s="164">
        <f>IF(U142="nulová",P142,0)</f>
        <v>0</v>
      </c>
      <c r="BJ142" s="22" t="s">
        <v>91</v>
      </c>
      <c r="BK142" s="164">
        <f>ROUND(V142*K142,2)</f>
        <v>0</v>
      </c>
      <c r="BL142" s="22" t="s">
        <v>209</v>
      </c>
      <c r="BM142" s="22" t="s">
        <v>2216</v>
      </c>
    </row>
    <row r="143" spans="2:65" s="13" customFormat="1" ht="16.5" customHeight="1">
      <c r="B143" s="189"/>
      <c r="C143" s="190"/>
      <c r="D143" s="190"/>
      <c r="E143" s="191" t="s">
        <v>5</v>
      </c>
      <c r="F143" s="284" t="s">
        <v>2217</v>
      </c>
      <c r="G143" s="285"/>
      <c r="H143" s="285"/>
      <c r="I143" s="285"/>
      <c r="J143" s="190"/>
      <c r="K143" s="191" t="s">
        <v>5</v>
      </c>
      <c r="L143" s="190"/>
      <c r="M143" s="190"/>
      <c r="N143" s="190"/>
      <c r="O143" s="190"/>
      <c r="P143" s="190"/>
      <c r="Q143" s="190"/>
      <c r="R143" s="192"/>
      <c r="T143" s="193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4"/>
      <c r="AT143" s="195" t="s">
        <v>366</v>
      </c>
      <c r="AU143" s="195" t="s">
        <v>96</v>
      </c>
      <c r="AV143" s="13" t="s">
        <v>91</v>
      </c>
      <c r="AW143" s="13" t="s">
        <v>7</v>
      </c>
      <c r="AX143" s="13" t="s">
        <v>84</v>
      </c>
      <c r="AY143" s="195" t="s">
        <v>204</v>
      </c>
    </row>
    <row r="144" spans="2:65" s="11" customFormat="1" ht="16.5" customHeight="1">
      <c r="B144" s="170"/>
      <c r="C144" s="171"/>
      <c r="D144" s="171"/>
      <c r="E144" s="172" t="s">
        <v>5</v>
      </c>
      <c r="F144" s="270" t="s">
        <v>1204</v>
      </c>
      <c r="G144" s="271"/>
      <c r="H144" s="271"/>
      <c r="I144" s="271"/>
      <c r="J144" s="171"/>
      <c r="K144" s="173">
        <v>85</v>
      </c>
      <c r="L144" s="171"/>
      <c r="M144" s="171"/>
      <c r="N144" s="171"/>
      <c r="O144" s="171"/>
      <c r="P144" s="171"/>
      <c r="Q144" s="171"/>
      <c r="R144" s="174"/>
      <c r="T144" s="175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6"/>
      <c r="AT144" s="177" t="s">
        <v>366</v>
      </c>
      <c r="AU144" s="177" t="s">
        <v>96</v>
      </c>
      <c r="AV144" s="11" t="s">
        <v>96</v>
      </c>
      <c r="AW144" s="11" t="s">
        <v>7</v>
      </c>
      <c r="AX144" s="11" t="s">
        <v>84</v>
      </c>
      <c r="AY144" s="177" t="s">
        <v>204</v>
      </c>
    </row>
    <row r="145" spans="2:65" s="13" customFormat="1" ht="16.5" customHeight="1">
      <c r="B145" s="189"/>
      <c r="C145" s="190"/>
      <c r="D145" s="190"/>
      <c r="E145" s="191" t="s">
        <v>5</v>
      </c>
      <c r="F145" s="286" t="s">
        <v>2218</v>
      </c>
      <c r="G145" s="287"/>
      <c r="H145" s="287"/>
      <c r="I145" s="287"/>
      <c r="J145" s="190"/>
      <c r="K145" s="191" t="s">
        <v>5</v>
      </c>
      <c r="L145" s="190"/>
      <c r="M145" s="190"/>
      <c r="N145" s="190"/>
      <c r="O145" s="190"/>
      <c r="P145" s="190"/>
      <c r="Q145" s="190"/>
      <c r="R145" s="192"/>
      <c r="T145" s="193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4"/>
      <c r="AT145" s="195" t="s">
        <v>366</v>
      </c>
      <c r="AU145" s="195" t="s">
        <v>96</v>
      </c>
      <c r="AV145" s="13" t="s">
        <v>91</v>
      </c>
      <c r="AW145" s="13" t="s">
        <v>7</v>
      </c>
      <c r="AX145" s="13" t="s">
        <v>84</v>
      </c>
      <c r="AY145" s="195" t="s">
        <v>204</v>
      </c>
    </row>
    <row r="146" spans="2:65" s="11" customFormat="1" ht="16.5" customHeight="1">
      <c r="B146" s="170"/>
      <c r="C146" s="171"/>
      <c r="D146" s="171"/>
      <c r="E146" s="172" t="s">
        <v>5</v>
      </c>
      <c r="F146" s="270" t="s">
        <v>1196</v>
      </c>
      <c r="G146" s="271"/>
      <c r="H146" s="271"/>
      <c r="I146" s="271"/>
      <c r="J146" s="171"/>
      <c r="K146" s="173">
        <v>83</v>
      </c>
      <c r="L146" s="171"/>
      <c r="M146" s="171"/>
      <c r="N146" s="171"/>
      <c r="O146" s="171"/>
      <c r="P146" s="171"/>
      <c r="Q146" s="171"/>
      <c r="R146" s="174"/>
      <c r="T146" s="175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6"/>
      <c r="AT146" s="177" t="s">
        <v>366</v>
      </c>
      <c r="AU146" s="177" t="s">
        <v>96</v>
      </c>
      <c r="AV146" s="11" t="s">
        <v>96</v>
      </c>
      <c r="AW146" s="11" t="s">
        <v>7</v>
      </c>
      <c r="AX146" s="11" t="s">
        <v>84</v>
      </c>
      <c r="AY146" s="177" t="s">
        <v>204</v>
      </c>
    </row>
    <row r="147" spans="2:65" s="12" customFormat="1" ht="16.5" customHeight="1">
      <c r="B147" s="178"/>
      <c r="C147" s="179"/>
      <c r="D147" s="179"/>
      <c r="E147" s="180" t="s">
        <v>5</v>
      </c>
      <c r="F147" s="272" t="s">
        <v>379</v>
      </c>
      <c r="G147" s="273"/>
      <c r="H147" s="273"/>
      <c r="I147" s="273"/>
      <c r="J147" s="179"/>
      <c r="K147" s="181">
        <v>168</v>
      </c>
      <c r="L147" s="179"/>
      <c r="M147" s="179"/>
      <c r="N147" s="179"/>
      <c r="O147" s="179"/>
      <c r="P147" s="179"/>
      <c r="Q147" s="179"/>
      <c r="R147" s="182"/>
      <c r="T147" s="187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88"/>
      <c r="AT147" s="186" t="s">
        <v>366</v>
      </c>
      <c r="AU147" s="186" t="s">
        <v>96</v>
      </c>
      <c r="AV147" s="12" t="s">
        <v>220</v>
      </c>
      <c r="AW147" s="12" t="s">
        <v>7</v>
      </c>
      <c r="AX147" s="12" t="s">
        <v>91</v>
      </c>
      <c r="AY147" s="186" t="s">
        <v>204</v>
      </c>
    </row>
    <row r="148" spans="2:65" s="1" customFormat="1" ht="25.5" customHeight="1">
      <c r="B148" s="154"/>
      <c r="C148" s="155" t="s">
        <v>12</v>
      </c>
      <c r="D148" s="155" t="s">
        <v>205</v>
      </c>
      <c r="E148" s="156" t="s">
        <v>2219</v>
      </c>
      <c r="F148" s="263" t="s">
        <v>2220</v>
      </c>
      <c r="G148" s="263"/>
      <c r="H148" s="263"/>
      <c r="I148" s="263"/>
      <c r="J148" s="157" t="s">
        <v>208</v>
      </c>
      <c r="K148" s="158">
        <v>94</v>
      </c>
      <c r="L148" s="159"/>
      <c r="M148" s="264"/>
      <c r="N148" s="264"/>
      <c r="O148" s="264"/>
      <c r="P148" s="264">
        <f>ROUND(V148*K148,2)</f>
        <v>0</v>
      </c>
      <c r="Q148" s="264"/>
      <c r="R148" s="160"/>
      <c r="T148" s="161" t="s">
        <v>5</v>
      </c>
      <c r="U148" s="44" t="s">
        <v>47</v>
      </c>
      <c r="V148" s="120">
        <f>L148+M148</f>
        <v>0</v>
      </c>
      <c r="W148" s="120">
        <f>ROUND(L148*K148,2)</f>
        <v>0</v>
      </c>
      <c r="X148" s="120">
        <f>ROUND(M148*K148,2)</f>
        <v>0</v>
      </c>
      <c r="Y148" s="162">
        <v>0.187</v>
      </c>
      <c r="Z148" s="162">
        <f>Y148*K148</f>
        <v>17.577999999999999</v>
      </c>
      <c r="AA148" s="162">
        <v>6.0000000000000002E-5</v>
      </c>
      <c r="AB148" s="162">
        <f>AA148*K148</f>
        <v>5.64E-3</v>
      </c>
      <c r="AC148" s="162">
        <v>8.4100000000000008E-3</v>
      </c>
      <c r="AD148" s="163">
        <f>AC148*K148</f>
        <v>0.79054000000000002</v>
      </c>
      <c r="AR148" s="22" t="s">
        <v>209</v>
      </c>
      <c r="AT148" s="22" t="s">
        <v>205</v>
      </c>
      <c r="AU148" s="22" t="s">
        <v>96</v>
      </c>
      <c r="AY148" s="22" t="s">
        <v>204</v>
      </c>
      <c r="BE148" s="164">
        <f>IF(U148="základní",P148,0)</f>
        <v>0</v>
      </c>
      <c r="BF148" s="164">
        <f>IF(U148="snížená",P148,0)</f>
        <v>0</v>
      </c>
      <c r="BG148" s="164">
        <f>IF(U148="zákl. přenesená",P148,0)</f>
        <v>0</v>
      </c>
      <c r="BH148" s="164">
        <f>IF(U148="sníž. přenesená",P148,0)</f>
        <v>0</v>
      </c>
      <c r="BI148" s="164">
        <f>IF(U148="nulová",P148,0)</f>
        <v>0</v>
      </c>
      <c r="BJ148" s="22" t="s">
        <v>91</v>
      </c>
      <c r="BK148" s="164">
        <f>ROUND(V148*K148,2)</f>
        <v>0</v>
      </c>
      <c r="BL148" s="22" t="s">
        <v>209</v>
      </c>
      <c r="BM148" s="22" t="s">
        <v>2221</v>
      </c>
    </row>
    <row r="149" spans="2:65" s="13" customFormat="1" ht="16.5" customHeight="1">
      <c r="B149" s="189"/>
      <c r="C149" s="190"/>
      <c r="D149" s="190"/>
      <c r="E149" s="191" t="s">
        <v>5</v>
      </c>
      <c r="F149" s="284" t="s">
        <v>2222</v>
      </c>
      <c r="G149" s="285"/>
      <c r="H149" s="285"/>
      <c r="I149" s="285"/>
      <c r="J149" s="190"/>
      <c r="K149" s="191" t="s">
        <v>5</v>
      </c>
      <c r="L149" s="190"/>
      <c r="M149" s="190"/>
      <c r="N149" s="190"/>
      <c r="O149" s="190"/>
      <c r="P149" s="190"/>
      <c r="Q149" s="190"/>
      <c r="R149" s="192"/>
      <c r="T149" s="193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4"/>
      <c r="AT149" s="195" t="s">
        <v>366</v>
      </c>
      <c r="AU149" s="195" t="s">
        <v>96</v>
      </c>
      <c r="AV149" s="13" t="s">
        <v>91</v>
      </c>
      <c r="AW149" s="13" t="s">
        <v>7</v>
      </c>
      <c r="AX149" s="13" t="s">
        <v>84</v>
      </c>
      <c r="AY149" s="195" t="s">
        <v>204</v>
      </c>
    </row>
    <row r="150" spans="2:65" s="11" customFormat="1" ht="16.5" customHeight="1">
      <c r="B150" s="170"/>
      <c r="C150" s="171"/>
      <c r="D150" s="171"/>
      <c r="E150" s="172" t="s">
        <v>5</v>
      </c>
      <c r="F150" s="270" t="s">
        <v>1240</v>
      </c>
      <c r="G150" s="271"/>
      <c r="H150" s="271"/>
      <c r="I150" s="271"/>
      <c r="J150" s="171"/>
      <c r="K150" s="173">
        <v>94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6"/>
      <c r="AT150" s="177" t="s">
        <v>366</v>
      </c>
      <c r="AU150" s="177" t="s">
        <v>96</v>
      </c>
      <c r="AV150" s="11" t="s">
        <v>96</v>
      </c>
      <c r="AW150" s="11" t="s">
        <v>7</v>
      </c>
      <c r="AX150" s="11" t="s">
        <v>84</v>
      </c>
      <c r="AY150" s="177" t="s">
        <v>204</v>
      </c>
    </row>
    <row r="151" spans="2:65" s="12" customFormat="1" ht="16.5" customHeight="1">
      <c r="B151" s="178"/>
      <c r="C151" s="179"/>
      <c r="D151" s="179"/>
      <c r="E151" s="180" t="s">
        <v>5</v>
      </c>
      <c r="F151" s="272" t="s">
        <v>379</v>
      </c>
      <c r="G151" s="273"/>
      <c r="H151" s="273"/>
      <c r="I151" s="273"/>
      <c r="J151" s="179"/>
      <c r="K151" s="181">
        <v>94</v>
      </c>
      <c r="L151" s="179"/>
      <c r="M151" s="179"/>
      <c r="N151" s="179"/>
      <c r="O151" s="179"/>
      <c r="P151" s="179"/>
      <c r="Q151" s="179"/>
      <c r="R151" s="182"/>
      <c r="T151" s="187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88"/>
      <c r="AT151" s="186" t="s">
        <v>366</v>
      </c>
      <c r="AU151" s="186" t="s">
        <v>96</v>
      </c>
      <c r="AV151" s="12" t="s">
        <v>220</v>
      </c>
      <c r="AW151" s="12" t="s">
        <v>7</v>
      </c>
      <c r="AX151" s="12" t="s">
        <v>91</v>
      </c>
      <c r="AY151" s="186" t="s">
        <v>204</v>
      </c>
    </row>
    <row r="152" spans="2:65" s="1" customFormat="1" ht="25.5" customHeight="1">
      <c r="B152" s="154"/>
      <c r="C152" s="155" t="s">
        <v>209</v>
      </c>
      <c r="D152" s="155" t="s">
        <v>205</v>
      </c>
      <c r="E152" s="156" t="s">
        <v>2223</v>
      </c>
      <c r="F152" s="263" t="s">
        <v>2224</v>
      </c>
      <c r="G152" s="263"/>
      <c r="H152" s="263"/>
      <c r="I152" s="263"/>
      <c r="J152" s="157" t="s">
        <v>208</v>
      </c>
      <c r="K152" s="158">
        <v>91</v>
      </c>
      <c r="L152" s="159"/>
      <c r="M152" s="264"/>
      <c r="N152" s="264"/>
      <c r="O152" s="264"/>
      <c r="P152" s="264">
        <f>ROUND(V152*K152,2)</f>
        <v>0</v>
      </c>
      <c r="Q152" s="264"/>
      <c r="R152" s="160"/>
      <c r="T152" s="161" t="s">
        <v>5</v>
      </c>
      <c r="U152" s="44" t="s">
        <v>47</v>
      </c>
      <c r="V152" s="120">
        <f>L152+M152</f>
        <v>0</v>
      </c>
      <c r="W152" s="120">
        <f>ROUND(L152*K152,2)</f>
        <v>0</v>
      </c>
      <c r="X152" s="120">
        <f>ROUND(M152*K152,2)</f>
        <v>0</v>
      </c>
      <c r="Y152" s="162">
        <v>0.19800000000000001</v>
      </c>
      <c r="Z152" s="162">
        <f>Y152*K152</f>
        <v>18.018000000000001</v>
      </c>
      <c r="AA152" s="162">
        <v>1E-4</v>
      </c>
      <c r="AB152" s="162">
        <f>AA152*K152</f>
        <v>9.1000000000000004E-3</v>
      </c>
      <c r="AC152" s="162">
        <v>1.384E-2</v>
      </c>
      <c r="AD152" s="163">
        <f>AC152*K152</f>
        <v>1.2594399999999999</v>
      </c>
      <c r="AR152" s="22" t="s">
        <v>209</v>
      </c>
      <c r="AT152" s="22" t="s">
        <v>205</v>
      </c>
      <c r="AU152" s="22" t="s">
        <v>96</v>
      </c>
      <c r="AY152" s="22" t="s">
        <v>204</v>
      </c>
      <c r="BE152" s="164">
        <f>IF(U152="základní",P152,0)</f>
        <v>0</v>
      </c>
      <c r="BF152" s="164">
        <f>IF(U152="snížená",P152,0)</f>
        <v>0</v>
      </c>
      <c r="BG152" s="164">
        <f>IF(U152="zákl. přenesená",P152,0)</f>
        <v>0</v>
      </c>
      <c r="BH152" s="164">
        <f>IF(U152="sníž. přenesená",P152,0)</f>
        <v>0</v>
      </c>
      <c r="BI152" s="164">
        <f>IF(U152="nulová",P152,0)</f>
        <v>0</v>
      </c>
      <c r="BJ152" s="22" t="s">
        <v>91</v>
      </c>
      <c r="BK152" s="164">
        <f>ROUND(V152*K152,2)</f>
        <v>0</v>
      </c>
      <c r="BL152" s="22" t="s">
        <v>209</v>
      </c>
      <c r="BM152" s="22" t="s">
        <v>2225</v>
      </c>
    </row>
    <row r="153" spans="2:65" s="13" customFormat="1" ht="16.5" customHeight="1">
      <c r="B153" s="189"/>
      <c r="C153" s="190"/>
      <c r="D153" s="190"/>
      <c r="E153" s="191" t="s">
        <v>5</v>
      </c>
      <c r="F153" s="284" t="s">
        <v>2226</v>
      </c>
      <c r="G153" s="285"/>
      <c r="H153" s="285"/>
      <c r="I153" s="285"/>
      <c r="J153" s="190"/>
      <c r="K153" s="191" t="s">
        <v>5</v>
      </c>
      <c r="L153" s="190"/>
      <c r="M153" s="190"/>
      <c r="N153" s="190"/>
      <c r="O153" s="190"/>
      <c r="P153" s="190"/>
      <c r="Q153" s="190"/>
      <c r="R153" s="192"/>
      <c r="T153" s="193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4"/>
      <c r="AT153" s="195" t="s">
        <v>366</v>
      </c>
      <c r="AU153" s="195" t="s">
        <v>96</v>
      </c>
      <c r="AV153" s="13" t="s">
        <v>91</v>
      </c>
      <c r="AW153" s="13" t="s">
        <v>7</v>
      </c>
      <c r="AX153" s="13" t="s">
        <v>84</v>
      </c>
      <c r="AY153" s="195" t="s">
        <v>204</v>
      </c>
    </row>
    <row r="154" spans="2:65" s="11" customFormat="1" ht="16.5" customHeight="1">
      <c r="B154" s="170"/>
      <c r="C154" s="171"/>
      <c r="D154" s="171"/>
      <c r="E154" s="172" t="s">
        <v>5</v>
      </c>
      <c r="F154" s="270" t="s">
        <v>1228</v>
      </c>
      <c r="G154" s="271"/>
      <c r="H154" s="271"/>
      <c r="I154" s="271"/>
      <c r="J154" s="171"/>
      <c r="K154" s="173">
        <v>91</v>
      </c>
      <c r="L154" s="171"/>
      <c r="M154" s="171"/>
      <c r="N154" s="171"/>
      <c r="O154" s="171"/>
      <c r="P154" s="171"/>
      <c r="Q154" s="171"/>
      <c r="R154" s="174"/>
      <c r="T154" s="175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6"/>
      <c r="AT154" s="177" t="s">
        <v>366</v>
      </c>
      <c r="AU154" s="177" t="s">
        <v>96</v>
      </c>
      <c r="AV154" s="11" t="s">
        <v>96</v>
      </c>
      <c r="AW154" s="11" t="s">
        <v>7</v>
      </c>
      <c r="AX154" s="11" t="s">
        <v>84</v>
      </c>
      <c r="AY154" s="177" t="s">
        <v>204</v>
      </c>
    </row>
    <row r="155" spans="2:65" s="12" customFormat="1" ht="16.5" customHeight="1">
      <c r="B155" s="178"/>
      <c r="C155" s="179"/>
      <c r="D155" s="179"/>
      <c r="E155" s="180" t="s">
        <v>5</v>
      </c>
      <c r="F155" s="272" t="s">
        <v>379</v>
      </c>
      <c r="G155" s="273"/>
      <c r="H155" s="273"/>
      <c r="I155" s="273"/>
      <c r="J155" s="179"/>
      <c r="K155" s="181">
        <v>91</v>
      </c>
      <c r="L155" s="179"/>
      <c r="M155" s="179"/>
      <c r="N155" s="179"/>
      <c r="O155" s="179"/>
      <c r="P155" s="179"/>
      <c r="Q155" s="179"/>
      <c r="R155" s="182"/>
      <c r="T155" s="187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88"/>
      <c r="AT155" s="186" t="s">
        <v>366</v>
      </c>
      <c r="AU155" s="186" t="s">
        <v>96</v>
      </c>
      <c r="AV155" s="12" t="s">
        <v>220</v>
      </c>
      <c r="AW155" s="12" t="s">
        <v>7</v>
      </c>
      <c r="AX155" s="12" t="s">
        <v>91</v>
      </c>
      <c r="AY155" s="186" t="s">
        <v>204</v>
      </c>
    </row>
    <row r="156" spans="2:65" s="1" customFormat="1" ht="25.5" customHeight="1">
      <c r="B156" s="154"/>
      <c r="C156" s="155" t="s">
        <v>274</v>
      </c>
      <c r="D156" s="155" t="s">
        <v>205</v>
      </c>
      <c r="E156" s="156" t="s">
        <v>2227</v>
      </c>
      <c r="F156" s="263" t="s">
        <v>2228</v>
      </c>
      <c r="G156" s="263"/>
      <c r="H156" s="263"/>
      <c r="I156" s="263"/>
      <c r="J156" s="157" t="s">
        <v>208</v>
      </c>
      <c r="K156" s="158">
        <v>8</v>
      </c>
      <c r="L156" s="159"/>
      <c r="M156" s="264"/>
      <c r="N156" s="264"/>
      <c r="O156" s="264"/>
      <c r="P156" s="264">
        <f>ROUND(V156*K156,2)</f>
        <v>0</v>
      </c>
      <c r="Q156" s="264"/>
      <c r="R156" s="160"/>
      <c r="T156" s="161" t="s">
        <v>5</v>
      </c>
      <c r="U156" s="44" t="s">
        <v>47</v>
      </c>
      <c r="V156" s="120">
        <f>L156+M156</f>
        <v>0</v>
      </c>
      <c r="W156" s="120">
        <f>ROUND(L156*K156,2)</f>
        <v>0</v>
      </c>
      <c r="X156" s="120">
        <f>ROUND(M156*K156,2)</f>
        <v>0</v>
      </c>
      <c r="Y156" s="162">
        <v>0.20799999999999999</v>
      </c>
      <c r="Z156" s="162">
        <f>Y156*K156</f>
        <v>1.6639999999999999</v>
      </c>
      <c r="AA156" s="162">
        <v>1.2E-4</v>
      </c>
      <c r="AB156" s="162">
        <f>AA156*K156</f>
        <v>9.6000000000000002E-4</v>
      </c>
      <c r="AC156" s="162">
        <v>2.359E-2</v>
      </c>
      <c r="AD156" s="163">
        <f>AC156*K156</f>
        <v>0.18872</v>
      </c>
      <c r="AR156" s="22" t="s">
        <v>209</v>
      </c>
      <c r="AT156" s="22" t="s">
        <v>205</v>
      </c>
      <c r="AU156" s="22" t="s">
        <v>96</v>
      </c>
      <c r="AY156" s="22" t="s">
        <v>204</v>
      </c>
      <c r="BE156" s="164">
        <f>IF(U156="základní",P156,0)</f>
        <v>0</v>
      </c>
      <c r="BF156" s="164">
        <f>IF(U156="snížená",P156,0)</f>
        <v>0</v>
      </c>
      <c r="BG156" s="164">
        <f>IF(U156="zákl. přenesená",P156,0)</f>
        <v>0</v>
      </c>
      <c r="BH156" s="164">
        <f>IF(U156="sníž. přenesená",P156,0)</f>
        <v>0</v>
      </c>
      <c r="BI156" s="164">
        <f>IF(U156="nulová",P156,0)</f>
        <v>0</v>
      </c>
      <c r="BJ156" s="22" t="s">
        <v>91</v>
      </c>
      <c r="BK156" s="164">
        <f>ROUND(V156*K156,2)</f>
        <v>0</v>
      </c>
      <c r="BL156" s="22" t="s">
        <v>209</v>
      </c>
      <c r="BM156" s="22" t="s">
        <v>2229</v>
      </c>
    </row>
    <row r="157" spans="2:65" s="13" customFormat="1" ht="16.5" customHeight="1">
      <c r="B157" s="189"/>
      <c r="C157" s="190"/>
      <c r="D157" s="190"/>
      <c r="E157" s="191" t="s">
        <v>5</v>
      </c>
      <c r="F157" s="284" t="s">
        <v>2230</v>
      </c>
      <c r="G157" s="285"/>
      <c r="H157" s="285"/>
      <c r="I157" s="285"/>
      <c r="J157" s="190"/>
      <c r="K157" s="191" t="s">
        <v>5</v>
      </c>
      <c r="L157" s="190"/>
      <c r="M157" s="190"/>
      <c r="N157" s="190"/>
      <c r="O157" s="190"/>
      <c r="P157" s="190"/>
      <c r="Q157" s="190"/>
      <c r="R157" s="192"/>
      <c r="T157" s="193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4"/>
      <c r="AT157" s="195" t="s">
        <v>366</v>
      </c>
      <c r="AU157" s="195" t="s">
        <v>96</v>
      </c>
      <c r="AV157" s="13" t="s">
        <v>91</v>
      </c>
      <c r="AW157" s="13" t="s">
        <v>7</v>
      </c>
      <c r="AX157" s="13" t="s">
        <v>84</v>
      </c>
      <c r="AY157" s="195" t="s">
        <v>204</v>
      </c>
    </row>
    <row r="158" spans="2:65" s="11" customFormat="1" ht="16.5" customHeight="1">
      <c r="B158" s="170"/>
      <c r="C158" s="171"/>
      <c r="D158" s="171"/>
      <c r="E158" s="172" t="s">
        <v>5</v>
      </c>
      <c r="F158" s="270" t="s">
        <v>239</v>
      </c>
      <c r="G158" s="271"/>
      <c r="H158" s="271"/>
      <c r="I158" s="271"/>
      <c r="J158" s="171"/>
      <c r="K158" s="173">
        <v>8</v>
      </c>
      <c r="L158" s="171"/>
      <c r="M158" s="171"/>
      <c r="N158" s="171"/>
      <c r="O158" s="171"/>
      <c r="P158" s="171"/>
      <c r="Q158" s="171"/>
      <c r="R158" s="174"/>
      <c r="T158" s="175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6"/>
      <c r="AT158" s="177" t="s">
        <v>366</v>
      </c>
      <c r="AU158" s="177" t="s">
        <v>96</v>
      </c>
      <c r="AV158" s="11" t="s">
        <v>96</v>
      </c>
      <c r="AW158" s="11" t="s">
        <v>7</v>
      </c>
      <c r="AX158" s="11" t="s">
        <v>84</v>
      </c>
      <c r="AY158" s="177" t="s">
        <v>204</v>
      </c>
    </row>
    <row r="159" spans="2:65" s="12" customFormat="1" ht="16.5" customHeight="1">
      <c r="B159" s="178"/>
      <c r="C159" s="179"/>
      <c r="D159" s="179"/>
      <c r="E159" s="180" t="s">
        <v>5</v>
      </c>
      <c r="F159" s="272" t="s">
        <v>379</v>
      </c>
      <c r="G159" s="273"/>
      <c r="H159" s="273"/>
      <c r="I159" s="273"/>
      <c r="J159" s="179"/>
      <c r="K159" s="181">
        <v>8</v>
      </c>
      <c r="L159" s="179"/>
      <c r="M159" s="179"/>
      <c r="N159" s="179"/>
      <c r="O159" s="179"/>
      <c r="P159" s="179"/>
      <c r="Q159" s="179"/>
      <c r="R159" s="182"/>
      <c r="T159" s="187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88"/>
      <c r="AT159" s="186" t="s">
        <v>366</v>
      </c>
      <c r="AU159" s="186" t="s">
        <v>96</v>
      </c>
      <c r="AV159" s="12" t="s">
        <v>220</v>
      </c>
      <c r="AW159" s="12" t="s">
        <v>7</v>
      </c>
      <c r="AX159" s="12" t="s">
        <v>91</v>
      </c>
      <c r="AY159" s="186" t="s">
        <v>204</v>
      </c>
    </row>
    <row r="160" spans="2:65" s="1" customFormat="1" ht="16.5" customHeight="1">
      <c r="B160" s="154"/>
      <c r="C160" s="155" t="s">
        <v>280</v>
      </c>
      <c r="D160" s="155" t="s">
        <v>205</v>
      </c>
      <c r="E160" s="156" t="s">
        <v>2231</v>
      </c>
      <c r="F160" s="263" t="s">
        <v>2232</v>
      </c>
      <c r="G160" s="263"/>
      <c r="H160" s="263"/>
      <c r="I160" s="263"/>
      <c r="J160" s="157" t="s">
        <v>272</v>
      </c>
      <c r="K160" s="158">
        <v>200</v>
      </c>
      <c r="L160" s="159"/>
      <c r="M160" s="264"/>
      <c r="N160" s="264"/>
      <c r="O160" s="264"/>
      <c r="P160" s="264">
        <f>ROUND(V160*K160,2)</f>
        <v>0</v>
      </c>
      <c r="Q160" s="264"/>
      <c r="R160" s="160"/>
      <c r="T160" s="161" t="s">
        <v>5</v>
      </c>
      <c r="U160" s="44" t="s">
        <v>47</v>
      </c>
      <c r="V160" s="120">
        <f>L160+M160</f>
        <v>0</v>
      </c>
      <c r="W160" s="120">
        <f>ROUND(L160*K160,2)</f>
        <v>0</v>
      </c>
      <c r="X160" s="120">
        <f>ROUND(M160*K160,2)</f>
        <v>0</v>
      </c>
      <c r="Y160" s="162">
        <v>0</v>
      </c>
      <c r="Z160" s="162">
        <f>Y160*K160</f>
        <v>0</v>
      </c>
      <c r="AA160" s="162">
        <v>0</v>
      </c>
      <c r="AB160" s="162">
        <f>AA160*K160</f>
        <v>0</v>
      </c>
      <c r="AC160" s="162">
        <v>0</v>
      </c>
      <c r="AD160" s="163">
        <f>AC160*K160</f>
        <v>0</v>
      </c>
      <c r="AR160" s="22" t="s">
        <v>209</v>
      </c>
      <c r="AT160" s="22" t="s">
        <v>205</v>
      </c>
      <c r="AU160" s="22" t="s">
        <v>96</v>
      </c>
      <c r="AY160" s="22" t="s">
        <v>204</v>
      </c>
      <c r="BE160" s="164">
        <f>IF(U160="základní",P160,0)</f>
        <v>0</v>
      </c>
      <c r="BF160" s="164">
        <f>IF(U160="snížená",P160,0)</f>
        <v>0</v>
      </c>
      <c r="BG160" s="164">
        <f>IF(U160="zákl. přenesená",P160,0)</f>
        <v>0</v>
      </c>
      <c r="BH160" s="164">
        <f>IF(U160="sníž. přenesená",P160,0)</f>
        <v>0</v>
      </c>
      <c r="BI160" s="164">
        <f>IF(U160="nulová",P160,0)</f>
        <v>0</v>
      </c>
      <c r="BJ160" s="22" t="s">
        <v>91</v>
      </c>
      <c r="BK160" s="164">
        <f>ROUND(V160*K160,2)</f>
        <v>0</v>
      </c>
      <c r="BL160" s="22" t="s">
        <v>209</v>
      </c>
      <c r="BM160" s="22" t="s">
        <v>2233</v>
      </c>
    </row>
    <row r="161" spans="2:65" s="1" customFormat="1" ht="24" customHeight="1">
      <c r="B161" s="35"/>
      <c r="C161" s="36"/>
      <c r="D161" s="36"/>
      <c r="E161" s="36"/>
      <c r="F161" s="288" t="s">
        <v>2234</v>
      </c>
      <c r="G161" s="289"/>
      <c r="H161" s="289"/>
      <c r="I161" s="289"/>
      <c r="J161" s="36"/>
      <c r="K161" s="36"/>
      <c r="L161" s="36"/>
      <c r="M161" s="36"/>
      <c r="N161" s="36"/>
      <c r="O161" s="36"/>
      <c r="P161" s="36"/>
      <c r="Q161" s="36"/>
      <c r="R161" s="37"/>
      <c r="T161" s="196"/>
      <c r="U161" s="36"/>
      <c r="V161" s="36"/>
      <c r="W161" s="36"/>
      <c r="X161" s="36"/>
      <c r="Y161" s="36"/>
      <c r="Z161" s="36"/>
      <c r="AA161" s="36"/>
      <c r="AB161" s="36"/>
      <c r="AC161" s="36"/>
      <c r="AD161" s="74"/>
      <c r="AT161" s="22" t="s">
        <v>931</v>
      </c>
      <c r="AU161" s="22" t="s">
        <v>96</v>
      </c>
    </row>
    <row r="162" spans="2:65" s="1" customFormat="1" ht="16.5" customHeight="1">
      <c r="B162" s="154"/>
      <c r="C162" s="155" t="s">
        <v>284</v>
      </c>
      <c r="D162" s="155" t="s">
        <v>205</v>
      </c>
      <c r="E162" s="156" t="s">
        <v>2235</v>
      </c>
      <c r="F162" s="263" t="s">
        <v>2236</v>
      </c>
      <c r="G162" s="263"/>
      <c r="H162" s="263"/>
      <c r="I162" s="263"/>
      <c r="J162" s="157" t="s">
        <v>272</v>
      </c>
      <c r="K162" s="158">
        <v>555.6</v>
      </c>
      <c r="L162" s="159"/>
      <c r="M162" s="264"/>
      <c r="N162" s="264"/>
      <c r="O162" s="264"/>
      <c r="P162" s="264">
        <f>ROUND(V162*K162,2)</f>
        <v>0</v>
      </c>
      <c r="Q162" s="264"/>
      <c r="R162" s="160"/>
      <c r="T162" s="161" t="s">
        <v>5</v>
      </c>
      <c r="U162" s="44" t="s">
        <v>47</v>
      </c>
      <c r="V162" s="120">
        <f>L162+M162</f>
        <v>0</v>
      </c>
      <c r="W162" s="120">
        <f>ROUND(L162*K162,2)</f>
        <v>0</v>
      </c>
      <c r="X162" s="120">
        <f>ROUND(M162*K162,2)</f>
        <v>0</v>
      </c>
      <c r="Y162" s="162">
        <v>0</v>
      </c>
      <c r="Z162" s="162">
        <f>Y162*K162</f>
        <v>0</v>
      </c>
      <c r="AA162" s="162">
        <v>0</v>
      </c>
      <c r="AB162" s="162">
        <f>AA162*K162</f>
        <v>0</v>
      </c>
      <c r="AC162" s="162">
        <v>0</v>
      </c>
      <c r="AD162" s="163">
        <f>AC162*K162</f>
        <v>0</v>
      </c>
      <c r="AR162" s="22" t="s">
        <v>209</v>
      </c>
      <c r="AT162" s="22" t="s">
        <v>205</v>
      </c>
      <c r="AU162" s="22" t="s">
        <v>96</v>
      </c>
      <c r="AY162" s="22" t="s">
        <v>204</v>
      </c>
      <c r="BE162" s="164">
        <f>IF(U162="základní",P162,0)</f>
        <v>0</v>
      </c>
      <c r="BF162" s="164">
        <f>IF(U162="snížená",P162,0)</f>
        <v>0</v>
      </c>
      <c r="BG162" s="164">
        <f>IF(U162="zákl. přenesená",P162,0)</f>
        <v>0</v>
      </c>
      <c r="BH162" s="164">
        <f>IF(U162="sníž. přenesená",P162,0)</f>
        <v>0</v>
      </c>
      <c r="BI162" s="164">
        <f>IF(U162="nulová",P162,0)</f>
        <v>0</v>
      </c>
      <c r="BJ162" s="22" t="s">
        <v>91</v>
      </c>
      <c r="BK162" s="164">
        <f>ROUND(V162*K162,2)</f>
        <v>0</v>
      </c>
      <c r="BL162" s="22" t="s">
        <v>209</v>
      </c>
      <c r="BM162" s="22" t="s">
        <v>2237</v>
      </c>
    </row>
    <row r="163" spans="2:65" s="1" customFormat="1" ht="36" customHeight="1">
      <c r="B163" s="35"/>
      <c r="C163" s="36"/>
      <c r="D163" s="36"/>
      <c r="E163" s="36"/>
      <c r="F163" s="288" t="s">
        <v>2238</v>
      </c>
      <c r="G163" s="289"/>
      <c r="H163" s="289"/>
      <c r="I163" s="289"/>
      <c r="J163" s="36"/>
      <c r="K163" s="36"/>
      <c r="L163" s="36"/>
      <c r="M163" s="36"/>
      <c r="N163" s="36"/>
      <c r="O163" s="36"/>
      <c r="P163" s="36"/>
      <c r="Q163" s="36"/>
      <c r="R163" s="37"/>
      <c r="T163" s="196"/>
      <c r="U163" s="36"/>
      <c r="V163" s="36"/>
      <c r="W163" s="36"/>
      <c r="X163" s="36"/>
      <c r="Y163" s="36"/>
      <c r="Z163" s="36"/>
      <c r="AA163" s="36"/>
      <c r="AB163" s="36"/>
      <c r="AC163" s="36"/>
      <c r="AD163" s="74"/>
      <c r="AT163" s="22" t="s">
        <v>931</v>
      </c>
      <c r="AU163" s="22" t="s">
        <v>96</v>
      </c>
    </row>
    <row r="164" spans="2:65" s="1" customFormat="1" ht="16.5" customHeight="1">
      <c r="B164" s="154"/>
      <c r="C164" s="155" t="s">
        <v>288</v>
      </c>
      <c r="D164" s="155" t="s">
        <v>205</v>
      </c>
      <c r="E164" s="156" t="s">
        <v>2239</v>
      </c>
      <c r="F164" s="263" t="s">
        <v>2240</v>
      </c>
      <c r="G164" s="263"/>
      <c r="H164" s="263"/>
      <c r="I164" s="263"/>
      <c r="J164" s="157" t="s">
        <v>850</v>
      </c>
      <c r="K164" s="158">
        <v>1</v>
      </c>
      <c r="L164" s="159"/>
      <c r="M164" s="264"/>
      <c r="N164" s="264"/>
      <c r="O164" s="264"/>
      <c r="P164" s="264">
        <f>ROUND(V164*K164,2)</f>
        <v>0</v>
      </c>
      <c r="Q164" s="264"/>
      <c r="R164" s="160"/>
      <c r="T164" s="161" t="s">
        <v>5</v>
      </c>
      <c r="U164" s="44" t="s">
        <v>47</v>
      </c>
      <c r="V164" s="120">
        <f>L164+M164</f>
        <v>0</v>
      </c>
      <c r="W164" s="120">
        <f>ROUND(L164*K164,2)</f>
        <v>0</v>
      </c>
      <c r="X164" s="120">
        <f>ROUND(M164*K164,2)</f>
        <v>0</v>
      </c>
      <c r="Y164" s="162">
        <v>0</v>
      </c>
      <c r="Z164" s="162">
        <f>Y164*K164</f>
        <v>0</v>
      </c>
      <c r="AA164" s="162">
        <v>0</v>
      </c>
      <c r="AB164" s="162">
        <f>AA164*K164</f>
        <v>0</v>
      </c>
      <c r="AC164" s="162">
        <v>0</v>
      </c>
      <c r="AD164" s="163">
        <f>AC164*K164</f>
        <v>0</v>
      </c>
      <c r="AR164" s="22" t="s">
        <v>209</v>
      </c>
      <c r="AT164" s="22" t="s">
        <v>205</v>
      </c>
      <c r="AU164" s="22" t="s">
        <v>96</v>
      </c>
      <c r="AY164" s="22" t="s">
        <v>204</v>
      </c>
      <c r="BE164" s="164">
        <f>IF(U164="základní",P164,0)</f>
        <v>0</v>
      </c>
      <c r="BF164" s="164">
        <f>IF(U164="snížená",P164,0)</f>
        <v>0</v>
      </c>
      <c r="BG164" s="164">
        <f>IF(U164="zákl. přenesená",P164,0)</f>
        <v>0</v>
      </c>
      <c r="BH164" s="164">
        <f>IF(U164="sníž. přenesená",P164,0)</f>
        <v>0</v>
      </c>
      <c r="BI164" s="164">
        <f>IF(U164="nulová",P164,0)</f>
        <v>0</v>
      </c>
      <c r="BJ164" s="22" t="s">
        <v>91</v>
      </c>
      <c r="BK164" s="164">
        <f>ROUND(V164*K164,2)</f>
        <v>0</v>
      </c>
      <c r="BL164" s="22" t="s">
        <v>209</v>
      </c>
      <c r="BM164" s="22" t="s">
        <v>2241</v>
      </c>
    </row>
    <row r="165" spans="2:65" s="1" customFormat="1" ht="36" customHeight="1">
      <c r="B165" s="35"/>
      <c r="C165" s="36"/>
      <c r="D165" s="36"/>
      <c r="E165" s="36"/>
      <c r="F165" s="288" t="s">
        <v>2242</v>
      </c>
      <c r="G165" s="289"/>
      <c r="H165" s="289"/>
      <c r="I165" s="289"/>
      <c r="J165" s="36"/>
      <c r="K165" s="36"/>
      <c r="L165" s="36"/>
      <c r="M165" s="36"/>
      <c r="N165" s="36"/>
      <c r="O165" s="36"/>
      <c r="P165" s="36"/>
      <c r="Q165" s="36"/>
      <c r="R165" s="37"/>
      <c r="T165" s="196"/>
      <c r="U165" s="36"/>
      <c r="V165" s="36"/>
      <c r="W165" s="36"/>
      <c r="X165" s="36"/>
      <c r="Y165" s="36"/>
      <c r="Z165" s="36"/>
      <c r="AA165" s="36"/>
      <c r="AB165" s="36"/>
      <c r="AC165" s="36"/>
      <c r="AD165" s="74"/>
      <c r="AT165" s="22" t="s">
        <v>931</v>
      </c>
      <c r="AU165" s="22" t="s">
        <v>96</v>
      </c>
    </row>
    <row r="166" spans="2:65" s="1" customFormat="1" ht="25.5" customHeight="1">
      <c r="B166" s="154"/>
      <c r="C166" s="155" t="s">
        <v>11</v>
      </c>
      <c r="D166" s="155" t="s">
        <v>205</v>
      </c>
      <c r="E166" s="156" t="s">
        <v>2243</v>
      </c>
      <c r="F166" s="263" t="s">
        <v>2244</v>
      </c>
      <c r="G166" s="263"/>
      <c r="H166" s="263"/>
      <c r="I166" s="263"/>
      <c r="J166" s="157" t="s">
        <v>928</v>
      </c>
      <c r="K166" s="158">
        <v>0.71199999999999997</v>
      </c>
      <c r="L166" s="159"/>
      <c r="M166" s="264"/>
      <c r="N166" s="264"/>
      <c r="O166" s="264"/>
      <c r="P166" s="264">
        <f>ROUND(V166*K166,2)</f>
        <v>0</v>
      </c>
      <c r="Q166" s="264"/>
      <c r="R166" s="160"/>
      <c r="T166" s="161" t="s">
        <v>5</v>
      </c>
      <c r="U166" s="44" t="s">
        <v>47</v>
      </c>
      <c r="V166" s="120">
        <f>L166+M166</f>
        <v>0</v>
      </c>
      <c r="W166" s="120">
        <f>ROUND(L166*K166,2)</f>
        <v>0</v>
      </c>
      <c r="X166" s="120">
        <f>ROUND(M166*K166,2)</f>
        <v>0</v>
      </c>
      <c r="Y166" s="162">
        <v>0</v>
      </c>
      <c r="Z166" s="162">
        <f>Y166*K166</f>
        <v>0</v>
      </c>
      <c r="AA166" s="162">
        <v>0</v>
      </c>
      <c r="AB166" s="162">
        <f>AA166*K166</f>
        <v>0</v>
      </c>
      <c r="AC166" s="162">
        <v>0</v>
      </c>
      <c r="AD166" s="163">
        <f>AC166*K166</f>
        <v>0</v>
      </c>
      <c r="AR166" s="22" t="s">
        <v>209</v>
      </c>
      <c r="AT166" s="22" t="s">
        <v>205</v>
      </c>
      <c r="AU166" s="22" t="s">
        <v>96</v>
      </c>
      <c r="AY166" s="22" t="s">
        <v>204</v>
      </c>
      <c r="BE166" s="164">
        <f>IF(U166="základní",P166,0)</f>
        <v>0</v>
      </c>
      <c r="BF166" s="164">
        <f>IF(U166="snížená",P166,0)</f>
        <v>0</v>
      </c>
      <c r="BG166" s="164">
        <f>IF(U166="zákl. přenesená",P166,0)</f>
        <v>0</v>
      </c>
      <c r="BH166" s="164">
        <f>IF(U166="sníž. přenesená",P166,0)</f>
        <v>0</v>
      </c>
      <c r="BI166" s="164">
        <f>IF(U166="nulová",P166,0)</f>
        <v>0</v>
      </c>
      <c r="BJ166" s="22" t="s">
        <v>91</v>
      </c>
      <c r="BK166" s="164">
        <f>ROUND(V166*K166,2)</f>
        <v>0</v>
      </c>
      <c r="BL166" s="22" t="s">
        <v>209</v>
      </c>
      <c r="BM166" s="22" t="s">
        <v>2245</v>
      </c>
    </row>
    <row r="167" spans="2:65" s="1" customFormat="1" ht="38.25" customHeight="1">
      <c r="B167" s="154"/>
      <c r="C167" s="155" t="s">
        <v>295</v>
      </c>
      <c r="D167" s="155" t="s">
        <v>205</v>
      </c>
      <c r="E167" s="156" t="s">
        <v>2246</v>
      </c>
      <c r="F167" s="263" t="s">
        <v>2247</v>
      </c>
      <c r="G167" s="263"/>
      <c r="H167" s="263"/>
      <c r="I167" s="263"/>
      <c r="J167" s="157" t="s">
        <v>928</v>
      </c>
      <c r="K167" s="158">
        <v>4.843</v>
      </c>
      <c r="L167" s="159"/>
      <c r="M167" s="264"/>
      <c r="N167" s="264"/>
      <c r="O167" s="264"/>
      <c r="P167" s="264">
        <f>ROUND(V167*K167,2)</f>
        <v>0</v>
      </c>
      <c r="Q167" s="264"/>
      <c r="R167" s="160"/>
      <c r="T167" s="161" t="s">
        <v>5</v>
      </c>
      <c r="U167" s="44" t="s">
        <v>47</v>
      </c>
      <c r="V167" s="120">
        <f>L167+M167</f>
        <v>0</v>
      </c>
      <c r="W167" s="120">
        <f>ROUND(L167*K167,2)</f>
        <v>0</v>
      </c>
      <c r="X167" s="120">
        <f>ROUND(M167*K167,2)</f>
        <v>0</v>
      </c>
      <c r="Y167" s="162">
        <v>3.5630000000000002</v>
      </c>
      <c r="Z167" s="162">
        <f>Y167*K167</f>
        <v>17.255609</v>
      </c>
      <c r="AA167" s="162">
        <v>0</v>
      </c>
      <c r="AB167" s="162">
        <f>AA167*K167</f>
        <v>0</v>
      </c>
      <c r="AC167" s="162">
        <v>0</v>
      </c>
      <c r="AD167" s="163">
        <f>AC167*K167</f>
        <v>0</v>
      </c>
      <c r="AR167" s="22" t="s">
        <v>209</v>
      </c>
      <c r="AT167" s="22" t="s">
        <v>205</v>
      </c>
      <c r="AU167" s="22" t="s">
        <v>96</v>
      </c>
      <c r="AY167" s="22" t="s">
        <v>204</v>
      </c>
      <c r="BE167" s="164">
        <f>IF(U167="základní",P167,0)</f>
        <v>0</v>
      </c>
      <c r="BF167" s="164">
        <f>IF(U167="snížená",P167,0)</f>
        <v>0</v>
      </c>
      <c r="BG167" s="164">
        <f>IF(U167="zákl. přenesená",P167,0)</f>
        <v>0</v>
      </c>
      <c r="BH167" s="164">
        <f>IF(U167="sníž. přenesená",P167,0)</f>
        <v>0</v>
      </c>
      <c r="BI167" s="164">
        <f>IF(U167="nulová",P167,0)</f>
        <v>0</v>
      </c>
      <c r="BJ167" s="22" t="s">
        <v>91</v>
      </c>
      <c r="BK167" s="164">
        <f>ROUND(V167*K167,2)</f>
        <v>0</v>
      </c>
      <c r="BL167" s="22" t="s">
        <v>209</v>
      </c>
      <c r="BM167" s="22" t="s">
        <v>2248</v>
      </c>
    </row>
    <row r="168" spans="2:65" s="10" customFormat="1" ht="29.85" customHeight="1">
      <c r="B168" s="142"/>
      <c r="C168" s="143"/>
      <c r="D168" s="153" t="s">
        <v>181</v>
      </c>
      <c r="E168" s="153"/>
      <c r="F168" s="153"/>
      <c r="G168" s="153"/>
      <c r="H168" s="153"/>
      <c r="I168" s="153"/>
      <c r="J168" s="153"/>
      <c r="K168" s="153"/>
      <c r="L168" s="153"/>
      <c r="M168" s="279">
        <f>BK168</f>
        <v>0</v>
      </c>
      <c r="N168" s="280"/>
      <c r="O168" s="280"/>
      <c r="P168" s="280"/>
      <c r="Q168" s="280"/>
      <c r="R168" s="145"/>
      <c r="T168" s="146"/>
      <c r="U168" s="143"/>
      <c r="V168" s="143"/>
      <c r="W168" s="147">
        <f>SUM(W169:W262)</f>
        <v>0</v>
      </c>
      <c r="X168" s="147">
        <f>SUM(X169:X262)</f>
        <v>0</v>
      </c>
      <c r="Y168" s="143"/>
      <c r="Z168" s="148">
        <f>SUM(Z169:Z262)</f>
        <v>137.08224999999996</v>
      </c>
      <c r="AA168" s="143"/>
      <c r="AB168" s="148">
        <f>SUM(AB169:AB262)</f>
        <v>2.6269999999999991E-2</v>
      </c>
      <c r="AC168" s="143"/>
      <c r="AD168" s="149">
        <f>SUM(AD169:AD262)</f>
        <v>4.0233299999999996</v>
      </c>
      <c r="AR168" s="150" t="s">
        <v>96</v>
      </c>
      <c r="AT168" s="151" t="s">
        <v>83</v>
      </c>
      <c r="AU168" s="151" t="s">
        <v>91</v>
      </c>
      <c r="AY168" s="150" t="s">
        <v>204</v>
      </c>
      <c r="BK168" s="152">
        <f>SUM(BK169:BK262)</f>
        <v>0</v>
      </c>
    </row>
    <row r="169" spans="2:65" s="1" customFormat="1" ht="25.5" customHeight="1">
      <c r="B169" s="154"/>
      <c r="C169" s="155" t="s">
        <v>299</v>
      </c>
      <c r="D169" s="155" t="s">
        <v>205</v>
      </c>
      <c r="E169" s="156" t="s">
        <v>2249</v>
      </c>
      <c r="F169" s="263" t="s">
        <v>2250</v>
      </c>
      <c r="G169" s="263"/>
      <c r="H169" s="263"/>
      <c r="I169" s="263"/>
      <c r="J169" s="157" t="s">
        <v>237</v>
      </c>
      <c r="K169" s="158">
        <v>60</v>
      </c>
      <c r="L169" s="159"/>
      <c r="M169" s="264"/>
      <c r="N169" s="264"/>
      <c r="O169" s="264"/>
      <c r="P169" s="264">
        <f>ROUND(V169*K169,2)</f>
        <v>0</v>
      </c>
      <c r="Q169" s="264"/>
      <c r="R169" s="160"/>
      <c r="T169" s="161" t="s">
        <v>5</v>
      </c>
      <c r="U169" s="44" t="s">
        <v>47</v>
      </c>
      <c r="V169" s="120">
        <f>L169+M169</f>
        <v>0</v>
      </c>
      <c r="W169" s="120">
        <f>ROUND(L169*K169,2)</f>
        <v>0</v>
      </c>
      <c r="X169" s="120">
        <f>ROUND(M169*K169,2)</f>
        <v>0</v>
      </c>
      <c r="Y169" s="162">
        <v>0.52</v>
      </c>
      <c r="Z169" s="162">
        <f>Y169*K169</f>
        <v>31.200000000000003</v>
      </c>
      <c r="AA169" s="162">
        <v>2.0000000000000002E-5</v>
      </c>
      <c r="AB169" s="162">
        <f>AA169*K169</f>
        <v>1.2000000000000001E-3</v>
      </c>
      <c r="AC169" s="162">
        <v>1.4E-2</v>
      </c>
      <c r="AD169" s="163">
        <f>AC169*K169</f>
        <v>0.84</v>
      </c>
      <c r="AR169" s="22" t="s">
        <v>209</v>
      </c>
      <c r="AT169" s="22" t="s">
        <v>205</v>
      </c>
      <c r="AU169" s="22" t="s">
        <v>96</v>
      </c>
      <c r="AY169" s="22" t="s">
        <v>204</v>
      </c>
      <c r="BE169" s="164">
        <f>IF(U169="základní",P169,0)</f>
        <v>0</v>
      </c>
      <c r="BF169" s="164">
        <f>IF(U169="snížená",P169,0)</f>
        <v>0</v>
      </c>
      <c r="BG169" s="164">
        <f>IF(U169="zákl. přenesená",P169,0)</f>
        <v>0</v>
      </c>
      <c r="BH169" s="164">
        <f>IF(U169="sníž. přenesená",P169,0)</f>
        <v>0</v>
      </c>
      <c r="BI169" s="164">
        <f>IF(U169="nulová",P169,0)</f>
        <v>0</v>
      </c>
      <c r="BJ169" s="22" t="s">
        <v>91</v>
      </c>
      <c r="BK169" s="164">
        <f>ROUND(V169*K169,2)</f>
        <v>0</v>
      </c>
      <c r="BL169" s="22" t="s">
        <v>209</v>
      </c>
      <c r="BM169" s="22" t="s">
        <v>2251</v>
      </c>
    </row>
    <row r="170" spans="2:65" s="13" customFormat="1" ht="16.5" customHeight="1">
      <c r="B170" s="189"/>
      <c r="C170" s="190"/>
      <c r="D170" s="190"/>
      <c r="E170" s="191" t="s">
        <v>5</v>
      </c>
      <c r="F170" s="284" t="s">
        <v>2252</v>
      </c>
      <c r="G170" s="285"/>
      <c r="H170" s="285"/>
      <c r="I170" s="285"/>
      <c r="J170" s="190"/>
      <c r="K170" s="191" t="s">
        <v>5</v>
      </c>
      <c r="L170" s="190"/>
      <c r="M170" s="190"/>
      <c r="N170" s="190"/>
      <c r="O170" s="190"/>
      <c r="P170" s="190"/>
      <c r="Q170" s="190"/>
      <c r="R170" s="192"/>
      <c r="T170" s="193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4"/>
      <c r="AT170" s="195" t="s">
        <v>366</v>
      </c>
      <c r="AU170" s="195" t="s">
        <v>96</v>
      </c>
      <c r="AV170" s="13" t="s">
        <v>91</v>
      </c>
      <c r="AW170" s="13" t="s">
        <v>7</v>
      </c>
      <c r="AX170" s="13" t="s">
        <v>84</v>
      </c>
      <c r="AY170" s="195" t="s">
        <v>204</v>
      </c>
    </row>
    <row r="171" spans="2:65" s="11" customFormat="1" ht="16.5" customHeight="1">
      <c r="B171" s="170"/>
      <c r="C171" s="171"/>
      <c r="D171" s="171"/>
      <c r="E171" s="172" t="s">
        <v>5</v>
      </c>
      <c r="F171" s="270" t="s">
        <v>239</v>
      </c>
      <c r="G171" s="271"/>
      <c r="H171" s="271"/>
      <c r="I171" s="271"/>
      <c r="J171" s="171"/>
      <c r="K171" s="173">
        <v>8</v>
      </c>
      <c r="L171" s="171"/>
      <c r="M171" s="171"/>
      <c r="N171" s="171"/>
      <c r="O171" s="171"/>
      <c r="P171" s="171"/>
      <c r="Q171" s="171"/>
      <c r="R171" s="174"/>
      <c r="T171" s="175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6"/>
      <c r="AT171" s="177" t="s">
        <v>366</v>
      </c>
      <c r="AU171" s="177" t="s">
        <v>96</v>
      </c>
      <c r="AV171" s="11" t="s">
        <v>96</v>
      </c>
      <c r="AW171" s="11" t="s">
        <v>7</v>
      </c>
      <c r="AX171" s="11" t="s">
        <v>84</v>
      </c>
      <c r="AY171" s="177" t="s">
        <v>204</v>
      </c>
    </row>
    <row r="172" spans="2:65" s="13" customFormat="1" ht="16.5" customHeight="1">
      <c r="B172" s="189"/>
      <c r="C172" s="190"/>
      <c r="D172" s="190"/>
      <c r="E172" s="191" t="s">
        <v>5</v>
      </c>
      <c r="F172" s="286" t="s">
        <v>2253</v>
      </c>
      <c r="G172" s="287"/>
      <c r="H172" s="287"/>
      <c r="I172" s="287"/>
      <c r="J172" s="190"/>
      <c r="K172" s="191" t="s">
        <v>5</v>
      </c>
      <c r="L172" s="190"/>
      <c r="M172" s="190"/>
      <c r="N172" s="190"/>
      <c r="O172" s="190"/>
      <c r="P172" s="190"/>
      <c r="Q172" s="190"/>
      <c r="R172" s="192"/>
      <c r="T172" s="193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4"/>
      <c r="AT172" s="195" t="s">
        <v>366</v>
      </c>
      <c r="AU172" s="195" t="s">
        <v>96</v>
      </c>
      <c r="AV172" s="13" t="s">
        <v>91</v>
      </c>
      <c r="AW172" s="13" t="s">
        <v>7</v>
      </c>
      <c r="AX172" s="13" t="s">
        <v>84</v>
      </c>
      <c r="AY172" s="195" t="s">
        <v>204</v>
      </c>
    </row>
    <row r="173" spans="2:65" s="11" customFormat="1" ht="16.5" customHeight="1">
      <c r="B173" s="170"/>
      <c r="C173" s="171"/>
      <c r="D173" s="171"/>
      <c r="E173" s="172" t="s">
        <v>5</v>
      </c>
      <c r="F173" s="270" t="s">
        <v>247</v>
      </c>
      <c r="G173" s="271"/>
      <c r="H173" s="271"/>
      <c r="I173" s="271"/>
      <c r="J173" s="171"/>
      <c r="K173" s="173">
        <v>10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6"/>
      <c r="AT173" s="177" t="s">
        <v>366</v>
      </c>
      <c r="AU173" s="177" t="s">
        <v>96</v>
      </c>
      <c r="AV173" s="11" t="s">
        <v>96</v>
      </c>
      <c r="AW173" s="11" t="s">
        <v>7</v>
      </c>
      <c r="AX173" s="11" t="s">
        <v>84</v>
      </c>
      <c r="AY173" s="177" t="s">
        <v>204</v>
      </c>
    </row>
    <row r="174" spans="2:65" s="13" customFormat="1" ht="16.5" customHeight="1">
      <c r="B174" s="189"/>
      <c r="C174" s="190"/>
      <c r="D174" s="190"/>
      <c r="E174" s="191" t="s">
        <v>5</v>
      </c>
      <c r="F174" s="286" t="s">
        <v>2254</v>
      </c>
      <c r="G174" s="287"/>
      <c r="H174" s="287"/>
      <c r="I174" s="287"/>
      <c r="J174" s="190"/>
      <c r="K174" s="191" t="s">
        <v>5</v>
      </c>
      <c r="L174" s="190"/>
      <c r="M174" s="190"/>
      <c r="N174" s="190"/>
      <c r="O174" s="190"/>
      <c r="P174" s="190"/>
      <c r="Q174" s="190"/>
      <c r="R174" s="192"/>
      <c r="T174" s="193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4"/>
      <c r="AT174" s="195" t="s">
        <v>366</v>
      </c>
      <c r="AU174" s="195" t="s">
        <v>96</v>
      </c>
      <c r="AV174" s="13" t="s">
        <v>91</v>
      </c>
      <c r="AW174" s="13" t="s">
        <v>7</v>
      </c>
      <c r="AX174" s="13" t="s">
        <v>84</v>
      </c>
      <c r="AY174" s="195" t="s">
        <v>204</v>
      </c>
    </row>
    <row r="175" spans="2:65" s="11" customFormat="1" ht="16.5" customHeight="1">
      <c r="B175" s="170"/>
      <c r="C175" s="171"/>
      <c r="D175" s="171"/>
      <c r="E175" s="172" t="s">
        <v>5</v>
      </c>
      <c r="F175" s="270" t="s">
        <v>91</v>
      </c>
      <c r="G175" s="271"/>
      <c r="H175" s="271"/>
      <c r="I175" s="271"/>
      <c r="J175" s="171"/>
      <c r="K175" s="173">
        <v>1</v>
      </c>
      <c r="L175" s="171"/>
      <c r="M175" s="171"/>
      <c r="N175" s="171"/>
      <c r="O175" s="171"/>
      <c r="P175" s="171"/>
      <c r="Q175" s="171"/>
      <c r="R175" s="174"/>
      <c r="T175" s="175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6"/>
      <c r="AT175" s="177" t="s">
        <v>366</v>
      </c>
      <c r="AU175" s="177" t="s">
        <v>96</v>
      </c>
      <c r="AV175" s="11" t="s">
        <v>96</v>
      </c>
      <c r="AW175" s="11" t="s">
        <v>7</v>
      </c>
      <c r="AX175" s="11" t="s">
        <v>84</v>
      </c>
      <c r="AY175" s="177" t="s">
        <v>204</v>
      </c>
    </row>
    <row r="176" spans="2:65" s="13" customFormat="1" ht="16.5" customHeight="1">
      <c r="B176" s="189"/>
      <c r="C176" s="190"/>
      <c r="D176" s="190"/>
      <c r="E176" s="191" t="s">
        <v>5</v>
      </c>
      <c r="F176" s="286" t="s">
        <v>2255</v>
      </c>
      <c r="G176" s="287"/>
      <c r="H176" s="287"/>
      <c r="I176" s="287"/>
      <c r="J176" s="190"/>
      <c r="K176" s="191" t="s">
        <v>5</v>
      </c>
      <c r="L176" s="190"/>
      <c r="M176" s="190"/>
      <c r="N176" s="190"/>
      <c r="O176" s="190"/>
      <c r="P176" s="190"/>
      <c r="Q176" s="190"/>
      <c r="R176" s="192"/>
      <c r="T176" s="193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4"/>
      <c r="AT176" s="195" t="s">
        <v>366</v>
      </c>
      <c r="AU176" s="195" t="s">
        <v>96</v>
      </c>
      <c r="AV176" s="13" t="s">
        <v>91</v>
      </c>
      <c r="AW176" s="13" t="s">
        <v>7</v>
      </c>
      <c r="AX176" s="13" t="s">
        <v>84</v>
      </c>
      <c r="AY176" s="195" t="s">
        <v>204</v>
      </c>
    </row>
    <row r="177" spans="2:65" s="11" customFormat="1" ht="16.5" customHeight="1">
      <c r="B177" s="170"/>
      <c r="C177" s="171"/>
      <c r="D177" s="171"/>
      <c r="E177" s="172" t="s">
        <v>5</v>
      </c>
      <c r="F177" s="270" t="s">
        <v>295</v>
      </c>
      <c r="G177" s="271"/>
      <c r="H177" s="271"/>
      <c r="I177" s="271"/>
      <c r="J177" s="171"/>
      <c r="K177" s="173">
        <v>22</v>
      </c>
      <c r="L177" s="171"/>
      <c r="M177" s="171"/>
      <c r="N177" s="171"/>
      <c r="O177" s="171"/>
      <c r="P177" s="171"/>
      <c r="Q177" s="171"/>
      <c r="R177" s="174"/>
      <c r="T177" s="175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6"/>
      <c r="AT177" s="177" t="s">
        <v>366</v>
      </c>
      <c r="AU177" s="177" t="s">
        <v>96</v>
      </c>
      <c r="AV177" s="11" t="s">
        <v>96</v>
      </c>
      <c r="AW177" s="11" t="s">
        <v>7</v>
      </c>
      <c r="AX177" s="11" t="s">
        <v>84</v>
      </c>
      <c r="AY177" s="177" t="s">
        <v>204</v>
      </c>
    </row>
    <row r="178" spans="2:65" s="13" customFormat="1" ht="16.5" customHeight="1">
      <c r="B178" s="189"/>
      <c r="C178" s="190"/>
      <c r="D178" s="190"/>
      <c r="E178" s="191" t="s">
        <v>5</v>
      </c>
      <c r="F178" s="286" t="s">
        <v>2256</v>
      </c>
      <c r="G178" s="287"/>
      <c r="H178" s="287"/>
      <c r="I178" s="287"/>
      <c r="J178" s="190"/>
      <c r="K178" s="191" t="s">
        <v>5</v>
      </c>
      <c r="L178" s="190"/>
      <c r="M178" s="190"/>
      <c r="N178" s="190"/>
      <c r="O178" s="190"/>
      <c r="P178" s="190"/>
      <c r="Q178" s="190"/>
      <c r="R178" s="192"/>
      <c r="T178" s="193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4"/>
      <c r="AT178" s="195" t="s">
        <v>366</v>
      </c>
      <c r="AU178" s="195" t="s">
        <v>96</v>
      </c>
      <c r="AV178" s="13" t="s">
        <v>91</v>
      </c>
      <c r="AW178" s="13" t="s">
        <v>7</v>
      </c>
      <c r="AX178" s="13" t="s">
        <v>84</v>
      </c>
      <c r="AY178" s="195" t="s">
        <v>204</v>
      </c>
    </row>
    <row r="179" spans="2:65" s="11" customFormat="1" ht="16.5" customHeight="1">
      <c r="B179" s="170"/>
      <c r="C179" s="171"/>
      <c r="D179" s="171"/>
      <c r="E179" s="172" t="s">
        <v>5</v>
      </c>
      <c r="F179" s="270" t="s">
        <v>229</v>
      </c>
      <c r="G179" s="271"/>
      <c r="H179" s="271"/>
      <c r="I179" s="271"/>
      <c r="J179" s="171"/>
      <c r="K179" s="173">
        <v>6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6"/>
      <c r="AT179" s="177" t="s">
        <v>366</v>
      </c>
      <c r="AU179" s="177" t="s">
        <v>96</v>
      </c>
      <c r="AV179" s="11" t="s">
        <v>96</v>
      </c>
      <c r="AW179" s="11" t="s">
        <v>7</v>
      </c>
      <c r="AX179" s="11" t="s">
        <v>84</v>
      </c>
      <c r="AY179" s="177" t="s">
        <v>204</v>
      </c>
    </row>
    <row r="180" spans="2:65" s="13" customFormat="1" ht="16.5" customHeight="1">
      <c r="B180" s="189"/>
      <c r="C180" s="190"/>
      <c r="D180" s="190"/>
      <c r="E180" s="191" t="s">
        <v>5</v>
      </c>
      <c r="F180" s="286" t="s">
        <v>2257</v>
      </c>
      <c r="G180" s="287"/>
      <c r="H180" s="287"/>
      <c r="I180" s="287"/>
      <c r="J180" s="190"/>
      <c r="K180" s="191" t="s">
        <v>5</v>
      </c>
      <c r="L180" s="190"/>
      <c r="M180" s="190"/>
      <c r="N180" s="190"/>
      <c r="O180" s="190"/>
      <c r="P180" s="190"/>
      <c r="Q180" s="190"/>
      <c r="R180" s="192"/>
      <c r="T180" s="193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4"/>
      <c r="AT180" s="195" t="s">
        <v>366</v>
      </c>
      <c r="AU180" s="195" t="s">
        <v>96</v>
      </c>
      <c r="AV180" s="13" t="s">
        <v>91</v>
      </c>
      <c r="AW180" s="13" t="s">
        <v>7</v>
      </c>
      <c r="AX180" s="13" t="s">
        <v>84</v>
      </c>
      <c r="AY180" s="195" t="s">
        <v>204</v>
      </c>
    </row>
    <row r="181" spans="2:65" s="11" customFormat="1" ht="16.5" customHeight="1">
      <c r="B181" s="170"/>
      <c r="C181" s="171"/>
      <c r="D181" s="171"/>
      <c r="E181" s="172" t="s">
        <v>5</v>
      </c>
      <c r="F181" s="270" t="s">
        <v>96</v>
      </c>
      <c r="G181" s="271"/>
      <c r="H181" s="271"/>
      <c r="I181" s="271"/>
      <c r="J181" s="171"/>
      <c r="K181" s="173">
        <v>2</v>
      </c>
      <c r="L181" s="171"/>
      <c r="M181" s="171"/>
      <c r="N181" s="171"/>
      <c r="O181" s="171"/>
      <c r="P181" s="171"/>
      <c r="Q181" s="171"/>
      <c r="R181" s="174"/>
      <c r="T181" s="175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6"/>
      <c r="AT181" s="177" t="s">
        <v>366</v>
      </c>
      <c r="AU181" s="177" t="s">
        <v>96</v>
      </c>
      <c r="AV181" s="11" t="s">
        <v>96</v>
      </c>
      <c r="AW181" s="11" t="s">
        <v>7</v>
      </c>
      <c r="AX181" s="11" t="s">
        <v>84</v>
      </c>
      <c r="AY181" s="177" t="s">
        <v>204</v>
      </c>
    </row>
    <row r="182" spans="2:65" s="13" customFormat="1" ht="16.5" customHeight="1">
      <c r="B182" s="189"/>
      <c r="C182" s="190"/>
      <c r="D182" s="190"/>
      <c r="E182" s="191" t="s">
        <v>5</v>
      </c>
      <c r="F182" s="286" t="s">
        <v>2258</v>
      </c>
      <c r="G182" s="287"/>
      <c r="H182" s="287"/>
      <c r="I182" s="287"/>
      <c r="J182" s="190"/>
      <c r="K182" s="191" t="s">
        <v>5</v>
      </c>
      <c r="L182" s="190"/>
      <c r="M182" s="190"/>
      <c r="N182" s="190"/>
      <c r="O182" s="190"/>
      <c r="P182" s="190"/>
      <c r="Q182" s="190"/>
      <c r="R182" s="192"/>
      <c r="T182" s="193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4"/>
      <c r="AT182" s="195" t="s">
        <v>366</v>
      </c>
      <c r="AU182" s="195" t="s">
        <v>96</v>
      </c>
      <c r="AV182" s="13" t="s">
        <v>91</v>
      </c>
      <c r="AW182" s="13" t="s">
        <v>7</v>
      </c>
      <c r="AX182" s="13" t="s">
        <v>84</v>
      </c>
      <c r="AY182" s="195" t="s">
        <v>204</v>
      </c>
    </row>
    <row r="183" spans="2:65" s="11" customFormat="1" ht="16.5" customHeight="1">
      <c r="B183" s="170"/>
      <c r="C183" s="171"/>
      <c r="D183" s="171"/>
      <c r="E183" s="172" t="s">
        <v>5</v>
      </c>
      <c r="F183" s="270" t="s">
        <v>229</v>
      </c>
      <c r="G183" s="271"/>
      <c r="H183" s="271"/>
      <c r="I183" s="271"/>
      <c r="J183" s="171"/>
      <c r="K183" s="173">
        <v>6</v>
      </c>
      <c r="L183" s="171"/>
      <c r="M183" s="171"/>
      <c r="N183" s="171"/>
      <c r="O183" s="171"/>
      <c r="P183" s="171"/>
      <c r="Q183" s="171"/>
      <c r="R183" s="174"/>
      <c r="T183" s="175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6"/>
      <c r="AT183" s="177" t="s">
        <v>366</v>
      </c>
      <c r="AU183" s="177" t="s">
        <v>96</v>
      </c>
      <c r="AV183" s="11" t="s">
        <v>96</v>
      </c>
      <c r="AW183" s="11" t="s">
        <v>7</v>
      </c>
      <c r="AX183" s="11" t="s">
        <v>84</v>
      </c>
      <c r="AY183" s="177" t="s">
        <v>204</v>
      </c>
    </row>
    <row r="184" spans="2:65" s="13" customFormat="1" ht="16.5" customHeight="1">
      <c r="B184" s="189"/>
      <c r="C184" s="190"/>
      <c r="D184" s="190"/>
      <c r="E184" s="191" t="s">
        <v>5</v>
      </c>
      <c r="F184" s="286" t="s">
        <v>2259</v>
      </c>
      <c r="G184" s="287"/>
      <c r="H184" s="287"/>
      <c r="I184" s="287"/>
      <c r="J184" s="190"/>
      <c r="K184" s="191" t="s">
        <v>5</v>
      </c>
      <c r="L184" s="190"/>
      <c r="M184" s="190"/>
      <c r="N184" s="190"/>
      <c r="O184" s="190"/>
      <c r="P184" s="190"/>
      <c r="Q184" s="190"/>
      <c r="R184" s="192"/>
      <c r="T184" s="193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4"/>
      <c r="AT184" s="195" t="s">
        <v>366</v>
      </c>
      <c r="AU184" s="195" t="s">
        <v>96</v>
      </c>
      <c r="AV184" s="13" t="s">
        <v>91</v>
      </c>
      <c r="AW184" s="13" t="s">
        <v>7</v>
      </c>
      <c r="AX184" s="13" t="s">
        <v>84</v>
      </c>
      <c r="AY184" s="195" t="s">
        <v>204</v>
      </c>
    </row>
    <row r="185" spans="2:65" s="11" customFormat="1" ht="16.5" customHeight="1">
      <c r="B185" s="170"/>
      <c r="C185" s="171"/>
      <c r="D185" s="171"/>
      <c r="E185" s="172" t="s">
        <v>5</v>
      </c>
      <c r="F185" s="270" t="s">
        <v>220</v>
      </c>
      <c r="G185" s="271"/>
      <c r="H185" s="271"/>
      <c r="I185" s="271"/>
      <c r="J185" s="171"/>
      <c r="K185" s="173">
        <v>4</v>
      </c>
      <c r="L185" s="171"/>
      <c r="M185" s="171"/>
      <c r="N185" s="171"/>
      <c r="O185" s="171"/>
      <c r="P185" s="171"/>
      <c r="Q185" s="171"/>
      <c r="R185" s="174"/>
      <c r="T185" s="175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6"/>
      <c r="AT185" s="177" t="s">
        <v>366</v>
      </c>
      <c r="AU185" s="177" t="s">
        <v>96</v>
      </c>
      <c r="AV185" s="11" t="s">
        <v>96</v>
      </c>
      <c r="AW185" s="11" t="s">
        <v>7</v>
      </c>
      <c r="AX185" s="11" t="s">
        <v>84</v>
      </c>
      <c r="AY185" s="177" t="s">
        <v>204</v>
      </c>
    </row>
    <row r="186" spans="2:65" s="13" customFormat="1" ht="16.5" customHeight="1">
      <c r="B186" s="189"/>
      <c r="C186" s="190"/>
      <c r="D186" s="190"/>
      <c r="E186" s="191" t="s">
        <v>5</v>
      </c>
      <c r="F186" s="286" t="s">
        <v>2260</v>
      </c>
      <c r="G186" s="287"/>
      <c r="H186" s="287"/>
      <c r="I186" s="287"/>
      <c r="J186" s="190"/>
      <c r="K186" s="191" t="s">
        <v>5</v>
      </c>
      <c r="L186" s="190"/>
      <c r="M186" s="190"/>
      <c r="N186" s="190"/>
      <c r="O186" s="190"/>
      <c r="P186" s="190"/>
      <c r="Q186" s="190"/>
      <c r="R186" s="192"/>
      <c r="T186" s="193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4"/>
      <c r="AT186" s="195" t="s">
        <v>366</v>
      </c>
      <c r="AU186" s="195" t="s">
        <v>96</v>
      </c>
      <c r="AV186" s="13" t="s">
        <v>91</v>
      </c>
      <c r="AW186" s="13" t="s">
        <v>7</v>
      </c>
      <c r="AX186" s="13" t="s">
        <v>84</v>
      </c>
      <c r="AY186" s="195" t="s">
        <v>204</v>
      </c>
    </row>
    <row r="187" spans="2:65" s="11" customFormat="1" ht="16.5" customHeight="1">
      <c r="B187" s="170"/>
      <c r="C187" s="171"/>
      <c r="D187" s="171"/>
      <c r="E187" s="172" t="s">
        <v>5</v>
      </c>
      <c r="F187" s="270" t="s">
        <v>91</v>
      </c>
      <c r="G187" s="271"/>
      <c r="H187" s="271"/>
      <c r="I187" s="271"/>
      <c r="J187" s="171"/>
      <c r="K187" s="173">
        <v>1</v>
      </c>
      <c r="L187" s="171"/>
      <c r="M187" s="171"/>
      <c r="N187" s="171"/>
      <c r="O187" s="171"/>
      <c r="P187" s="171"/>
      <c r="Q187" s="171"/>
      <c r="R187" s="174"/>
      <c r="T187" s="175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6"/>
      <c r="AT187" s="177" t="s">
        <v>366</v>
      </c>
      <c r="AU187" s="177" t="s">
        <v>96</v>
      </c>
      <c r="AV187" s="11" t="s">
        <v>96</v>
      </c>
      <c r="AW187" s="11" t="s">
        <v>7</v>
      </c>
      <c r="AX187" s="11" t="s">
        <v>84</v>
      </c>
      <c r="AY187" s="177" t="s">
        <v>204</v>
      </c>
    </row>
    <row r="188" spans="2:65" s="11" customFormat="1" ht="16.5" customHeight="1">
      <c r="B188" s="170"/>
      <c r="C188" s="171"/>
      <c r="D188" s="171"/>
      <c r="E188" s="172" t="s">
        <v>5</v>
      </c>
      <c r="F188" s="270" t="s">
        <v>5</v>
      </c>
      <c r="G188" s="271"/>
      <c r="H188" s="271"/>
      <c r="I188" s="271"/>
      <c r="J188" s="171"/>
      <c r="K188" s="173">
        <v>0</v>
      </c>
      <c r="L188" s="171"/>
      <c r="M188" s="171"/>
      <c r="N188" s="171"/>
      <c r="O188" s="171"/>
      <c r="P188" s="171"/>
      <c r="Q188" s="171"/>
      <c r="R188" s="174"/>
      <c r="T188" s="175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6"/>
      <c r="AT188" s="177" t="s">
        <v>366</v>
      </c>
      <c r="AU188" s="177" t="s">
        <v>96</v>
      </c>
      <c r="AV188" s="11" t="s">
        <v>96</v>
      </c>
      <c r="AW188" s="11" t="s">
        <v>7</v>
      </c>
      <c r="AX188" s="11" t="s">
        <v>84</v>
      </c>
      <c r="AY188" s="177" t="s">
        <v>204</v>
      </c>
    </row>
    <row r="189" spans="2:65" s="11" customFormat="1" ht="16.5" customHeight="1">
      <c r="B189" s="170"/>
      <c r="C189" s="171"/>
      <c r="D189" s="171"/>
      <c r="E189" s="172" t="s">
        <v>5</v>
      </c>
      <c r="F189" s="270" t="s">
        <v>5</v>
      </c>
      <c r="G189" s="271"/>
      <c r="H189" s="271"/>
      <c r="I189" s="271"/>
      <c r="J189" s="171"/>
      <c r="K189" s="173">
        <v>0</v>
      </c>
      <c r="L189" s="171"/>
      <c r="M189" s="171"/>
      <c r="N189" s="171"/>
      <c r="O189" s="171"/>
      <c r="P189" s="171"/>
      <c r="Q189" s="171"/>
      <c r="R189" s="174"/>
      <c r="T189" s="175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6"/>
      <c r="AT189" s="177" t="s">
        <v>366</v>
      </c>
      <c r="AU189" s="177" t="s">
        <v>96</v>
      </c>
      <c r="AV189" s="11" t="s">
        <v>96</v>
      </c>
      <c r="AW189" s="11" t="s">
        <v>7</v>
      </c>
      <c r="AX189" s="11" t="s">
        <v>84</v>
      </c>
      <c r="AY189" s="177" t="s">
        <v>204</v>
      </c>
    </row>
    <row r="190" spans="2:65" s="12" customFormat="1" ht="16.5" customHeight="1">
      <c r="B190" s="178"/>
      <c r="C190" s="179"/>
      <c r="D190" s="179"/>
      <c r="E190" s="180" t="s">
        <v>5</v>
      </c>
      <c r="F190" s="272" t="s">
        <v>379</v>
      </c>
      <c r="G190" s="273"/>
      <c r="H190" s="273"/>
      <c r="I190" s="273"/>
      <c r="J190" s="179"/>
      <c r="K190" s="181">
        <v>60</v>
      </c>
      <c r="L190" s="179"/>
      <c r="M190" s="179"/>
      <c r="N190" s="179"/>
      <c r="O190" s="179"/>
      <c r="P190" s="179"/>
      <c r="Q190" s="179"/>
      <c r="R190" s="182"/>
      <c r="T190" s="187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88"/>
      <c r="AT190" s="186" t="s">
        <v>366</v>
      </c>
      <c r="AU190" s="186" t="s">
        <v>96</v>
      </c>
      <c r="AV190" s="12" t="s">
        <v>220</v>
      </c>
      <c r="AW190" s="12" t="s">
        <v>7</v>
      </c>
      <c r="AX190" s="12" t="s">
        <v>91</v>
      </c>
      <c r="AY190" s="186" t="s">
        <v>204</v>
      </c>
    </row>
    <row r="191" spans="2:65" s="1" customFormat="1" ht="25.5" customHeight="1">
      <c r="B191" s="154"/>
      <c r="C191" s="155" t="s">
        <v>303</v>
      </c>
      <c r="D191" s="155" t="s">
        <v>205</v>
      </c>
      <c r="E191" s="156" t="s">
        <v>2261</v>
      </c>
      <c r="F191" s="263" t="s">
        <v>2262</v>
      </c>
      <c r="G191" s="263"/>
      <c r="H191" s="263"/>
      <c r="I191" s="263"/>
      <c r="J191" s="157" t="s">
        <v>237</v>
      </c>
      <c r="K191" s="158">
        <v>34</v>
      </c>
      <c r="L191" s="159"/>
      <c r="M191" s="264"/>
      <c r="N191" s="264"/>
      <c r="O191" s="264"/>
      <c r="P191" s="264">
        <f>ROUND(V191*K191,2)</f>
        <v>0</v>
      </c>
      <c r="Q191" s="264"/>
      <c r="R191" s="160"/>
      <c r="T191" s="161" t="s">
        <v>5</v>
      </c>
      <c r="U191" s="44" t="s">
        <v>47</v>
      </c>
      <c r="V191" s="120">
        <f>L191+M191</f>
        <v>0</v>
      </c>
      <c r="W191" s="120">
        <f>ROUND(L191*K191,2)</f>
        <v>0</v>
      </c>
      <c r="X191" s="120">
        <f>ROUND(M191*K191,2)</f>
        <v>0</v>
      </c>
      <c r="Y191" s="162">
        <v>0.70699999999999996</v>
      </c>
      <c r="Z191" s="162">
        <f>Y191*K191</f>
        <v>24.038</v>
      </c>
      <c r="AA191" s="162">
        <v>2.0000000000000002E-5</v>
      </c>
      <c r="AB191" s="162">
        <f>AA191*K191</f>
        <v>6.8000000000000005E-4</v>
      </c>
      <c r="AC191" s="162">
        <v>3.9E-2</v>
      </c>
      <c r="AD191" s="163">
        <f>AC191*K191</f>
        <v>1.3260000000000001</v>
      </c>
      <c r="AR191" s="22" t="s">
        <v>209</v>
      </c>
      <c r="AT191" s="22" t="s">
        <v>205</v>
      </c>
      <c r="AU191" s="22" t="s">
        <v>96</v>
      </c>
      <c r="AY191" s="22" t="s">
        <v>204</v>
      </c>
      <c r="BE191" s="164">
        <f>IF(U191="základní",P191,0)</f>
        <v>0</v>
      </c>
      <c r="BF191" s="164">
        <f>IF(U191="snížená",P191,0)</f>
        <v>0</v>
      </c>
      <c r="BG191" s="164">
        <f>IF(U191="zákl. přenesená",P191,0)</f>
        <v>0</v>
      </c>
      <c r="BH191" s="164">
        <f>IF(U191="sníž. přenesená",P191,0)</f>
        <v>0</v>
      </c>
      <c r="BI191" s="164">
        <f>IF(U191="nulová",P191,0)</f>
        <v>0</v>
      </c>
      <c r="BJ191" s="22" t="s">
        <v>91</v>
      </c>
      <c r="BK191" s="164">
        <f>ROUND(V191*K191,2)</f>
        <v>0</v>
      </c>
      <c r="BL191" s="22" t="s">
        <v>209</v>
      </c>
      <c r="BM191" s="22" t="s">
        <v>2263</v>
      </c>
    </row>
    <row r="192" spans="2:65" s="13" customFormat="1" ht="16.5" customHeight="1">
      <c r="B192" s="189"/>
      <c r="C192" s="190"/>
      <c r="D192" s="190"/>
      <c r="E192" s="191" t="s">
        <v>5</v>
      </c>
      <c r="F192" s="284" t="s">
        <v>2264</v>
      </c>
      <c r="G192" s="285"/>
      <c r="H192" s="285"/>
      <c r="I192" s="285"/>
      <c r="J192" s="190"/>
      <c r="K192" s="191" t="s">
        <v>5</v>
      </c>
      <c r="L192" s="190"/>
      <c r="M192" s="190"/>
      <c r="N192" s="190"/>
      <c r="O192" s="190"/>
      <c r="P192" s="190"/>
      <c r="Q192" s="190"/>
      <c r="R192" s="192"/>
      <c r="T192" s="193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4"/>
      <c r="AT192" s="195" t="s">
        <v>366</v>
      </c>
      <c r="AU192" s="195" t="s">
        <v>96</v>
      </c>
      <c r="AV192" s="13" t="s">
        <v>91</v>
      </c>
      <c r="AW192" s="13" t="s">
        <v>7</v>
      </c>
      <c r="AX192" s="13" t="s">
        <v>84</v>
      </c>
      <c r="AY192" s="195" t="s">
        <v>204</v>
      </c>
    </row>
    <row r="193" spans="2:65" s="11" customFormat="1" ht="16.5" customHeight="1">
      <c r="B193" s="170"/>
      <c r="C193" s="171"/>
      <c r="D193" s="171"/>
      <c r="E193" s="172" t="s">
        <v>5</v>
      </c>
      <c r="F193" s="270" t="s">
        <v>315</v>
      </c>
      <c r="G193" s="271"/>
      <c r="H193" s="271"/>
      <c r="I193" s="271"/>
      <c r="J193" s="171"/>
      <c r="K193" s="173">
        <v>27</v>
      </c>
      <c r="L193" s="171"/>
      <c r="M193" s="171"/>
      <c r="N193" s="171"/>
      <c r="O193" s="171"/>
      <c r="P193" s="171"/>
      <c r="Q193" s="171"/>
      <c r="R193" s="174"/>
      <c r="T193" s="175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6"/>
      <c r="AT193" s="177" t="s">
        <v>366</v>
      </c>
      <c r="AU193" s="177" t="s">
        <v>96</v>
      </c>
      <c r="AV193" s="11" t="s">
        <v>96</v>
      </c>
      <c r="AW193" s="11" t="s">
        <v>7</v>
      </c>
      <c r="AX193" s="11" t="s">
        <v>84</v>
      </c>
      <c r="AY193" s="177" t="s">
        <v>204</v>
      </c>
    </row>
    <row r="194" spans="2:65" s="13" customFormat="1" ht="16.5" customHeight="1">
      <c r="B194" s="189"/>
      <c r="C194" s="190"/>
      <c r="D194" s="190"/>
      <c r="E194" s="191" t="s">
        <v>5</v>
      </c>
      <c r="F194" s="286" t="s">
        <v>2265</v>
      </c>
      <c r="G194" s="287"/>
      <c r="H194" s="287"/>
      <c r="I194" s="287"/>
      <c r="J194" s="190"/>
      <c r="K194" s="191" t="s">
        <v>5</v>
      </c>
      <c r="L194" s="190"/>
      <c r="M194" s="190"/>
      <c r="N194" s="190"/>
      <c r="O194" s="190"/>
      <c r="P194" s="190"/>
      <c r="Q194" s="190"/>
      <c r="R194" s="192"/>
      <c r="T194" s="193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4"/>
      <c r="AT194" s="195" t="s">
        <v>366</v>
      </c>
      <c r="AU194" s="195" t="s">
        <v>96</v>
      </c>
      <c r="AV194" s="13" t="s">
        <v>91</v>
      </c>
      <c r="AW194" s="13" t="s">
        <v>7</v>
      </c>
      <c r="AX194" s="13" t="s">
        <v>84</v>
      </c>
      <c r="AY194" s="195" t="s">
        <v>204</v>
      </c>
    </row>
    <row r="195" spans="2:65" s="11" customFormat="1" ht="16.5" customHeight="1">
      <c r="B195" s="170"/>
      <c r="C195" s="171"/>
      <c r="D195" s="171"/>
      <c r="E195" s="172" t="s">
        <v>5</v>
      </c>
      <c r="F195" s="270" t="s">
        <v>229</v>
      </c>
      <c r="G195" s="271"/>
      <c r="H195" s="271"/>
      <c r="I195" s="271"/>
      <c r="J195" s="171"/>
      <c r="K195" s="173">
        <v>6</v>
      </c>
      <c r="L195" s="171"/>
      <c r="M195" s="171"/>
      <c r="N195" s="171"/>
      <c r="O195" s="171"/>
      <c r="P195" s="171"/>
      <c r="Q195" s="171"/>
      <c r="R195" s="174"/>
      <c r="T195" s="175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6"/>
      <c r="AT195" s="177" t="s">
        <v>366</v>
      </c>
      <c r="AU195" s="177" t="s">
        <v>96</v>
      </c>
      <c r="AV195" s="11" t="s">
        <v>96</v>
      </c>
      <c r="AW195" s="11" t="s">
        <v>7</v>
      </c>
      <c r="AX195" s="11" t="s">
        <v>84</v>
      </c>
      <c r="AY195" s="177" t="s">
        <v>204</v>
      </c>
    </row>
    <row r="196" spans="2:65" s="13" customFormat="1" ht="16.5" customHeight="1">
      <c r="B196" s="189"/>
      <c r="C196" s="190"/>
      <c r="D196" s="190"/>
      <c r="E196" s="191" t="s">
        <v>5</v>
      </c>
      <c r="F196" s="286" t="s">
        <v>2266</v>
      </c>
      <c r="G196" s="287"/>
      <c r="H196" s="287"/>
      <c r="I196" s="287"/>
      <c r="J196" s="190"/>
      <c r="K196" s="191" t="s">
        <v>5</v>
      </c>
      <c r="L196" s="190"/>
      <c r="M196" s="190"/>
      <c r="N196" s="190"/>
      <c r="O196" s="190"/>
      <c r="P196" s="190"/>
      <c r="Q196" s="190"/>
      <c r="R196" s="192"/>
      <c r="T196" s="193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4"/>
      <c r="AT196" s="195" t="s">
        <v>366</v>
      </c>
      <c r="AU196" s="195" t="s">
        <v>96</v>
      </c>
      <c r="AV196" s="13" t="s">
        <v>91</v>
      </c>
      <c r="AW196" s="13" t="s">
        <v>7</v>
      </c>
      <c r="AX196" s="13" t="s">
        <v>84</v>
      </c>
      <c r="AY196" s="195" t="s">
        <v>204</v>
      </c>
    </row>
    <row r="197" spans="2:65" s="11" customFormat="1" ht="16.5" customHeight="1">
      <c r="B197" s="170"/>
      <c r="C197" s="171"/>
      <c r="D197" s="171"/>
      <c r="E197" s="172" t="s">
        <v>5</v>
      </c>
      <c r="F197" s="270" t="s">
        <v>91</v>
      </c>
      <c r="G197" s="271"/>
      <c r="H197" s="271"/>
      <c r="I197" s="271"/>
      <c r="J197" s="171"/>
      <c r="K197" s="173">
        <v>1</v>
      </c>
      <c r="L197" s="171"/>
      <c r="M197" s="171"/>
      <c r="N197" s="171"/>
      <c r="O197" s="171"/>
      <c r="P197" s="171"/>
      <c r="Q197" s="171"/>
      <c r="R197" s="174"/>
      <c r="T197" s="175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6"/>
      <c r="AT197" s="177" t="s">
        <v>366</v>
      </c>
      <c r="AU197" s="177" t="s">
        <v>96</v>
      </c>
      <c r="AV197" s="11" t="s">
        <v>96</v>
      </c>
      <c r="AW197" s="11" t="s">
        <v>7</v>
      </c>
      <c r="AX197" s="11" t="s">
        <v>84</v>
      </c>
      <c r="AY197" s="177" t="s">
        <v>204</v>
      </c>
    </row>
    <row r="198" spans="2:65" s="11" customFormat="1" ht="16.5" customHeight="1">
      <c r="B198" s="170"/>
      <c r="C198" s="171"/>
      <c r="D198" s="171"/>
      <c r="E198" s="172" t="s">
        <v>5</v>
      </c>
      <c r="F198" s="270" t="s">
        <v>5</v>
      </c>
      <c r="G198" s="271"/>
      <c r="H198" s="271"/>
      <c r="I198" s="271"/>
      <c r="J198" s="171"/>
      <c r="K198" s="173">
        <v>0</v>
      </c>
      <c r="L198" s="171"/>
      <c r="M198" s="171"/>
      <c r="N198" s="171"/>
      <c r="O198" s="171"/>
      <c r="P198" s="171"/>
      <c r="Q198" s="171"/>
      <c r="R198" s="174"/>
      <c r="T198" s="175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6"/>
      <c r="AT198" s="177" t="s">
        <v>366</v>
      </c>
      <c r="AU198" s="177" t="s">
        <v>96</v>
      </c>
      <c r="AV198" s="11" t="s">
        <v>96</v>
      </c>
      <c r="AW198" s="11" t="s">
        <v>7</v>
      </c>
      <c r="AX198" s="11" t="s">
        <v>84</v>
      </c>
      <c r="AY198" s="177" t="s">
        <v>204</v>
      </c>
    </row>
    <row r="199" spans="2:65" s="11" customFormat="1" ht="16.5" customHeight="1">
      <c r="B199" s="170"/>
      <c r="C199" s="171"/>
      <c r="D199" s="171"/>
      <c r="E199" s="172" t="s">
        <v>5</v>
      </c>
      <c r="F199" s="270" t="s">
        <v>5</v>
      </c>
      <c r="G199" s="271"/>
      <c r="H199" s="271"/>
      <c r="I199" s="271"/>
      <c r="J199" s="171"/>
      <c r="K199" s="173">
        <v>0</v>
      </c>
      <c r="L199" s="171"/>
      <c r="M199" s="171"/>
      <c r="N199" s="171"/>
      <c r="O199" s="171"/>
      <c r="P199" s="171"/>
      <c r="Q199" s="171"/>
      <c r="R199" s="174"/>
      <c r="T199" s="175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6"/>
      <c r="AT199" s="177" t="s">
        <v>366</v>
      </c>
      <c r="AU199" s="177" t="s">
        <v>96</v>
      </c>
      <c r="AV199" s="11" t="s">
        <v>96</v>
      </c>
      <c r="AW199" s="11" t="s">
        <v>7</v>
      </c>
      <c r="AX199" s="11" t="s">
        <v>84</v>
      </c>
      <c r="AY199" s="177" t="s">
        <v>204</v>
      </c>
    </row>
    <row r="200" spans="2:65" s="11" customFormat="1" ht="16.5" customHeight="1">
      <c r="B200" s="170"/>
      <c r="C200" s="171"/>
      <c r="D200" s="171"/>
      <c r="E200" s="172" t="s">
        <v>5</v>
      </c>
      <c r="F200" s="270" t="s">
        <v>5</v>
      </c>
      <c r="G200" s="271"/>
      <c r="H200" s="271"/>
      <c r="I200" s="271"/>
      <c r="J200" s="171"/>
      <c r="K200" s="173">
        <v>0</v>
      </c>
      <c r="L200" s="171"/>
      <c r="M200" s="171"/>
      <c r="N200" s="171"/>
      <c r="O200" s="171"/>
      <c r="P200" s="171"/>
      <c r="Q200" s="171"/>
      <c r="R200" s="174"/>
      <c r="T200" s="175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6"/>
      <c r="AT200" s="177" t="s">
        <v>366</v>
      </c>
      <c r="AU200" s="177" t="s">
        <v>96</v>
      </c>
      <c r="AV200" s="11" t="s">
        <v>96</v>
      </c>
      <c r="AW200" s="11" t="s">
        <v>7</v>
      </c>
      <c r="AX200" s="11" t="s">
        <v>84</v>
      </c>
      <c r="AY200" s="177" t="s">
        <v>204</v>
      </c>
    </row>
    <row r="201" spans="2:65" s="12" customFormat="1" ht="16.5" customHeight="1">
      <c r="B201" s="178"/>
      <c r="C201" s="179"/>
      <c r="D201" s="179"/>
      <c r="E201" s="180" t="s">
        <v>5</v>
      </c>
      <c r="F201" s="272" t="s">
        <v>379</v>
      </c>
      <c r="G201" s="273"/>
      <c r="H201" s="273"/>
      <c r="I201" s="273"/>
      <c r="J201" s="179"/>
      <c r="K201" s="181">
        <v>34</v>
      </c>
      <c r="L201" s="179"/>
      <c r="M201" s="179"/>
      <c r="N201" s="179"/>
      <c r="O201" s="179"/>
      <c r="P201" s="179"/>
      <c r="Q201" s="179"/>
      <c r="R201" s="182"/>
      <c r="T201" s="187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88"/>
      <c r="AT201" s="186" t="s">
        <v>366</v>
      </c>
      <c r="AU201" s="186" t="s">
        <v>96</v>
      </c>
      <c r="AV201" s="12" t="s">
        <v>220</v>
      </c>
      <c r="AW201" s="12" t="s">
        <v>7</v>
      </c>
      <c r="AX201" s="12" t="s">
        <v>91</v>
      </c>
      <c r="AY201" s="186" t="s">
        <v>204</v>
      </c>
    </row>
    <row r="202" spans="2:65" s="1" customFormat="1" ht="25.5" customHeight="1">
      <c r="B202" s="154"/>
      <c r="C202" s="155" t="s">
        <v>307</v>
      </c>
      <c r="D202" s="155" t="s">
        <v>205</v>
      </c>
      <c r="E202" s="156" t="s">
        <v>2267</v>
      </c>
      <c r="F202" s="263" t="s">
        <v>2268</v>
      </c>
      <c r="G202" s="263"/>
      <c r="H202" s="263"/>
      <c r="I202" s="263"/>
      <c r="J202" s="157" t="s">
        <v>237</v>
      </c>
      <c r="K202" s="158">
        <v>3</v>
      </c>
      <c r="L202" s="159"/>
      <c r="M202" s="264"/>
      <c r="N202" s="264"/>
      <c r="O202" s="264"/>
      <c r="P202" s="264">
        <f>ROUND(V202*K202,2)</f>
        <v>0</v>
      </c>
      <c r="Q202" s="264"/>
      <c r="R202" s="160"/>
      <c r="T202" s="161" t="s">
        <v>5</v>
      </c>
      <c r="U202" s="44" t="s">
        <v>47</v>
      </c>
      <c r="V202" s="120">
        <f>L202+M202</f>
        <v>0</v>
      </c>
      <c r="W202" s="120">
        <f>ROUND(L202*K202,2)</f>
        <v>0</v>
      </c>
      <c r="X202" s="120">
        <f>ROUND(M202*K202,2)</f>
        <v>0</v>
      </c>
      <c r="Y202" s="162">
        <v>1.238</v>
      </c>
      <c r="Z202" s="162">
        <f>Y202*K202</f>
        <v>3.714</v>
      </c>
      <c r="AA202" s="162">
        <v>2.0000000000000002E-5</v>
      </c>
      <c r="AB202" s="162">
        <f>AA202*K202</f>
        <v>6.0000000000000008E-5</v>
      </c>
      <c r="AC202" s="162">
        <v>8.3000000000000004E-2</v>
      </c>
      <c r="AD202" s="163">
        <f>AC202*K202</f>
        <v>0.249</v>
      </c>
      <c r="AR202" s="22" t="s">
        <v>209</v>
      </c>
      <c r="AT202" s="22" t="s">
        <v>205</v>
      </c>
      <c r="AU202" s="22" t="s">
        <v>96</v>
      </c>
      <c r="AY202" s="22" t="s">
        <v>204</v>
      </c>
      <c r="BE202" s="164">
        <f>IF(U202="základní",P202,0)</f>
        <v>0</v>
      </c>
      <c r="BF202" s="164">
        <f>IF(U202="snížená",P202,0)</f>
        <v>0</v>
      </c>
      <c r="BG202" s="164">
        <f>IF(U202="zákl. přenesená",P202,0)</f>
        <v>0</v>
      </c>
      <c r="BH202" s="164">
        <f>IF(U202="sníž. přenesená",P202,0)</f>
        <v>0</v>
      </c>
      <c r="BI202" s="164">
        <f>IF(U202="nulová",P202,0)</f>
        <v>0</v>
      </c>
      <c r="BJ202" s="22" t="s">
        <v>91</v>
      </c>
      <c r="BK202" s="164">
        <f>ROUND(V202*K202,2)</f>
        <v>0</v>
      </c>
      <c r="BL202" s="22" t="s">
        <v>209</v>
      </c>
      <c r="BM202" s="22" t="s">
        <v>2269</v>
      </c>
    </row>
    <row r="203" spans="2:65" s="13" customFormat="1" ht="16.5" customHeight="1">
      <c r="B203" s="189"/>
      <c r="C203" s="190"/>
      <c r="D203" s="190"/>
      <c r="E203" s="191" t="s">
        <v>5</v>
      </c>
      <c r="F203" s="284" t="s">
        <v>2270</v>
      </c>
      <c r="G203" s="285"/>
      <c r="H203" s="285"/>
      <c r="I203" s="285"/>
      <c r="J203" s="190"/>
      <c r="K203" s="191" t="s">
        <v>5</v>
      </c>
      <c r="L203" s="190"/>
      <c r="M203" s="190"/>
      <c r="N203" s="190"/>
      <c r="O203" s="190"/>
      <c r="P203" s="190"/>
      <c r="Q203" s="190"/>
      <c r="R203" s="192"/>
      <c r="T203" s="193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4"/>
      <c r="AT203" s="195" t="s">
        <v>366</v>
      </c>
      <c r="AU203" s="195" t="s">
        <v>96</v>
      </c>
      <c r="AV203" s="13" t="s">
        <v>91</v>
      </c>
      <c r="AW203" s="13" t="s">
        <v>7</v>
      </c>
      <c r="AX203" s="13" t="s">
        <v>84</v>
      </c>
      <c r="AY203" s="195" t="s">
        <v>204</v>
      </c>
    </row>
    <row r="204" spans="2:65" s="11" customFormat="1" ht="16.5" customHeight="1">
      <c r="B204" s="170"/>
      <c r="C204" s="171"/>
      <c r="D204" s="171"/>
      <c r="E204" s="172" t="s">
        <v>5</v>
      </c>
      <c r="F204" s="270" t="s">
        <v>216</v>
      </c>
      <c r="G204" s="271"/>
      <c r="H204" s="271"/>
      <c r="I204" s="271"/>
      <c r="J204" s="171"/>
      <c r="K204" s="173">
        <v>3</v>
      </c>
      <c r="L204" s="171"/>
      <c r="M204" s="171"/>
      <c r="N204" s="171"/>
      <c r="O204" s="171"/>
      <c r="P204" s="171"/>
      <c r="Q204" s="171"/>
      <c r="R204" s="174"/>
      <c r="T204" s="175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6"/>
      <c r="AT204" s="177" t="s">
        <v>366</v>
      </c>
      <c r="AU204" s="177" t="s">
        <v>96</v>
      </c>
      <c r="AV204" s="11" t="s">
        <v>96</v>
      </c>
      <c r="AW204" s="11" t="s">
        <v>7</v>
      </c>
      <c r="AX204" s="11" t="s">
        <v>84</v>
      </c>
      <c r="AY204" s="177" t="s">
        <v>204</v>
      </c>
    </row>
    <row r="205" spans="2:65" s="11" customFormat="1" ht="16.5" customHeight="1">
      <c r="B205" s="170"/>
      <c r="C205" s="171"/>
      <c r="D205" s="171"/>
      <c r="E205" s="172" t="s">
        <v>5</v>
      </c>
      <c r="F205" s="270" t="s">
        <v>5</v>
      </c>
      <c r="G205" s="271"/>
      <c r="H205" s="271"/>
      <c r="I205" s="271"/>
      <c r="J205" s="171"/>
      <c r="K205" s="173">
        <v>0</v>
      </c>
      <c r="L205" s="171"/>
      <c r="M205" s="171"/>
      <c r="N205" s="171"/>
      <c r="O205" s="171"/>
      <c r="P205" s="171"/>
      <c r="Q205" s="171"/>
      <c r="R205" s="174"/>
      <c r="T205" s="175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6"/>
      <c r="AT205" s="177" t="s">
        <v>366</v>
      </c>
      <c r="AU205" s="177" t="s">
        <v>96</v>
      </c>
      <c r="AV205" s="11" t="s">
        <v>96</v>
      </c>
      <c r="AW205" s="11" t="s">
        <v>7</v>
      </c>
      <c r="AX205" s="11" t="s">
        <v>84</v>
      </c>
      <c r="AY205" s="177" t="s">
        <v>204</v>
      </c>
    </row>
    <row r="206" spans="2:65" s="11" customFormat="1" ht="16.5" customHeight="1">
      <c r="B206" s="170"/>
      <c r="C206" s="171"/>
      <c r="D206" s="171"/>
      <c r="E206" s="172" t="s">
        <v>5</v>
      </c>
      <c r="F206" s="270" t="s">
        <v>5</v>
      </c>
      <c r="G206" s="271"/>
      <c r="H206" s="271"/>
      <c r="I206" s="271"/>
      <c r="J206" s="171"/>
      <c r="K206" s="173">
        <v>0</v>
      </c>
      <c r="L206" s="171"/>
      <c r="M206" s="171"/>
      <c r="N206" s="171"/>
      <c r="O206" s="171"/>
      <c r="P206" s="171"/>
      <c r="Q206" s="171"/>
      <c r="R206" s="174"/>
      <c r="T206" s="175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6"/>
      <c r="AT206" s="177" t="s">
        <v>366</v>
      </c>
      <c r="AU206" s="177" t="s">
        <v>96</v>
      </c>
      <c r="AV206" s="11" t="s">
        <v>96</v>
      </c>
      <c r="AW206" s="11" t="s">
        <v>7</v>
      </c>
      <c r="AX206" s="11" t="s">
        <v>84</v>
      </c>
      <c r="AY206" s="177" t="s">
        <v>204</v>
      </c>
    </row>
    <row r="207" spans="2:65" s="12" customFormat="1" ht="16.5" customHeight="1">
      <c r="B207" s="178"/>
      <c r="C207" s="179"/>
      <c r="D207" s="179"/>
      <c r="E207" s="180" t="s">
        <v>5</v>
      </c>
      <c r="F207" s="272" t="s">
        <v>379</v>
      </c>
      <c r="G207" s="273"/>
      <c r="H207" s="273"/>
      <c r="I207" s="273"/>
      <c r="J207" s="179"/>
      <c r="K207" s="181">
        <v>3</v>
      </c>
      <c r="L207" s="179"/>
      <c r="M207" s="179"/>
      <c r="N207" s="179"/>
      <c r="O207" s="179"/>
      <c r="P207" s="179"/>
      <c r="Q207" s="179"/>
      <c r="R207" s="182"/>
      <c r="T207" s="187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88"/>
      <c r="AT207" s="186" t="s">
        <v>366</v>
      </c>
      <c r="AU207" s="186" t="s">
        <v>96</v>
      </c>
      <c r="AV207" s="12" t="s">
        <v>220</v>
      </c>
      <c r="AW207" s="12" t="s">
        <v>7</v>
      </c>
      <c r="AX207" s="12" t="s">
        <v>91</v>
      </c>
      <c r="AY207" s="186" t="s">
        <v>204</v>
      </c>
    </row>
    <row r="208" spans="2:65" s="1" customFormat="1" ht="16.5" customHeight="1">
      <c r="B208" s="154"/>
      <c r="C208" s="155" t="s">
        <v>311</v>
      </c>
      <c r="D208" s="155" t="s">
        <v>205</v>
      </c>
      <c r="E208" s="156" t="s">
        <v>2271</v>
      </c>
      <c r="F208" s="263" t="s">
        <v>2272</v>
      </c>
      <c r="G208" s="263"/>
      <c r="H208" s="263"/>
      <c r="I208" s="263"/>
      <c r="J208" s="157" t="s">
        <v>237</v>
      </c>
      <c r="K208" s="158">
        <v>120</v>
      </c>
      <c r="L208" s="159"/>
      <c r="M208" s="264"/>
      <c r="N208" s="264"/>
      <c r="O208" s="264"/>
      <c r="P208" s="264">
        <f t="shared" ref="P208:P214" si="13">ROUND(V208*K208,2)</f>
        <v>0</v>
      </c>
      <c r="Q208" s="264"/>
      <c r="R208" s="160"/>
      <c r="T208" s="161" t="s">
        <v>5</v>
      </c>
      <c r="U208" s="44" t="s">
        <v>47</v>
      </c>
      <c r="V208" s="120">
        <f t="shared" ref="V208:V214" si="14">L208+M208</f>
        <v>0</v>
      </c>
      <c r="W208" s="120">
        <f t="shared" ref="W208:W214" si="15">ROUND(L208*K208,2)</f>
        <v>0</v>
      </c>
      <c r="X208" s="120">
        <f t="shared" ref="X208:X214" si="16">ROUND(M208*K208,2)</f>
        <v>0</v>
      </c>
      <c r="Y208" s="162">
        <v>0.17699999999999999</v>
      </c>
      <c r="Z208" s="162">
        <f t="shared" ref="Z208:Z214" si="17">Y208*K208</f>
        <v>21.24</v>
      </c>
      <c r="AA208" s="162">
        <v>2.0000000000000002E-5</v>
      </c>
      <c r="AB208" s="162">
        <f t="shared" ref="AB208:AB214" si="18">AA208*K208</f>
        <v>2.4000000000000002E-3</v>
      </c>
      <c r="AC208" s="162">
        <v>0</v>
      </c>
      <c r="AD208" s="163">
        <f t="shared" ref="AD208:AD214" si="19">AC208*K208</f>
        <v>0</v>
      </c>
      <c r="AR208" s="22" t="s">
        <v>209</v>
      </c>
      <c r="AT208" s="22" t="s">
        <v>205</v>
      </c>
      <c r="AU208" s="22" t="s">
        <v>96</v>
      </c>
      <c r="AY208" s="22" t="s">
        <v>204</v>
      </c>
      <c r="BE208" s="164">
        <f t="shared" ref="BE208:BE214" si="20">IF(U208="základní",P208,0)</f>
        <v>0</v>
      </c>
      <c r="BF208" s="164">
        <f t="shared" ref="BF208:BF214" si="21">IF(U208="snížená",P208,0)</f>
        <v>0</v>
      </c>
      <c r="BG208" s="164">
        <f t="shared" ref="BG208:BG214" si="22">IF(U208="zákl. přenesená",P208,0)</f>
        <v>0</v>
      </c>
      <c r="BH208" s="164">
        <f t="shared" ref="BH208:BH214" si="23">IF(U208="sníž. přenesená",P208,0)</f>
        <v>0</v>
      </c>
      <c r="BI208" s="164">
        <f t="shared" ref="BI208:BI214" si="24">IF(U208="nulová",P208,0)</f>
        <v>0</v>
      </c>
      <c r="BJ208" s="22" t="s">
        <v>91</v>
      </c>
      <c r="BK208" s="164">
        <f t="shared" ref="BK208:BK214" si="25">ROUND(V208*K208,2)</f>
        <v>0</v>
      </c>
      <c r="BL208" s="22" t="s">
        <v>209</v>
      </c>
      <c r="BM208" s="22" t="s">
        <v>2273</v>
      </c>
    </row>
    <row r="209" spans="2:65" s="1" customFormat="1" ht="16.5" customHeight="1">
      <c r="B209" s="154"/>
      <c r="C209" s="155" t="s">
        <v>315</v>
      </c>
      <c r="D209" s="155" t="s">
        <v>205</v>
      </c>
      <c r="E209" s="156" t="s">
        <v>2274</v>
      </c>
      <c r="F209" s="263" t="s">
        <v>2275</v>
      </c>
      <c r="G209" s="263"/>
      <c r="H209" s="263"/>
      <c r="I209" s="263"/>
      <c r="J209" s="157" t="s">
        <v>237</v>
      </c>
      <c r="K209" s="158">
        <v>68</v>
      </c>
      <c r="L209" s="159"/>
      <c r="M209" s="264"/>
      <c r="N209" s="264"/>
      <c r="O209" s="264"/>
      <c r="P209" s="264">
        <f t="shared" si="13"/>
        <v>0</v>
      </c>
      <c r="Q209" s="264"/>
      <c r="R209" s="160"/>
      <c r="T209" s="161" t="s">
        <v>5</v>
      </c>
      <c r="U209" s="44" t="s">
        <v>47</v>
      </c>
      <c r="V209" s="120">
        <f t="shared" si="14"/>
        <v>0</v>
      </c>
      <c r="W209" s="120">
        <f t="shared" si="15"/>
        <v>0</v>
      </c>
      <c r="X209" s="120">
        <f t="shared" si="16"/>
        <v>0</v>
      </c>
      <c r="Y209" s="162">
        <v>0.25</v>
      </c>
      <c r="Z209" s="162">
        <f t="shared" si="17"/>
        <v>17</v>
      </c>
      <c r="AA209" s="162">
        <v>2.0000000000000002E-5</v>
      </c>
      <c r="AB209" s="162">
        <f t="shared" si="18"/>
        <v>1.3600000000000001E-3</v>
      </c>
      <c r="AC209" s="162">
        <v>0</v>
      </c>
      <c r="AD209" s="163">
        <f t="shared" si="19"/>
        <v>0</v>
      </c>
      <c r="AR209" s="22" t="s">
        <v>209</v>
      </c>
      <c r="AT209" s="22" t="s">
        <v>205</v>
      </c>
      <c r="AU209" s="22" t="s">
        <v>96</v>
      </c>
      <c r="AY209" s="22" t="s">
        <v>204</v>
      </c>
      <c r="BE209" s="164">
        <f t="shared" si="20"/>
        <v>0</v>
      </c>
      <c r="BF209" s="164">
        <f t="shared" si="21"/>
        <v>0</v>
      </c>
      <c r="BG209" s="164">
        <f t="shared" si="22"/>
        <v>0</v>
      </c>
      <c r="BH209" s="164">
        <f t="shared" si="23"/>
        <v>0</v>
      </c>
      <c r="BI209" s="164">
        <f t="shared" si="24"/>
        <v>0</v>
      </c>
      <c r="BJ209" s="22" t="s">
        <v>91</v>
      </c>
      <c r="BK209" s="164">
        <f t="shared" si="25"/>
        <v>0</v>
      </c>
      <c r="BL209" s="22" t="s">
        <v>209</v>
      </c>
      <c r="BM209" s="22" t="s">
        <v>2276</v>
      </c>
    </row>
    <row r="210" spans="2:65" s="1" customFormat="1" ht="16.5" customHeight="1">
      <c r="B210" s="154"/>
      <c r="C210" s="155" t="s">
        <v>319</v>
      </c>
      <c r="D210" s="155" t="s">
        <v>205</v>
      </c>
      <c r="E210" s="156" t="s">
        <v>2277</v>
      </c>
      <c r="F210" s="263" t="s">
        <v>2278</v>
      </c>
      <c r="G210" s="263"/>
      <c r="H210" s="263"/>
      <c r="I210" s="263"/>
      <c r="J210" s="157" t="s">
        <v>237</v>
      </c>
      <c r="K210" s="158">
        <v>6</v>
      </c>
      <c r="L210" s="159"/>
      <c r="M210" s="264"/>
      <c r="N210" s="264"/>
      <c r="O210" s="264"/>
      <c r="P210" s="264">
        <f t="shared" si="13"/>
        <v>0</v>
      </c>
      <c r="Q210" s="264"/>
      <c r="R210" s="160"/>
      <c r="T210" s="161" t="s">
        <v>5</v>
      </c>
      <c r="U210" s="44" t="s">
        <v>47</v>
      </c>
      <c r="V210" s="120">
        <f t="shared" si="14"/>
        <v>0</v>
      </c>
      <c r="W210" s="120">
        <f t="shared" si="15"/>
        <v>0</v>
      </c>
      <c r="X210" s="120">
        <f t="shared" si="16"/>
        <v>0</v>
      </c>
      <c r="Y210" s="162">
        <v>0.32200000000000001</v>
      </c>
      <c r="Z210" s="162">
        <f t="shared" si="17"/>
        <v>1.9319999999999999</v>
      </c>
      <c r="AA210" s="162">
        <v>2.0000000000000002E-5</v>
      </c>
      <c r="AB210" s="162">
        <f t="shared" si="18"/>
        <v>1.2000000000000002E-4</v>
      </c>
      <c r="AC210" s="162">
        <v>0</v>
      </c>
      <c r="AD210" s="163">
        <f t="shared" si="19"/>
        <v>0</v>
      </c>
      <c r="AR210" s="22" t="s">
        <v>209</v>
      </c>
      <c r="AT210" s="22" t="s">
        <v>205</v>
      </c>
      <c r="AU210" s="22" t="s">
        <v>96</v>
      </c>
      <c r="AY210" s="22" t="s">
        <v>204</v>
      </c>
      <c r="BE210" s="164">
        <f t="shared" si="20"/>
        <v>0</v>
      </c>
      <c r="BF210" s="164">
        <f t="shared" si="21"/>
        <v>0</v>
      </c>
      <c r="BG210" s="164">
        <f t="shared" si="22"/>
        <v>0</v>
      </c>
      <c r="BH210" s="164">
        <f t="shared" si="23"/>
        <v>0</v>
      </c>
      <c r="BI210" s="164">
        <f t="shared" si="24"/>
        <v>0</v>
      </c>
      <c r="BJ210" s="22" t="s">
        <v>91</v>
      </c>
      <c r="BK210" s="164">
        <f t="shared" si="25"/>
        <v>0</v>
      </c>
      <c r="BL210" s="22" t="s">
        <v>209</v>
      </c>
      <c r="BM210" s="22" t="s">
        <v>2279</v>
      </c>
    </row>
    <row r="211" spans="2:65" s="1" customFormat="1" ht="25.5" customHeight="1">
      <c r="B211" s="154"/>
      <c r="C211" s="155" t="s">
        <v>323</v>
      </c>
      <c r="D211" s="155" t="s">
        <v>205</v>
      </c>
      <c r="E211" s="156" t="s">
        <v>2280</v>
      </c>
      <c r="F211" s="263" t="s">
        <v>2281</v>
      </c>
      <c r="G211" s="263"/>
      <c r="H211" s="263"/>
      <c r="I211" s="263"/>
      <c r="J211" s="157" t="s">
        <v>237</v>
      </c>
      <c r="K211" s="158">
        <v>120</v>
      </c>
      <c r="L211" s="159"/>
      <c r="M211" s="264"/>
      <c r="N211" s="264"/>
      <c r="O211" s="264"/>
      <c r="P211" s="264">
        <f t="shared" si="13"/>
        <v>0</v>
      </c>
      <c r="Q211" s="264"/>
      <c r="R211" s="160"/>
      <c r="T211" s="161" t="s">
        <v>5</v>
      </c>
      <c r="U211" s="44" t="s">
        <v>47</v>
      </c>
      <c r="V211" s="120">
        <f t="shared" si="14"/>
        <v>0</v>
      </c>
      <c r="W211" s="120">
        <f t="shared" si="15"/>
        <v>0</v>
      </c>
      <c r="X211" s="120">
        <f t="shared" si="16"/>
        <v>0</v>
      </c>
      <c r="Y211" s="162">
        <v>4.2000000000000003E-2</v>
      </c>
      <c r="Z211" s="162">
        <f t="shared" si="17"/>
        <v>5.04</v>
      </c>
      <c r="AA211" s="162">
        <v>6.0000000000000002E-5</v>
      </c>
      <c r="AB211" s="162">
        <f t="shared" si="18"/>
        <v>7.1999999999999998E-3</v>
      </c>
      <c r="AC211" s="162">
        <v>4.6899999999999997E-3</v>
      </c>
      <c r="AD211" s="163">
        <f t="shared" si="19"/>
        <v>0.56279999999999997</v>
      </c>
      <c r="AR211" s="22" t="s">
        <v>209</v>
      </c>
      <c r="AT211" s="22" t="s">
        <v>205</v>
      </c>
      <c r="AU211" s="22" t="s">
        <v>96</v>
      </c>
      <c r="AY211" s="22" t="s">
        <v>204</v>
      </c>
      <c r="BE211" s="164">
        <f t="shared" si="20"/>
        <v>0</v>
      </c>
      <c r="BF211" s="164">
        <f t="shared" si="21"/>
        <v>0</v>
      </c>
      <c r="BG211" s="164">
        <f t="shared" si="22"/>
        <v>0</v>
      </c>
      <c r="BH211" s="164">
        <f t="shared" si="23"/>
        <v>0</v>
      </c>
      <c r="BI211" s="164">
        <f t="shared" si="24"/>
        <v>0</v>
      </c>
      <c r="BJ211" s="22" t="s">
        <v>91</v>
      </c>
      <c r="BK211" s="164">
        <f t="shared" si="25"/>
        <v>0</v>
      </c>
      <c r="BL211" s="22" t="s">
        <v>209</v>
      </c>
      <c r="BM211" s="22" t="s">
        <v>2282</v>
      </c>
    </row>
    <row r="212" spans="2:65" s="1" customFormat="1" ht="25.5" customHeight="1">
      <c r="B212" s="154"/>
      <c r="C212" s="155" t="s">
        <v>327</v>
      </c>
      <c r="D212" s="155" t="s">
        <v>205</v>
      </c>
      <c r="E212" s="156" t="s">
        <v>2283</v>
      </c>
      <c r="F212" s="263" t="s">
        <v>2284</v>
      </c>
      <c r="G212" s="263"/>
      <c r="H212" s="263"/>
      <c r="I212" s="263"/>
      <c r="J212" s="157" t="s">
        <v>237</v>
      </c>
      <c r="K212" s="158">
        <v>68</v>
      </c>
      <c r="L212" s="159"/>
      <c r="M212" s="264"/>
      <c r="N212" s="264"/>
      <c r="O212" s="264"/>
      <c r="P212" s="264">
        <f t="shared" si="13"/>
        <v>0</v>
      </c>
      <c r="Q212" s="264"/>
      <c r="R212" s="160"/>
      <c r="T212" s="161" t="s">
        <v>5</v>
      </c>
      <c r="U212" s="44" t="s">
        <v>47</v>
      </c>
      <c r="V212" s="120">
        <f t="shared" si="14"/>
        <v>0</v>
      </c>
      <c r="W212" s="120">
        <f t="shared" si="15"/>
        <v>0</v>
      </c>
      <c r="X212" s="120">
        <f t="shared" si="16"/>
        <v>0</v>
      </c>
      <c r="Y212" s="162">
        <v>0.104</v>
      </c>
      <c r="Z212" s="162">
        <f t="shared" si="17"/>
        <v>7.0720000000000001</v>
      </c>
      <c r="AA212" s="162">
        <v>8.0000000000000007E-5</v>
      </c>
      <c r="AB212" s="162">
        <f t="shared" si="18"/>
        <v>5.4400000000000004E-3</v>
      </c>
      <c r="AC212" s="162">
        <v>9.0799999999999995E-3</v>
      </c>
      <c r="AD212" s="163">
        <f t="shared" si="19"/>
        <v>0.61743999999999999</v>
      </c>
      <c r="AR212" s="22" t="s">
        <v>209</v>
      </c>
      <c r="AT212" s="22" t="s">
        <v>205</v>
      </c>
      <c r="AU212" s="22" t="s">
        <v>96</v>
      </c>
      <c r="AY212" s="22" t="s">
        <v>204</v>
      </c>
      <c r="BE212" s="164">
        <f t="shared" si="20"/>
        <v>0</v>
      </c>
      <c r="BF212" s="164">
        <f t="shared" si="21"/>
        <v>0</v>
      </c>
      <c r="BG212" s="164">
        <f t="shared" si="22"/>
        <v>0</v>
      </c>
      <c r="BH212" s="164">
        <f t="shared" si="23"/>
        <v>0</v>
      </c>
      <c r="BI212" s="164">
        <f t="shared" si="24"/>
        <v>0</v>
      </c>
      <c r="BJ212" s="22" t="s">
        <v>91</v>
      </c>
      <c r="BK212" s="164">
        <f t="shared" si="25"/>
        <v>0</v>
      </c>
      <c r="BL212" s="22" t="s">
        <v>209</v>
      </c>
      <c r="BM212" s="22" t="s">
        <v>2285</v>
      </c>
    </row>
    <row r="213" spans="2:65" s="1" customFormat="1" ht="25.5" customHeight="1">
      <c r="B213" s="154"/>
      <c r="C213" s="155" t="s">
        <v>331</v>
      </c>
      <c r="D213" s="155" t="s">
        <v>205</v>
      </c>
      <c r="E213" s="156" t="s">
        <v>2286</v>
      </c>
      <c r="F213" s="263" t="s">
        <v>2287</v>
      </c>
      <c r="G213" s="263"/>
      <c r="H213" s="263"/>
      <c r="I213" s="263"/>
      <c r="J213" s="157" t="s">
        <v>237</v>
      </c>
      <c r="K213" s="158">
        <v>6</v>
      </c>
      <c r="L213" s="159"/>
      <c r="M213" s="264"/>
      <c r="N213" s="264"/>
      <c r="O213" s="264"/>
      <c r="P213" s="264">
        <f t="shared" si="13"/>
        <v>0</v>
      </c>
      <c r="Q213" s="264"/>
      <c r="R213" s="160"/>
      <c r="T213" s="161" t="s">
        <v>5</v>
      </c>
      <c r="U213" s="44" t="s">
        <v>47</v>
      </c>
      <c r="V213" s="120">
        <f t="shared" si="14"/>
        <v>0</v>
      </c>
      <c r="W213" s="120">
        <f t="shared" si="15"/>
        <v>0</v>
      </c>
      <c r="X213" s="120">
        <f t="shared" si="16"/>
        <v>0</v>
      </c>
      <c r="Y213" s="162">
        <v>0.13500000000000001</v>
      </c>
      <c r="Z213" s="162">
        <f t="shared" si="17"/>
        <v>0.81</v>
      </c>
      <c r="AA213" s="162">
        <v>1.2E-4</v>
      </c>
      <c r="AB213" s="162">
        <f t="shared" si="18"/>
        <v>7.2000000000000005E-4</v>
      </c>
      <c r="AC213" s="162">
        <v>1.5010000000000001E-2</v>
      </c>
      <c r="AD213" s="163">
        <f t="shared" si="19"/>
        <v>9.0060000000000001E-2</v>
      </c>
      <c r="AR213" s="22" t="s">
        <v>209</v>
      </c>
      <c r="AT213" s="22" t="s">
        <v>205</v>
      </c>
      <c r="AU213" s="22" t="s">
        <v>96</v>
      </c>
      <c r="AY213" s="22" t="s">
        <v>204</v>
      </c>
      <c r="BE213" s="164">
        <f t="shared" si="20"/>
        <v>0</v>
      </c>
      <c r="BF213" s="164">
        <f t="shared" si="21"/>
        <v>0</v>
      </c>
      <c r="BG213" s="164">
        <f t="shared" si="22"/>
        <v>0</v>
      </c>
      <c r="BH213" s="164">
        <f t="shared" si="23"/>
        <v>0</v>
      </c>
      <c r="BI213" s="164">
        <f t="shared" si="24"/>
        <v>0</v>
      </c>
      <c r="BJ213" s="22" t="s">
        <v>91</v>
      </c>
      <c r="BK213" s="164">
        <f t="shared" si="25"/>
        <v>0</v>
      </c>
      <c r="BL213" s="22" t="s">
        <v>209</v>
      </c>
      <c r="BM213" s="22" t="s">
        <v>2288</v>
      </c>
    </row>
    <row r="214" spans="2:65" s="1" customFormat="1" ht="25.5" customHeight="1">
      <c r="B214" s="154"/>
      <c r="C214" s="155" t="s">
        <v>214</v>
      </c>
      <c r="D214" s="155" t="s">
        <v>205</v>
      </c>
      <c r="E214" s="156" t="s">
        <v>2289</v>
      </c>
      <c r="F214" s="263" t="s">
        <v>2290</v>
      </c>
      <c r="G214" s="263"/>
      <c r="H214" s="263"/>
      <c r="I214" s="263"/>
      <c r="J214" s="157" t="s">
        <v>237</v>
      </c>
      <c r="K214" s="158">
        <v>1</v>
      </c>
      <c r="L214" s="159"/>
      <c r="M214" s="264"/>
      <c r="N214" s="264"/>
      <c r="O214" s="264"/>
      <c r="P214" s="264">
        <f t="shared" si="13"/>
        <v>0</v>
      </c>
      <c r="Q214" s="264"/>
      <c r="R214" s="160"/>
      <c r="T214" s="161" t="s">
        <v>5</v>
      </c>
      <c r="U214" s="44" t="s">
        <v>47</v>
      </c>
      <c r="V214" s="120">
        <f t="shared" si="14"/>
        <v>0</v>
      </c>
      <c r="W214" s="120">
        <f t="shared" si="15"/>
        <v>0</v>
      </c>
      <c r="X214" s="120">
        <f t="shared" si="16"/>
        <v>0</v>
      </c>
      <c r="Y214" s="162">
        <v>0.52</v>
      </c>
      <c r="Z214" s="162">
        <f t="shared" si="17"/>
        <v>0.52</v>
      </c>
      <c r="AA214" s="162">
        <v>2.0000000000000002E-5</v>
      </c>
      <c r="AB214" s="162">
        <f t="shared" si="18"/>
        <v>2.0000000000000002E-5</v>
      </c>
      <c r="AC214" s="162">
        <v>1.4E-2</v>
      </c>
      <c r="AD214" s="163">
        <f t="shared" si="19"/>
        <v>1.4E-2</v>
      </c>
      <c r="AR214" s="22" t="s">
        <v>209</v>
      </c>
      <c r="AT214" s="22" t="s">
        <v>205</v>
      </c>
      <c r="AU214" s="22" t="s">
        <v>96</v>
      </c>
      <c r="AY214" s="22" t="s">
        <v>204</v>
      </c>
      <c r="BE214" s="164">
        <f t="shared" si="20"/>
        <v>0</v>
      </c>
      <c r="BF214" s="164">
        <f t="shared" si="21"/>
        <v>0</v>
      </c>
      <c r="BG214" s="164">
        <f t="shared" si="22"/>
        <v>0</v>
      </c>
      <c r="BH214" s="164">
        <f t="shared" si="23"/>
        <v>0</v>
      </c>
      <c r="BI214" s="164">
        <f t="shared" si="24"/>
        <v>0</v>
      </c>
      <c r="BJ214" s="22" t="s">
        <v>91</v>
      </c>
      <c r="BK214" s="164">
        <f t="shared" si="25"/>
        <v>0</v>
      </c>
      <c r="BL214" s="22" t="s">
        <v>209</v>
      </c>
      <c r="BM214" s="22" t="s">
        <v>2291</v>
      </c>
    </row>
    <row r="215" spans="2:65" s="1" customFormat="1" ht="16.5" customHeight="1">
      <c r="B215" s="35"/>
      <c r="C215" s="36"/>
      <c r="D215" s="36"/>
      <c r="E215" s="36"/>
      <c r="F215" s="288" t="s">
        <v>2292</v>
      </c>
      <c r="G215" s="289"/>
      <c r="H215" s="289"/>
      <c r="I215" s="289"/>
      <c r="J215" s="36"/>
      <c r="K215" s="36"/>
      <c r="L215" s="36"/>
      <c r="M215" s="36"/>
      <c r="N215" s="36"/>
      <c r="O215" s="36"/>
      <c r="P215" s="36"/>
      <c r="Q215" s="36"/>
      <c r="R215" s="37"/>
      <c r="T215" s="196"/>
      <c r="U215" s="36"/>
      <c r="V215" s="36"/>
      <c r="W215" s="36"/>
      <c r="X215" s="36"/>
      <c r="Y215" s="36"/>
      <c r="Z215" s="36"/>
      <c r="AA215" s="36"/>
      <c r="AB215" s="36"/>
      <c r="AC215" s="36"/>
      <c r="AD215" s="74"/>
      <c r="AT215" s="22" t="s">
        <v>931</v>
      </c>
      <c r="AU215" s="22" t="s">
        <v>96</v>
      </c>
    </row>
    <row r="216" spans="2:65" s="1" customFormat="1" ht="25.5" customHeight="1">
      <c r="B216" s="154"/>
      <c r="C216" s="155" t="s">
        <v>339</v>
      </c>
      <c r="D216" s="155" t="s">
        <v>205</v>
      </c>
      <c r="E216" s="156" t="s">
        <v>2293</v>
      </c>
      <c r="F216" s="263" t="s">
        <v>2294</v>
      </c>
      <c r="G216" s="263"/>
      <c r="H216" s="263"/>
      <c r="I216" s="263"/>
      <c r="J216" s="157" t="s">
        <v>237</v>
      </c>
      <c r="K216" s="158">
        <v>4</v>
      </c>
      <c r="L216" s="159"/>
      <c r="M216" s="264"/>
      <c r="N216" s="264"/>
      <c r="O216" s="264"/>
      <c r="P216" s="264">
        <f>ROUND(V216*K216,2)</f>
        <v>0</v>
      </c>
      <c r="Q216" s="264"/>
      <c r="R216" s="160"/>
      <c r="T216" s="161" t="s">
        <v>5</v>
      </c>
      <c r="U216" s="44" t="s">
        <v>47</v>
      </c>
      <c r="V216" s="120">
        <f>L216+M216</f>
        <v>0</v>
      </c>
      <c r="W216" s="120">
        <f>ROUND(L216*K216,2)</f>
        <v>0</v>
      </c>
      <c r="X216" s="120">
        <f>ROUND(M216*K216,2)</f>
        <v>0</v>
      </c>
      <c r="Y216" s="162">
        <v>0.70699999999999996</v>
      </c>
      <c r="Z216" s="162">
        <f>Y216*K216</f>
        <v>2.8279999999999998</v>
      </c>
      <c r="AA216" s="162">
        <v>2.0000000000000002E-5</v>
      </c>
      <c r="AB216" s="162">
        <f>AA216*K216</f>
        <v>8.0000000000000007E-5</v>
      </c>
      <c r="AC216" s="162">
        <v>3.9E-2</v>
      </c>
      <c r="AD216" s="163">
        <f>AC216*K216</f>
        <v>0.156</v>
      </c>
      <c r="AR216" s="22" t="s">
        <v>209</v>
      </c>
      <c r="AT216" s="22" t="s">
        <v>205</v>
      </c>
      <c r="AU216" s="22" t="s">
        <v>96</v>
      </c>
      <c r="AY216" s="22" t="s">
        <v>204</v>
      </c>
      <c r="BE216" s="164">
        <f>IF(U216="základní",P216,0)</f>
        <v>0</v>
      </c>
      <c r="BF216" s="164">
        <f>IF(U216="snížená",P216,0)</f>
        <v>0</v>
      </c>
      <c r="BG216" s="164">
        <f>IF(U216="zákl. přenesená",P216,0)</f>
        <v>0</v>
      </c>
      <c r="BH216" s="164">
        <f>IF(U216="sníž. přenesená",P216,0)</f>
        <v>0</v>
      </c>
      <c r="BI216" s="164">
        <f>IF(U216="nulová",P216,0)</f>
        <v>0</v>
      </c>
      <c r="BJ216" s="22" t="s">
        <v>91</v>
      </c>
      <c r="BK216" s="164">
        <f>ROUND(V216*K216,2)</f>
        <v>0</v>
      </c>
      <c r="BL216" s="22" t="s">
        <v>209</v>
      </c>
      <c r="BM216" s="22" t="s">
        <v>2295</v>
      </c>
    </row>
    <row r="217" spans="2:65" s="1" customFormat="1" ht="16.5" customHeight="1">
      <c r="B217" s="35"/>
      <c r="C217" s="36"/>
      <c r="D217" s="36"/>
      <c r="E217" s="36"/>
      <c r="F217" s="288" t="s">
        <v>2292</v>
      </c>
      <c r="G217" s="289"/>
      <c r="H217" s="289"/>
      <c r="I217" s="289"/>
      <c r="J217" s="36"/>
      <c r="K217" s="36"/>
      <c r="L217" s="36"/>
      <c r="M217" s="36"/>
      <c r="N217" s="36"/>
      <c r="O217" s="36"/>
      <c r="P217" s="36"/>
      <c r="Q217" s="36"/>
      <c r="R217" s="37"/>
      <c r="T217" s="196"/>
      <c r="U217" s="36"/>
      <c r="V217" s="36"/>
      <c r="W217" s="36"/>
      <c r="X217" s="36"/>
      <c r="Y217" s="36"/>
      <c r="Z217" s="36"/>
      <c r="AA217" s="36"/>
      <c r="AB217" s="36"/>
      <c r="AC217" s="36"/>
      <c r="AD217" s="74"/>
      <c r="AT217" s="22" t="s">
        <v>931</v>
      </c>
      <c r="AU217" s="22" t="s">
        <v>96</v>
      </c>
    </row>
    <row r="218" spans="2:65" s="1" customFormat="1" ht="16.5" customHeight="1">
      <c r="B218" s="154"/>
      <c r="C218" s="155" t="s">
        <v>343</v>
      </c>
      <c r="D218" s="155" t="s">
        <v>205</v>
      </c>
      <c r="E218" s="156" t="s">
        <v>2296</v>
      </c>
      <c r="F218" s="263" t="s">
        <v>2297</v>
      </c>
      <c r="G218" s="263"/>
      <c r="H218" s="263"/>
      <c r="I218" s="263"/>
      <c r="J218" s="157" t="s">
        <v>237</v>
      </c>
      <c r="K218" s="158">
        <v>1</v>
      </c>
      <c r="L218" s="159"/>
      <c r="M218" s="264"/>
      <c r="N218" s="264"/>
      <c r="O218" s="264"/>
      <c r="P218" s="264">
        <f>ROUND(V218*K218,2)</f>
        <v>0</v>
      </c>
      <c r="Q218" s="264"/>
      <c r="R218" s="160"/>
      <c r="T218" s="161" t="s">
        <v>5</v>
      </c>
      <c r="U218" s="44" t="s">
        <v>47</v>
      </c>
      <c r="V218" s="120">
        <f>L218+M218</f>
        <v>0</v>
      </c>
      <c r="W218" s="120">
        <f>ROUND(L218*K218,2)</f>
        <v>0</v>
      </c>
      <c r="X218" s="120">
        <f>ROUND(M218*K218,2)</f>
        <v>0</v>
      </c>
      <c r="Y218" s="162">
        <v>1.238</v>
      </c>
      <c r="Z218" s="162">
        <f>Y218*K218</f>
        <v>1.238</v>
      </c>
      <c r="AA218" s="162">
        <v>2.0000000000000002E-5</v>
      </c>
      <c r="AB218" s="162">
        <f>AA218*K218</f>
        <v>2.0000000000000002E-5</v>
      </c>
      <c r="AC218" s="162">
        <v>8.3000000000000004E-2</v>
      </c>
      <c r="AD218" s="163">
        <f>AC218*K218</f>
        <v>8.3000000000000004E-2</v>
      </c>
      <c r="AR218" s="22" t="s">
        <v>209</v>
      </c>
      <c r="AT218" s="22" t="s">
        <v>205</v>
      </c>
      <c r="AU218" s="22" t="s">
        <v>96</v>
      </c>
      <c r="AY218" s="22" t="s">
        <v>204</v>
      </c>
      <c r="BE218" s="164">
        <f>IF(U218="základní",P218,0)</f>
        <v>0</v>
      </c>
      <c r="BF218" s="164">
        <f>IF(U218="snížená",P218,0)</f>
        <v>0</v>
      </c>
      <c r="BG218" s="164">
        <f>IF(U218="zákl. přenesená",P218,0)</f>
        <v>0</v>
      </c>
      <c r="BH218" s="164">
        <f>IF(U218="sníž. přenesená",P218,0)</f>
        <v>0</v>
      </c>
      <c r="BI218" s="164">
        <f>IF(U218="nulová",P218,0)</f>
        <v>0</v>
      </c>
      <c r="BJ218" s="22" t="s">
        <v>91</v>
      </c>
      <c r="BK218" s="164">
        <f>ROUND(V218*K218,2)</f>
        <v>0</v>
      </c>
      <c r="BL218" s="22" t="s">
        <v>209</v>
      </c>
      <c r="BM218" s="22" t="s">
        <v>2298</v>
      </c>
    </row>
    <row r="219" spans="2:65" s="1" customFormat="1" ht="16.5" customHeight="1">
      <c r="B219" s="35"/>
      <c r="C219" s="36"/>
      <c r="D219" s="36"/>
      <c r="E219" s="36"/>
      <c r="F219" s="288" t="s">
        <v>2292</v>
      </c>
      <c r="G219" s="289"/>
      <c r="H219" s="289"/>
      <c r="I219" s="289"/>
      <c r="J219" s="36"/>
      <c r="K219" s="36"/>
      <c r="L219" s="36"/>
      <c r="M219" s="36"/>
      <c r="N219" s="36"/>
      <c r="O219" s="36"/>
      <c r="P219" s="36"/>
      <c r="Q219" s="36"/>
      <c r="R219" s="37"/>
      <c r="T219" s="196"/>
      <c r="U219" s="36"/>
      <c r="V219" s="36"/>
      <c r="W219" s="36"/>
      <c r="X219" s="36"/>
      <c r="Y219" s="36"/>
      <c r="Z219" s="36"/>
      <c r="AA219" s="36"/>
      <c r="AB219" s="36"/>
      <c r="AC219" s="36"/>
      <c r="AD219" s="74"/>
      <c r="AT219" s="22" t="s">
        <v>931</v>
      </c>
      <c r="AU219" s="22" t="s">
        <v>96</v>
      </c>
    </row>
    <row r="220" spans="2:65" s="1" customFormat="1" ht="25.5" customHeight="1">
      <c r="B220" s="154"/>
      <c r="C220" s="155" t="s">
        <v>347</v>
      </c>
      <c r="D220" s="155" t="s">
        <v>205</v>
      </c>
      <c r="E220" s="156" t="s">
        <v>289</v>
      </c>
      <c r="F220" s="263" t="s">
        <v>290</v>
      </c>
      <c r="G220" s="263"/>
      <c r="H220" s="263"/>
      <c r="I220" s="263"/>
      <c r="J220" s="157" t="s">
        <v>237</v>
      </c>
      <c r="K220" s="158">
        <v>53</v>
      </c>
      <c r="L220" s="159"/>
      <c r="M220" s="264"/>
      <c r="N220" s="264"/>
      <c r="O220" s="264"/>
      <c r="P220" s="264">
        <f>ROUND(V220*K220,2)</f>
        <v>0</v>
      </c>
      <c r="Q220" s="264"/>
      <c r="R220" s="160"/>
      <c r="T220" s="161" t="s">
        <v>5</v>
      </c>
      <c r="U220" s="44" t="s">
        <v>47</v>
      </c>
      <c r="V220" s="120">
        <f>L220+M220</f>
        <v>0</v>
      </c>
      <c r="W220" s="120">
        <f>ROUND(L220*K220,2)</f>
        <v>0</v>
      </c>
      <c r="X220" s="120">
        <f>ROUND(M220*K220,2)</f>
        <v>0</v>
      </c>
      <c r="Y220" s="162">
        <v>0.16600000000000001</v>
      </c>
      <c r="Z220" s="162">
        <f>Y220*K220</f>
        <v>8.798</v>
      </c>
      <c r="AA220" s="162">
        <v>9.0000000000000006E-5</v>
      </c>
      <c r="AB220" s="162">
        <f>AA220*K220</f>
        <v>4.7699999999999999E-3</v>
      </c>
      <c r="AC220" s="162">
        <v>4.4999999999999999E-4</v>
      </c>
      <c r="AD220" s="163">
        <f>AC220*K220</f>
        <v>2.385E-2</v>
      </c>
      <c r="AR220" s="22" t="s">
        <v>209</v>
      </c>
      <c r="AT220" s="22" t="s">
        <v>205</v>
      </c>
      <c r="AU220" s="22" t="s">
        <v>96</v>
      </c>
      <c r="AY220" s="22" t="s">
        <v>204</v>
      </c>
      <c r="BE220" s="164">
        <f>IF(U220="základní",P220,0)</f>
        <v>0</v>
      </c>
      <c r="BF220" s="164">
        <f>IF(U220="snížená",P220,0)</f>
        <v>0</v>
      </c>
      <c r="BG220" s="164">
        <f>IF(U220="zákl. přenesená",P220,0)</f>
        <v>0</v>
      </c>
      <c r="BH220" s="164">
        <f>IF(U220="sníž. přenesená",P220,0)</f>
        <v>0</v>
      </c>
      <c r="BI220" s="164">
        <f>IF(U220="nulová",P220,0)</f>
        <v>0</v>
      </c>
      <c r="BJ220" s="22" t="s">
        <v>91</v>
      </c>
      <c r="BK220" s="164">
        <f>ROUND(V220*K220,2)</f>
        <v>0</v>
      </c>
      <c r="BL220" s="22" t="s">
        <v>209</v>
      </c>
      <c r="BM220" s="22" t="s">
        <v>2299</v>
      </c>
    </row>
    <row r="221" spans="2:65" s="13" customFormat="1" ht="16.5" customHeight="1">
      <c r="B221" s="189"/>
      <c r="C221" s="190"/>
      <c r="D221" s="190"/>
      <c r="E221" s="191" t="s">
        <v>5</v>
      </c>
      <c r="F221" s="284" t="s">
        <v>2300</v>
      </c>
      <c r="G221" s="285"/>
      <c r="H221" s="285"/>
      <c r="I221" s="285"/>
      <c r="J221" s="190"/>
      <c r="K221" s="191" t="s">
        <v>5</v>
      </c>
      <c r="L221" s="190"/>
      <c r="M221" s="190"/>
      <c r="N221" s="190"/>
      <c r="O221" s="190"/>
      <c r="P221" s="190"/>
      <c r="Q221" s="190"/>
      <c r="R221" s="192"/>
      <c r="T221" s="193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4"/>
      <c r="AT221" s="195" t="s">
        <v>366</v>
      </c>
      <c r="AU221" s="195" t="s">
        <v>96</v>
      </c>
      <c r="AV221" s="13" t="s">
        <v>91</v>
      </c>
      <c r="AW221" s="13" t="s">
        <v>7</v>
      </c>
      <c r="AX221" s="13" t="s">
        <v>84</v>
      </c>
      <c r="AY221" s="195" t="s">
        <v>204</v>
      </c>
    </row>
    <row r="222" spans="2:65" s="11" customFormat="1" ht="16.5" customHeight="1">
      <c r="B222" s="170"/>
      <c r="C222" s="171"/>
      <c r="D222" s="171"/>
      <c r="E222" s="172" t="s">
        <v>5</v>
      </c>
      <c r="F222" s="270" t="s">
        <v>311</v>
      </c>
      <c r="G222" s="271"/>
      <c r="H222" s="271"/>
      <c r="I222" s="271"/>
      <c r="J222" s="171"/>
      <c r="K222" s="173">
        <v>26</v>
      </c>
      <c r="L222" s="171"/>
      <c r="M222" s="171"/>
      <c r="N222" s="171"/>
      <c r="O222" s="171"/>
      <c r="P222" s="171"/>
      <c r="Q222" s="171"/>
      <c r="R222" s="174"/>
      <c r="T222" s="175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6"/>
      <c r="AT222" s="177" t="s">
        <v>366</v>
      </c>
      <c r="AU222" s="177" t="s">
        <v>96</v>
      </c>
      <c r="AV222" s="11" t="s">
        <v>96</v>
      </c>
      <c r="AW222" s="11" t="s">
        <v>7</v>
      </c>
      <c r="AX222" s="11" t="s">
        <v>84</v>
      </c>
      <c r="AY222" s="177" t="s">
        <v>204</v>
      </c>
    </row>
    <row r="223" spans="2:65" s="13" customFormat="1" ht="16.5" customHeight="1">
      <c r="B223" s="189"/>
      <c r="C223" s="190"/>
      <c r="D223" s="190"/>
      <c r="E223" s="191" t="s">
        <v>5</v>
      </c>
      <c r="F223" s="286" t="s">
        <v>2301</v>
      </c>
      <c r="G223" s="287"/>
      <c r="H223" s="287"/>
      <c r="I223" s="287"/>
      <c r="J223" s="190"/>
      <c r="K223" s="191" t="s">
        <v>5</v>
      </c>
      <c r="L223" s="190"/>
      <c r="M223" s="190"/>
      <c r="N223" s="190"/>
      <c r="O223" s="190"/>
      <c r="P223" s="190"/>
      <c r="Q223" s="190"/>
      <c r="R223" s="192"/>
      <c r="T223" s="193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4"/>
      <c r="AT223" s="195" t="s">
        <v>366</v>
      </c>
      <c r="AU223" s="195" t="s">
        <v>96</v>
      </c>
      <c r="AV223" s="13" t="s">
        <v>91</v>
      </c>
      <c r="AW223" s="13" t="s">
        <v>7</v>
      </c>
      <c r="AX223" s="13" t="s">
        <v>84</v>
      </c>
      <c r="AY223" s="195" t="s">
        <v>204</v>
      </c>
    </row>
    <row r="224" spans="2:65" s="11" customFormat="1" ht="16.5" customHeight="1">
      <c r="B224" s="170"/>
      <c r="C224" s="171"/>
      <c r="D224" s="171"/>
      <c r="E224" s="172" t="s">
        <v>5</v>
      </c>
      <c r="F224" s="270" t="s">
        <v>280</v>
      </c>
      <c r="G224" s="271"/>
      <c r="H224" s="271"/>
      <c r="I224" s="271"/>
      <c r="J224" s="171"/>
      <c r="K224" s="173">
        <v>18</v>
      </c>
      <c r="L224" s="171"/>
      <c r="M224" s="171"/>
      <c r="N224" s="171"/>
      <c r="O224" s="171"/>
      <c r="P224" s="171"/>
      <c r="Q224" s="171"/>
      <c r="R224" s="174"/>
      <c r="T224" s="175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6"/>
      <c r="AT224" s="177" t="s">
        <v>366</v>
      </c>
      <c r="AU224" s="177" t="s">
        <v>96</v>
      </c>
      <c r="AV224" s="11" t="s">
        <v>96</v>
      </c>
      <c r="AW224" s="11" t="s">
        <v>7</v>
      </c>
      <c r="AX224" s="11" t="s">
        <v>84</v>
      </c>
      <c r="AY224" s="177" t="s">
        <v>204</v>
      </c>
    </row>
    <row r="225" spans="2:65" s="13" customFormat="1" ht="16.5" customHeight="1">
      <c r="B225" s="189"/>
      <c r="C225" s="190"/>
      <c r="D225" s="190"/>
      <c r="E225" s="191" t="s">
        <v>5</v>
      </c>
      <c r="F225" s="286" t="s">
        <v>2302</v>
      </c>
      <c r="G225" s="287"/>
      <c r="H225" s="287"/>
      <c r="I225" s="287"/>
      <c r="J225" s="190"/>
      <c r="K225" s="191" t="s">
        <v>5</v>
      </c>
      <c r="L225" s="190"/>
      <c r="M225" s="190"/>
      <c r="N225" s="190"/>
      <c r="O225" s="190"/>
      <c r="P225" s="190"/>
      <c r="Q225" s="190"/>
      <c r="R225" s="192"/>
      <c r="T225" s="193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4"/>
      <c r="AT225" s="195" t="s">
        <v>366</v>
      </c>
      <c r="AU225" s="195" t="s">
        <v>96</v>
      </c>
      <c r="AV225" s="13" t="s">
        <v>91</v>
      </c>
      <c r="AW225" s="13" t="s">
        <v>7</v>
      </c>
      <c r="AX225" s="13" t="s">
        <v>84</v>
      </c>
      <c r="AY225" s="195" t="s">
        <v>204</v>
      </c>
    </row>
    <row r="226" spans="2:65" s="11" customFormat="1" ht="16.5" customHeight="1">
      <c r="B226" s="170"/>
      <c r="C226" s="171"/>
      <c r="D226" s="171"/>
      <c r="E226" s="172" t="s">
        <v>5</v>
      </c>
      <c r="F226" s="270" t="s">
        <v>243</v>
      </c>
      <c r="G226" s="271"/>
      <c r="H226" s="271"/>
      <c r="I226" s="271"/>
      <c r="J226" s="171"/>
      <c r="K226" s="173">
        <v>9</v>
      </c>
      <c r="L226" s="171"/>
      <c r="M226" s="171"/>
      <c r="N226" s="171"/>
      <c r="O226" s="171"/>
      <c r="P226" s="171"/>
      <c r="Q226" s="171"/>
      <c r="R226" s="174"/>
      <c r="T226" s="175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6"/>
      <c r="AT226" s="177" t="s">
        <v>366</v>
      </c>
      <c r="AU226" s="177" t="s">
        <v>96</v>
      </c>
      <c r="AV226" s="11" t="s">
        <v>96</v>
      </c>
      <c r="AW226" s="11" t="s">
        <v>7</v>
      </c>
      <c r="AX226" s="11" t="s">
        <v>84</v>
      </c>
      <c r="AY226" s="177" t="s">
        <v>204</v>
      </c>
    </row>
    <row r="227" spans="2:65" s="11" customFormat="1" ht="16.5" customHeight="1">
      <c r="B227" s="170"/>
      <c r="C227" s="171"/>
      <c r="D227" s="171"/>
      <c r="E227" s="172" t="s">
        <v>5</v>
      </c>
      <c r="F227" s="270" t="s">
        <v>5</v>
      </c>
      <c r="G227" s="271"/>
      <c r="H227" s="271"/>
      <c r="I227" s="271"/>
      <c r="J227" s="171"/>
      <c r="K227" s="173">
        <v>0</v>
      </c>
      <c r="L227" s="171"/>
      <c r="M227" s="171"/>
      <c r="N227" s="171"/>
      <c r="O227" s="171"/>
      <c r="P227" s="171"/>
      <c r="Q227" s="171"/>
      <c r="R227" s="174"/>
      <c r="T227" s="175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6"/>
      <c r="AT227" s="177" t="s">
        <v>366</v>
      </c>
      <c r="AU227" s="177" t="s">
        <v>96</v>
      </c>
      <c r="AV227" s="11" t="s">
        <v>96</v>
      </c>
      <c r="AW227" s="11" t="s">
        <v>7</v>
      </c>
      <c r="AX227" s="11" t="s">
        <v>84</v>
      </c>
      <c r="AY227" s="177" t="s">
        <v>204</v>
      </c>
    </row>
    <row r="228" spans="2:65" s="11" customFormat="1" ht="16.5" customHeight="1">
      <c r="B228" s="170"/>
      <c r="C228" s="171"/>
      <c r="D228" s="171"/>
      <c r="E228" s="172" t="s">
        <v>5</v>
      </c>
      <c r="F228" s="270" t="s">
        <v>5</v>
      </c>
      <c r="G228" s="271"/>
      <c r="H228" s="271"/>
      <c r="I228" s="271"/>
      <c r="J228" s="171"/>
      <c r="K228" s="173">
        <v>0</v>
      </c>
      <c r="L228" s="171"/>
      <c r="M228" s="171"/>
      <c r="N228" s="171"/>
      <c r="O228" s="171"/>
      <c r="P228" s="171"/>
      <c r="Q228" s="171"/>
      <c r="R228" s="174"/>
      <c r="T228" s="175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6"/>
      <c r="AT228" s="177" t="s">
        <v>366</v>
      </c>
      <c r="AU228" s="177" t="s">
        <v>96</v>
      </c>
      <c r="AV228" s="11" t="s">
        <v>96</v>
      </c>
      <c r="AW228" s="11" t="s">
        <v>7</v>
      </c>
      <c r="AX228" s="11" t="s">
        <v>84</v>
      </c>
      <c r="AY228" s="177" t="s">
        <v>204</v>
      </c>
    </row>
    <row r="229" spans="2:65" s="11" customFormat="1" ht="16.5" customHeight="1">
      <c r="B229" s="170"/>
      <c r="C229" s="171"/>
      <c r="D229" s="171"/>
      <c r="E229" s="172" t="s">
        <v>5</v>
      </c>
      <c r="F229" s="270" t="s">
        <v>5</v>
      </c>
      <c r="G229" s="271"/>
      <c r="H229" s="271"/>
      <c r="I229" s="271"/>
      <c r="J229" s="171"/>
      <c r="K229" s="173">
        <v>0</v>
      </c>
      <c r="L229" s="171"/>
      <c r="M229" s="171"/>
      <c r="N229" s="171"/>
      <c r="O229" s="171"/>
      <c r="P229" s="171"/>
      <c r="Q229" s="171"/>
      <c r="R229" s="174"/>
      <c r="T229" s="175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6"/>
      <c r="AT229" s="177" t="s">
        <v>366</v>
      </c>
      <c r="AU229" s="177" t="s">
        <v>96</v>
      </c>
      <c r="AV229" s="11" t="s">
        <v>96</v>
      </c>
      <c r="AW229" s="11" t="s">
        <v>7</v>
      </c>
      <c r="AX229" s="11" t="s">
        <v>84</v>
      </c>
      <c r="AY229" s="177" t="s">
        <v>204</v>
      </c>
    </row>
    <row r="230" spans="2:65" s="11" customFormat="1" ht="16.5" customHeight="1">
      <c r="B230" s="170"/>
      <c r="C230" s="171"/>
      <c r="D230" s="171"/>
      <c r="E230" s="172" t="s">
        <v>5</v>
      </c>
      <c r="F230" s="270" t="s">
        <v>5</v>
      </c>
      <c r="G230" s="271"/>
      <c r="H230" s="271"/>
      <c r="I230" s="271"/>
      <c r="J230" s="171"/>
      <c r="K230" s="173">
        <v>0</v>
      </c>
      <c r="L230" s="171"/>
      <c r="M230" s="171"/>
      <c r="N230" s="171"/>
      <c r="O230" s="171"/>
      <c r="P230" s="171"/>
      <c r="Q230" s="171"/>
      <c r="R230" s="174"/>
      <c r="T230" s="175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6"/>
      <c r="AT230" s="177" t="s">
        <v>366</v>
      </c>
      <c r="AU230" s="177" t="s">
        <v>96</v>
      </c>
      <c r="AV230" s="11" t="s">
        <v>96</v>
      </c>
      <c r="AW230" s="11" t="s">
        <v>7</v>
      </c>
      <c r="AX230" s="11" t="s">
        <v>84</v>
      </c>
      <c r="AY230" s="177" t="s">
        <v>204</v>
      </c>
    </row>
    <row r="231" spans="2:65" s="11" customFormat="1" ht="16.5" customHeight="1">
      <c r="B231" s="170"/>
      <c r="C231" s="171"/>
      <c r="D231" s="171"/>
      <c r="E231" s="172" t="s">
        <v>5</v>
      </c>
      <c r="F231" s="270" t="s">
        <v>5</v>
      </c>
      <c r="G231" s="271"/>
      <c r="H231" s="271"/>
      <c r="I231" s="271"/>
      <c r="J231" s="171"/>
      <c r="K231" s="173">
        <v>0</v>
      </c>
      <c r="L231" s="171"/>
      <c r="M231" s="171"/>
      <c r="N231" s="171"/>
      <c r="O231" s="171"/>
      <c r="P231" s="171"/>
      <c r="Q231" s="171"/>
      <c r="R231" s="174"/>
      <c r="T231" s="175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6"/>
      <c r="AT231" s="177" t="s">
        <v>366</v>
      </c>
      <c r="AU231" s="177" t="s">
        <v>96</v>
      </c>
      <c r="AV231" s="11" t="s">
        <v>96</v>
      </c>
      <c r="AW231" s="11" t="s">
        <v>7</v>
      </c>
      <c r="AX231" s="11" t="s">
        <v>84</v>
      </c>
      <c r="AY231" s="177" t="s">
        <v>204</v>
      </c>
    </row>
    <row r="232" spans="2:65" s="12" customFormat="1" ht="16.5" customHeight="1">
      <c r="B232" s="178"/>
      <c r="C232" s="179"/>
      <c r="D232" s="179"/>
      <c r="E232" s="180" t="s">
        <v>5</v>
      </c>
      <c r="F232" s="272" t="s">
        <v>379</v>
      </c>
      <c r="G232" s="273"/>
      <c r="H232" s="273"/>
      <c r="I232" s="273"/>
      <c r="J232" s="179"/>
      <c r="K232" s="181">
        <v>53</v>
      </c>
      <c r="L232" s="179"/>
      <c r="M232" s="179"/>
      <c r="N232" s="179"/>
      <c r="O232" s="179"/>
      <c r="P232" s="179"/>
      <c r="Q232" s="179"/>
      <c r="R232" s="182"/>
      <c r="T232" s="187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88"/>
      <c r="AT232" s="186" t="s">
        <v>366</v>
      </c>
      <c r="AU232" s="186" t="s">
        <v>96</v>
      </c>
      <c r="AV232" s="12" t="s">
        <v>220</v>
      </c>
      <c r="AW232" s="12" t="s">
        <v>7</v>
      </c>
      <c r="AX232" s="12" t="s">
        <v>91</v>
      </c>
      <c r="AY232" s="186" t="s">
        <v>204</v>
      </c>
    </row>
    <row r="233" spans="2:65" s="1" customFormat="1" ht="25.5" customHeight="1">
      <c r="B233" s="154"/>
      <c r="C233" s="155" t="s">
        <v>351</v>
      </c>
      <c r="D233" s="155" t="s">
        <v>205</v>
      </c>
      <c r="E233" s="156" t="s">
        <v>2303</v>
      </c>
      <c r="F233" s="263" t="s">
        <v>2304</v>
      </c>
      <c r="G233" s="263"/>
      <c r="H233" s="263"/>
      <c r="I233" s="263"/>
      <c r="J233" s="157" t="s">
        <v>237</v>
      </c>
      <c r="K233" s="158">
        <v>12</v>
      </c>
      <c r="L233" s="159"/>
      <c r="M233" s="264"/>
      <c r="N233" s="264"/>
      <c r="O233" s="264"/>
      <c r="P233" s="264">
        <f>ROUND(V233*K233,2)</f>
        <v>0</v>
      </c>
      <c r="Q233" s="264"/>
      <c r="R233" s="160"/>
      <c r="T233" s="161" t="s">
        <v>5</v>
      </c>
      <c r="U233" s="44" t="s">
        <v>47</v>
      </c>
      <c r="V233" s="120">
        <f>L233+M233</f>
        <v>0</v>
      </c>
      <c r="W233" s="120">
        <f>ROUND(L233*K233,2)</f>
        <v>0</v>
      </c>
      <c r="X233" s="120">
        <f>ROUND(M233*K233,2)</f>
        <v>0</v>
      </c>
      <c r="Y233" s="162">
        <v>0.22900000000000001</v>
      </c>
      <c r="Z233" s="162">
        <f>Y233*K233</f>
        <v>2.7480000000000002</v>
      </c>
      <c r="AA233" s="162">
        <v>1.2999999999999999E-4</v>
      </c>
      <c r="AB233" s="162">
        <f>AA233*K233</f>
        <v>1.5599999999999998E-3</v>
      </c>
      <c r="AC233" s="162">
        <v>1.1000000000000001E-3</v>
      </c>
      <c r="AD233" s="163">
        <f>AC233*K233</f>
        <v>1.32E-2</v>
      </c>
      <c r="AR233" s="22" t="s">
        <v>209</v>
      </c>
      <c r="AT233" s="22" t="s">
        <v>205</v>
      </c>
      <c r="AU233" s="22" t="s">
        <v>96</v>
      </c>
      <c r="AY233" s="22" t="s">
        <v>204</v>
      </c>
      <c r="BE233" s="164">
        <f>IF(U233="základní",P233,0)</f>
        <v>0</v>
      </c>
      <c r="BF233" s="164">
        <f>IF(U233="snížená",P233,0)</f>
        <v>0</v>
      </c>
      <c r="BG233" s="164">
        <f>IF(U233="zákl. přenesená",P233,0)</f>
        <v>0</v>
      </c>
      <c r="BH233" s="164">
        <f>IF(U233="sníž. přenesená",P233,0)</f>
        <v>0</v>
      </c>
      <c r="BI233" s="164">
        <f>IF(U233="nulová",P233,0)</f>
        <v>0</v>
      </c>
      <c r="BJ233" s="22" t="s">
        <v>91</v>
      </c>
      <c r="BK233" s="164">
        <f>ROUND(V233*K233,2)</f>
        <v>0</v>
      </c>
      <c r="BL233" s="22" t="s">
        <v>209</v>
      </c>
      <c r="BM233" s="22" t="s">
        <v>2305</v>
      </c>
    </row>
    <row r="234" spans="2:65" s="13" customFormat="1" ht="16.5" customHeight="1">
      <c r="B234" s="189"/>
      <c r="C234" s="190"/>
      <c r="D234" s="190"/>
      <c r="E234" s="191" t="s">
        <v>5</v>
      </c>
      <c r="F234" s="284" t="s">
        <v>2306</v>
      </c>
      <c r="G234" s="285"/>
      <c r="H234" s="285"/>
      <c r="I234" s="285"/>
      <c r="J234" s="190"/>
      <c r="K234" s="191" t="s">
        <v>5</v>
      </c>
      <c r="L234" s="190"/>
      <c r="M234" s="190"/>
      <c r="N234" s="190"/>
      <c r="O234" s="190"/>
      <c r="P234" s="190"/>
      <c r="Q234" s="190"/>
      <c r="R234" s="192"/>
      <c r="T234" s="193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4"/>
      <c r="AT234" s="195" t="s">
        <v>366</v>
      </c>
      <c r="AU234" s="195" t="s">
        <v>96</v>
      </c>
      <c r="AV234" s="13" t="s">
        <v>91</v>
      </c>
      <c r="AW234" s="13" t="s">
        <v>7</v>
      </c>
      <c r="AX234" s="13" t="s">
        <v>84</v>
      </c>
      <c r="AY234" s="195" t="s">
        <v>204</v>
      </c>
    </row>
    <row r="235" spans="2:65" s="11" customFormat="1" ht="16.5" customHeight="1">
      <c r="B235" s="170"/>
      <c r="C235" s="171"/>
      <c r="D235" s="171"/>
      <c r="E235" s="172" t="s">
        <v>5</v>
      </c>
      <c r="F235" s="270" t="s">
        <v>91</v>
      </c>
      <c r="G235" s="271"/>
      <c r="H235" s="271"/>
      <c r="I235" s="271"/>
      <c r="J235" s="171"/>
      <c r="K235" s="173">
        <v>1</v>
      </c>
      <c r="L235" s="171"/>
      <c r="M235" s="171"/>
      <c r="N235" s="171"/>
      <c r="O235" s="171"/>
      <c r="P235" s="171"/>
      <c r="Q235" s="171"/>
      <c r="R235" s="174"/>
      <c r="T235" s="175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6"/>
      <c r="AT235" s="177" t="s">
        <v>366</v>
      </c>
      <c r="AU235" s="177" t="s">
        <v>96</v>
      </c>
      <c r="AV235" s="11" t="s">
        <v>96</v>
      </c>
      <c r="AW235" s="11" t="s">
        <v>7</v>
      </c>
      <c r="AX235" s="11" t="s">
        <v>84</v>
      </c>
      <c r="AY235" s="177" t="s">
        <v>204</v>
      </c>
    </row>
    <row r="236" spans="2:65" s="13" customFormat="1" ht="16.5" customHeight="1">
      <c r="B236" s="189"/>
      <c r="C236" s="190"/>
      <c r="D236" s="190"/>
      <c r="E236" s="191" t="s">
        <v>5</v>
      </c>
      <c r="F236" s="286" t="s">
        <v>2307</v>
      </c>
      <c r="G236" s="287"/>
      <c r="H236" s="287"/>
      <c r="I236" s="287"/>
      <c r="J236" s="190"/>
      <c r="K236" s="191" t="s">
        <v>5</v>
      </c>
      <c r="L236" s="190"/>
      <c r="M236" s="190"/>
      <c r="N236" s="190"/>
      <c r="O236" s="190"/>
      <c r="P236" s="190"/>
      <c r="Q236" s="190"/>
      <c r="R236" s="192"/>
      <c r="T236" s="193"/>
      <c r="U236" s="190"/>
      <c r="V236" s="190"/>
      <c r="W236" s="190"/>
      <c r="X236" s="190"/>
      <c r="Y236" s="190"/>
      <c r="Z236" s="190"/>
      <c r="AA236" s="190"/>
      <c r="AB236" s="190"/>
      <c r="AC236" s="190"/>
      <c r="AD236" s="194"/>
      <c r="AT236" s="195" t="s">
        <v>366</v>
      </c>
      <c r="AU236" s="195" t="s">
        <v>96</v>
      </c>
      <c r="AV236" s="13" t="s">
        <v>91</v>
      </c>
      <c r="AW236" s="13" t="s">
        <v>7</v>
      </c>
      <c r="AX236" s="13" t="s">
        <v>84</v>
      </c>
      <c r="AY236" s="195" t="s">
        <v>204</v>
      </c>
    </row>
    <row r="237" spans="2:65" s="11" customFormat="1" ht="16.5" customHeight="1">
      <c r="B237" s="170"/>
      <c r="C237" s="171"/>
      <c r="D237" s="171"/>
      <c r="E237" s="172" t="s">
        <v>5</v>
      </c>
      <c r="F237" s="270" t="s">
        <v>91</v>
      </c>
      <c r="G237" s="271"/>
      <c r="H237" s="271"/>
      <c r="I237" s="271"/>
      <c r="J237" s="171"/>
      <c r="K237" s="173">
        <v>1</v>
      </c>
      <c r="L237" s="171"/>
      <c r="M237" s="171"/>
      <c r="N237" s="171"/>
      <c r="O237" s="171"/>
      <c r="P237" s="171"/>
      <c r="Q237" s="171"/>
      <c r="R237" s="174"/>
      <c r="T237" s="175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6"/>
      <c r="AT237" s="177" t="s">
        <v>366</v>
      </c>
      <c r="AU237" s="177" t="s">
        <v>96</v>
      </c>
      <c r="AV237" s="11" t="s">
        <v>96</v>
      </c>
      <c r="AW237" s="11" t="s">
        <v>7</v>
      </c>
      <c r="AX237" s="11" t="s">
        <v>84</v>
      </c>
      <c r="AY237" s="177" t="s">
        <v>204</v>
      </c>
    </row>
    <row r="238" spans="2:65" s="13" customFormat="1" ht="16.5" customHeight="1">
      <c r="B238" s="189"/>
      <c r="C238" s="190"/>
      <c r="D238" s="190"/>
      <c r="E238" s="191" t="s">
        <v>5</v>
      </c>
      <c r="F238" s="286" t="s">
        <v>2308</v>
      </c>
      <c r="G238" s="287"/>
      <c r="H238" s="287"/>
      <c r="I238" s="287"/>
      <c r="J238" s="190"/>
      <c r="K238" s="191" t="s">
        <v>5</v>
      </c>
      <c r="L238" s="190"/>
      <c r="M238" s="190"/>
      <c r="N238" s="190"/>
      <c r="O238" s="190"/>
      <c r="P238" s="190"/>
      <c r="Q238" s="190"/>
      <c r="R238" s="192"/>
      <c r="T238" s="193"/>
      <c r="U238" s="190"/>
      <c r="V238" s="190"/>
      <c r="W238" s="190"/>
      <c r="X238" s="190"/>
      <c r="Y238" s="190"/>
      <c r="Z238" s="190"/>
      <c r="AA238" s="190"/>
      <c r="AB238" s="190"/>
      <c r="AC238" s="190"/>
      <c r="AD238" s="194"/>
      <c r="AT238" s="195" t="s">
        <v>366</v>
      </c>
      <c r="AU238" s="195" t="s">
        <v>96</v>
      </c>
      <c r="AV238" s="13" t="s">
        <v>91</v>
      </c>
      <c r="AW238" s="13" t="s">
        <v>7</v>
      </c>
      <c r="AX238" s="13" t="s">
        <v>84</v>
      </c>
      <c r="AY238" s="195" t="s">
        <v>204</v>
      </c>
    </row>
    <row r="239" spans="2:65" s="11" customFormat="1" ht="16.5" customHeight="1">
      <c r="B239" s="170"/>
      <c r="C239" s="171"/>
      <c r="D239" s="171"/>
      <c r="E239" s="172" t="s">
        <v>5</v>
      </c>
      <c r="F239" s="270" t="s">
        <v>247</v>
      </c>
      <c r="G239" s="271"/>
      <c r="H239" s="271"/>
      <c r="I239" s="271"/>
      <c r="J239" s="171"/>
      <c r="K239" s="173">
        <v>10</v>
      </c>
      <c r="L239" s="171"/>
      <c r="M239" s="171"/>
      <c r="N239" s="171"/>
      <c r="O239" s="171"/>
      <c r="P239" s="171"/>
      <c r="Q239" s="171"/>
      <c r="R239" s="174"/>
      <c r="T239" s="175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6"/>
      <c r="AT239" s="177" t="s">
        <v>366</v>
      </c>
      <c r="AU239" s="177" t="s">
        <v>96</v>
      </c>
      <c r="AV239" s="11" t="s">
        <v>96</v>
      </c>
      <c r="AW239" s="11" t="s">
        <v>7</v>
      </c>
      <c r="AX239" s="11" t="s">
        <v>84</v>
      </c>
      <c r="AY239" s="177" t="s">
        <v>204</v>
      </c>
    </row>
    <row r="240" spans="2:65" s="11" customFormat="1" ht="16.5" customHeight="1">
      <c r="B240" s="170"/>
      <c r="C240" s="171"/>
      <c r="D240" s="171"/>
      <c r="E240" s="172" t="s">
        <v>5</v>
      </c>
      <c r="F240" s="270" t="s">
        <v>5</v>
      </c>
      <c r="G240" s="271"/>
      <c r="H240" s="271"/>
      <c r="I240" s="271"/>
      <c r="J240" s="171"/>
      <c r="K240" s="173">
        <v>0</v>
      </c>
      <c r="L240" s="171"/>
      <c r="M240" s="171"/>
      <c r="N240" s="171"/>
      <c r="O240" s="171"/>
      <c r="P240" s="171"/>
      <c r="Q240" s="171"/>
      <c r="R240" s="174"/>
      <c r="T240" s="175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6"/>
      <c r="AT240" s="177" t="s">
        <v>366</v>
      </c>
      <c r="AU240" s="177" t="s">
        <v>96</v>
      </c>
      <c r="AV240" s="11" t="s">
        <v>96</v>
      </c>
      <c r="AW240" s="11" t="s">
        <v>7</v>
      </c>
      <c r="AX240" s="11" t="s">
        <v>84</v>
      </c>
      <c r="AY240" s="177" t="s">
        <v>204</v>
      </c>
    </row>
    <row r="241" spans="2:65" s="11" customFormat="1" ht="16.5" customHeight="1">
      <c r="B241" s="170"/>
      <c r="C241" s="171"/>
      <c r="D241" s="171"/>
      <c r="E241" s="172" t="s">
        <v>5</v>
      </c>
      <c r="F241" s="270" t="s">
        <v>5</v>
      </c>
      <c r="G241" s="271"/>
      <c r="H241" s="271"/>
      <c r="I241" s="271"/>
      <c r="J241" s="171"/>
      <c r="K241" s="173">
        <v>0</v>
      </c>
      <c r="L241" s="171"/>
      <c r="M241" s="171"/>
      <c r="N241" s="171"/>
      <c r="O241" s="171"/>
      <c r="P241" s="171"/>
      <c r="Q241" s="171"/>
      <c r="R241" s="174"/>
      <c r="T241" s="175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6"/>
      <c r="AT241" s="177" t="s">
        <v>366</v>
      </c>
      <c r="AU241" s="177" t="s">
        <v>96</v>
      </c>
      <c r="AV241" s="11" t="s">
        <v>96</v>
      </c>
      <c r="AW241" s="11" t="s">
        <v>7</v>
      </c>
      <c r="AX241" s="11" t="s">
        <v>84</v>
      </c>
      <c r="AY241" s="177" t="s">
        <v>204</v>
      </c>
    </row>
    <row r="242" spans="2:65" s="11" customFormat="1" ht="16.5" customHeight="1">
      <c r="B242" s="170"/>
      <c r="C242" s="171"/>
      <c r="D242" s="171"/>
      <c r="E242" s="172" t="s">
        <v>5</v>
      </c>
      <c r="F242" s="270" t="s">
        <v>5</v>
      </c>
      <c r="G242" s="271"/>
      <c r="H242" s="271"/>
      <c r="I242" s="271"/>
      <c r="J242" s="171"/>
      <c r="K242" s="173">
        <v>0</v>
      </c>
      <c r="L242" s="171"/>
      <c r="M242" s="171"/>
      <c r="N242" s="171"/>
      <c r="O242" s="171"/>
      <c r="P242" s="171"/>
      <c r="Q242" s="171"/>
      <c r="R242" s="174"/>
      <c r="T242" s="175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6"/>
      <c r="AT242" s="177" t="s">
        <v>366</v>
      </c>
      <c r="AU242" s="177" t="s">
        <v>96</v>
      </c>
      <c r="AV242" s="11" t="s">
        <v>96</v>
      </c>
      <c r="AW242" s="11" t="s">
        <v>7</v>
      </c>
      <c r="AX242" s="11" t="s">
        <v>84</v>
      </c>
      <c r="AY242" s="177" t="s">
        <v>204</v>
      </c>
    </row>
    <row r="243" spans="2:65" s="11" customFormat="1" ht="16.5" customHeight="1">
      <c r="B243" s="170"/>
      <c r="C243" s="171"/>
      <c r="D243" s="171"/>
      <c r="E243" s="172" t="s">
        <v>5</v>
      </c>
      <c r="F243" s="270" t="s">
        <v>5</v>
      </c>
      <c r="G243" s="271"/>
      <c r="H243" s="271"/>
      <c r="I243" s="271"/>
      <c r="J243" s="171"/>
      <c r="K243" s="173">
        <v>0</v>
      </c>
      <c r="L243" s="171"/>
      <c r="M243" s="171"/>
      <c r="N243" s="171"/>
      <c r="O243" s="171"/>
      <c r="P243" s="171"/>
      <c r="Q243" s="171"/>
      <c r="R243" s="174"/>
      <c r="T243" s="175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6"/>
      <c r="AT243" s="177" t="s">
        <v>366</v>
      </c>
      <c r="AU243" s="177" t="s">
        <v>96</v>
      </c>
      <c r="AV243" s="11" t="s">
        <v>96</v>
      </c>
      <c r="AW243" s="11" t="s">
        <v>7</v>
      </c>
      <c r="AX243" s="11" t="s">
        <v>84</v>
      </c>
      <c r="AY243" s="177" t="s">
        <v>204</v>
      </c>
    </row>
    <row r="244" spans="2:65" s="11" customFormat="1" ht="16.5" customHeight="1">
      <c r="B244" s="170"/>
      <c r="C244" s="171"/>
      <c r="D244" s="171"/>
      <c r="E244" s="172" t="s">
        <v>5</v>
      </c>
      <c r="F244" s="270" t="s">
        <v>5</v>
      </c>
      <c r="G244" s="271"/>
      <c r="H244" s="271"/>
      <c r="I244" s="271"/>
      <c r="J244" s="171"/>
      <c r="K244" s="173">
        <v>0</v>
      </c>
      <c r="L244" s="171"/>
      <c r="M244" s="171"/>
      <c r="N244" s="171"/>
      <c r="O244" s="171"/>
      <c r="P244" s="171"/>
      <c r="Q244" s="171"/>
      <c r="R244" s="174"/>
      <c r="T244" s="175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6"/>
      <c r="AT244" s="177" t="s">
        <v>366</v>
      </c>
      <c r="AU244" s="177" t="s">
        <v>96</v>
      </c>
      <c r="AV244" s="11" t="s">
        <v>96</v>
      </c>
      <c r="AW244" s="11" t="s">
        <v>7</v>
      </c>
      <c r="AX244" s="11" t="s">
        <v>84</v>
      </c>
      <c r="AY244" s="177" t="s">
        <v>204</v>
      </c>
    </row>
    <row r="245" spans="2:65" s="11" customFormat="1" ht="16.5" customHeight="1">
      <c r="B245" s="170"/>
      <c r="C245" s="171"/>
      <c r="D245" s="171"/>
      <c r="E245" s="172" t="s">
        <v>5</v>
      </c>
      <c r="F245" s="270" t="s">
        <v>5</v>
      </c>
      <c r="G245" s="271"/>
      <c r="H245" s="271"/>
      <c r="I245" s="271"/>
      <c r="J245" s="171"/>
      <c r="K245" s="173">
        <v>0</v>
      </c>
      <c r="L245" s="171"/>
      <c r="M245" s="171"/>
      <c r="N245" s="171"/>
      <c r="O245" s="171"/>
      <c r="P245" s="171"/>
      <c r="Q245" s="171"/>
      <c r="R245" s="174"/>
      <c r="T245" s="175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6"/>
      <c r="AT245" s="177" t="s">
        <v>366</v>
      </c>
      <c r="AU245" s="177" t="s">
        <v>96</v>
      </c>
      <c r="AV245" s="11" t="s">
        <v>96</v>
      </c>
      <c r="AW245" s="11" t="s">
        <v>7</v>
      </c>
      <c r="AX245" s="11" t="s">
        <v>84</v>
      </c>
      <c r="AY245" s="177" t="s">
        <v>204</v>
      </c>
    </row>
    <row r="246" spans="2:65" s="11" customFormat="1" ht="16.5" customHeight="1">
      <c r="B246" s="170"/>
      <c r="C246" s="171"/>
      <c r="D246" s="171"/>
      <c r="E246" s="172" t="s">
        <v>5</v>
      </c>
      <c r="F246" s="270" t="s">
        <v>5</v>
      </c>
      <c r="G246" s="271"/>
      <c r="H246" s="271"/>
      <c r="I246" s="271"/>
      <c r="J246" s="171"/>
      <c r="K246" s="173">
        <v>0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6"/>
      <c r="AT246" s="177" t="s">
        <v>366</v>
      </c>
      <c r="AU246" s="177" t="s">
        <v>96</v>
      </c>
      <c r="AV246" s="11" t="s">
        <v>96</v>
      </c>
      <c r="AW246" s="11" t="s">
        <v>7</v>
      </c>
      <c r="AX246" s="11" t="s">
        <v>84</v>
      </c>
      <c r="AY246" s="177" t="s">
        <v>204</v>
      </c>
    </row>
    <row r="247" spans="2:65" s="11" customFormat="1" ht="16.5" customHeight="1">
      <c r="B247" s="170"/>
      <c r="C247" s="171"/>
      <c r="D247" s="171"/>
      <c r="E247" s="172" t="s">
        <v>5</v>
      </c>
      <c r="F247" s="270" t="s">
        <v>5</v>
      </c>
      <c r="G247" s="271"/>
      <c r="H247" s="271"/>
      <c r="I247" s="271"/>
      <c r="J247" s="171"/>
      <c r="K247" s="173">
        <v>0</v>
      </c>
      <c r="L247" s="171"/>
      <c r="M247" s="171"/>
      <c r="N247" s="171"/>
      <c r="O247" s="171"/>
      <c r="P247" s="171"/>
      <c r="Q247" s="171"/>
      <c r="R247" s="174"/>
      <c r="T247" s="175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6"/>
      <c r="AT247" s="177" t="s">
        <v>366</v>
      </c>
      <c r="AU247" s="177" t="s">
        <v>96</v>
      </c>
      <c r="AV247" s="11" t="s">
        <v>96</v>
      </c>
      <c r="AW247" s="11" t="s">
        <v>7</v>
      </c>
      <c r="AX247" s="11" t="s">
        <v>84</v>
      </c>
      <c r="AY247" s="177" t="s">
        <v>204</v>
      </c>
    </row>
    <row r="248" spans="2:65" s="12" customFormat="1" ht="16.5" customHeight="1">
      <c r="B248" s="178"/>
      <c r="C248" s="179"/>
      <c r="D248" s="179"/>
      <c r="E248" s="180" t="s">
        <v>5</v>
      </c>
      <c r="F248" s="272" t="s">
        <v>379</v>
      </c>
      <c r="G248" s="273"/>
      <c r="H248" s="273"/>
      <c r="I248" s="273"/>
      <c r="J248" s="179"/>
      <c r="K248" s="181">
        <v>12</v>
      </c>
      <c r="L248" s="179"/>
      <c r="M248" s="179"/>
      <c r="N248" s="179"/>
      <c r="O248" s="179"/>
      <c r="P248" s="179"/>
      <c r="Q248" s="179"/>
      <c r="R248" s="182"/>
      <c r="T248" s="187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88"/>
      <c r="AT248" s="186" t="s">
        <v>366</v>
      </c>
      <c r="AU248" s="186" t="s">
        <v>96</v>
      </c>
      <c r="AV248" s="12" t="s">
        <v>220</v>
      </c>
      <c r="AW248" s="12" t="s">
        <v>7</v>
      </c>
      <c r="AX248" s="12" t="s">
        <v>91</v>
      </c>
      <c r="AY248" s="186" t="s">
        <v>204</v>
      </c>
    </row>
    <row r="249" spans="2:65" s="1" customFormat="1" ht="25.5" customHeight="1">
      <c r="B249" s="154"/>
      <c r="C249" s="155" t="s">
        <v>355</v>
      </c>
      <c r="D249" s="155" t="s">
        <v>205</v>
      </c>
      <c r="E249" s="156" t="s">
        <v>2309</v>
      </c>
      <c r="F249" s="263" t="s">
        <v>2310</v>
      </c>
      <c r="G249" s="263"/>
      <c r="H249" s="263"/>
      <c r="I249" s="263"/>
      <c r="J249" s="157" t="s">
        <v>237</v>
      </c>
      <c r="K249" s="158">
        <v>1</v>
      </c>
      <c r="L249" s="159"/>
      <c r="M249" s="264"/>
      <c r="N249" s="264"/>
      <c r="O249" s="264"/>
      <c r="P249" s="264">
        <f>ROUND(V249*K249,2)</f>
        <v>0</v>
      </c>
      <c r="Q249" s="264"/>
      <c r="R249" s="160"/>
      <c r="T249" s="161" t="s">
        <v>5</v>
      </c>
      <c r="U249" s="44" t="s">
        <v>47</v>
      </c>
      <c r="V249" s="120">
        <f>L249+M249</f>
        <v>0</v>
      </c>
      <c r="W249" s="120">
        <f>ROUND(L249*K249,2)</f>
        <v>0</v>
      </c>
      <c r="X249" s="120">
        <f>ROUND(M249*K249,2)</f>
        <v>0</v>
      </c>
      <c r="Y249" s="162">
        <v>0.374</v>
      </c>
      <c r="Z249" s="162">
        <f>Y249*K249</f>
        <v>0.374</v>
      </c>
      <c r="AA249" s="162">
        <v>2.1000000000000001E-4</v>
      </c>
      <c r="AB249" s="162">
        <f>AA249*K249</f>
        <v>2.1000000000000001E-4</v>
      </c>
      <c r="AC249" s="162">
        <v>3.5000000000000001E-3</v>
      </c>
      <c r="AD249" s="163">
        <f>AC249*K249</f>
        <v>3.5000000000000001E-3</v>
      </c>
      <c r="AR249" s="22" t="s">
        <v>209</v>
      </c>
      <c r="AT249" s="22" t="s">
        <v>205</v>
      </c>
      <c r="AU249" s="22" t="s">
        <v>96</v>
      </c>
      <c r="AY249" s="22" t="s">
        <v>204</v>
      </c>
      <c r="BE249" s="164">
        <f>IF(U249="základní",P249,0)</f>
        <v>0</v>
      </c>
      <c r="BF249" s="164">
        <f>IF(U249="snížená",P249,0)</f>
        <v>0</v>
      </c>
      <c r="BG249" s="164">
        <f>IF(U249="zákl. přenesená",P249,0)</f>
        <v>0</v>
      </c>
      <c r="BH249" s="164">
        <f>IF(U249="sníž. přenesená",P249,0)</f>
        <v>0</v>
      </c>
      <c r="BI249" s="164">
        <f>IF(U249="nulová",P249,0)</f>
        <v>0</v>
      </c>
      <c r="BJ249" s="22" t="s">
        <v>91</v>
      </c>
      <c r="BK249" s="164">
        <f>ROUND(V249*K249,2)</f>
        <v>0</v>
      </c>
      <c r="BL249" s="22" t="s">
        <v>209</v>
      </c>
      <c r="BM249" s="22" t="s">
        <v>2311</v>
      </c>
    </row>
    <row r="250" spans="2:65" s="13" customFormat="1" ht="16.5" customHeight="1">
      <c r="B250" s="189"/>
      <c r="C250" s="190"/>
      <c r="D250" s="190"/>
      <c r="E250" s="191" t="s">
        <v>5</v>
      </c>
      <c r="F250" s="284" t="s">
        <v>2312</v>
      </c>
      <c r="G250" s="285"/>
      <c r="H250" s="285"/>
      <c r="I250" s="285"/>
      <c r="J250" s="190"/>
      <c r="K250" s="191" t="s">
        <v>5</v>
      </c>
      <c r="L250" s="190"/>
      <c r="M250" s="190"/>
      <c r="N250" s="190"/>
      <c r="O250" s="190"/>
      <c r="P250" s="190"/>
      <c r="Q250" s="190"/>
      <c r="R250" s="192"/>
      <c r="T250" s="193"/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4"/>
      <c r="AT250" s="195" t="s">
        <v>366</v>
      </c>
      <c r="AU250" s="195" t="s">
        <v>96</v>
      </c>
      <c r="AV250" s="13" t="s">
        <v>91</v>
      </c>
      <c r="AW250" s="13" t="s">
        <v>7</v>
      </c>
      <c r="AX250" s="13" t="s">
        <v>84</v>
      </c>
      <c r="AY250" s="195" t="s">
        <v>204</v>
      </c>
    </row>
    <row r="251" spans="2:65" s="11" customFormat="1" ht="16.5" customHeight="1">
      <c r="B251" s="170"/>
      <c r="C251" s="171"/>
      <c r="D251" s="171"/>
      <c r="E251" s="172" t="s">
        <v>5</v>
      </c>
      <c r="F251" s="270" t="s">
        <v>91</v>
      </c>
      <c r="G251" s="271"/>
      <c r="H251" s="271"/>
      <c r="I251" s="271"/>
      <c r="J251" s="171"/>
      <c r="K251" s="173">
        <v>1</v>
      </c>
      <c r="L251" s="171"/>
      <c r="M251" s="171"/>
      <c r="N251" s="171"/>
      <c r="O251" s="171"/>
      <c r="P251" s="171"/>
      <c r="Q251" s="171"/>
      <c r="R251" s="174"/>
      <c r="T251" s="175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6"/>
      <c r="AT251" s="177" t="s">
        <v>366</v>
      </c>
      <c r="AU251" s="177" t="s">
        <v>96</v>
      </c>
      <c r="AV251" s="11" t="s">
        <v>96</v>
      </c>
      <c r="AW251" s="11" t="s">
        <v>7</v>
      </c>
      <c r="AX251" s="11" t="s">
        <v>84</v>
      </c>
      <c r="AY251" s="177" t="s">
        <v>204</v>
      </c>
    </row>
    <row r="252" spans="2:65" s="12" customFormat="1" ht="16.5" customHeight="1">
      <c r="B252" s="178"/>
      <c r="C252" s="179"/>
      <c r="D252" s="179"/>
      <c r="E252" s="180" t="s">
        <v>5</v>
      </c>
      <c r="F252" s="272" t="s">
        <v>379</v>
      </c>
      <c r="G252" s="273"/>
      <c r="H252" s="273"/>
      <c r="I252" s="273"/>
      <c r="J252" s="179"/>
      <c r="K252" s="181">
        <v>1</v>
      </c>
      <c r="L252" s="179"/>
      <c r="M252" s="179"/>
      <c r="N252" s="179"/>
      <c r="O252" s="179"/>
      <c r="P252" s="179"/>
      <c r="Q252" s="179"/>
      <c r="R252" s="182"/>
      <c r="T252" s="187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88"/>
      <c r="AT252" s="186" t="s">
        <v>366</v>
      </c>
      <c r="AU252" s="186" t="s">
        <v>96</v>
      </c>
      <c r="AV252" s="12" t="s">
        <v>220</v>
      </c>
      <c r="AW252" s="12" t="s">
        <v>7</v>
      </c>
      <c r="AX252" s="12" t="s">
        <v>91</v>
      </c>
      <c r="AY252" s="186" t="s">
        <v>204</v>
      </c>
    </row>
    <row r="253" spans="2:65" s="1" customFormat="1" ht="25.5" customHeight="1">
      <c r="B253" s="154"/>
      <c r="C253" s="155" t="s">
        <v>359</v>
      </c>
      <c r="D253" s="155" t="s">
        <v>205</v>
      </c>
      <c r="E253" s="156" t="s">
        <v>2313</v>
      </c>
      <c r="F253" s="263" t="s">
        <v>2314</v>
      </c>
      <c r="G253" s="263"/>
      <c r="H253" s="263"/>
      <c r="I253" s="263"/>
      <c r="J253" s="157" t="s">
        <v>237</v>
      </c>
      <c r="K253" s="158">
        <v>1</v>
      </c>
      <c r="L253" s="159"/>
      <c r="M253" s="264"/>
      <c r="N253" s="264"/>
      <c r="O253" s="264"/>
      <c r="P253" s="264">
        <f>ROUND(V253*K253,2)</f>
        <v>0</v>
      </c>
      <c r="Q253" s="264"/>
      <c r="R253" s="160"/>
      <c r="T253" s="161" t="s">
        <v>5</v>
      </c>
      <c r="U253" s="44" t="s">
        <v>47</v>
      </c>
      <c r="V253" s="120">
        <f>L253+M253</f>
        <v>0</v>
      </c>
      <c r="W253" s="120">
        <f>ROUND(L253*K253,2)</f>
        <v>0</v>
      </c>
      <c r="X253" s="120">
        <f>ROUND(M253*K253,2)</f>
        <v>0</v>
      </c>
      <c r="Y253" s="162">
        <v>0.374</v>
      </c>
      <c r="Z253" s="162">
        <f>Y253*K253</f>
        <v>0.374</v>
      </c>
      <c r="AA253" s="162">
        <v>2.1000000000000001E-4</v>
      </c>
      <c r="AB253" s="162">
        <f>AA253*K253</f>
        <v>2.1000000000000001E-4</v>
      </c>
      <c r="AC253" s="162">
        <v>3.5000000000000001E-3</v>
      </c>
      <c r="AD253" s="163">
        <f>AC253*K253</f>
        <v>3.5000000000000001E-3</v>
      </c>
      <c r="AR253" s="22" t="s">
        <v>209</v>
      </c>
      <c r="AT253" s="22" t="s">
        <v>205</v>
      </c>
      <c r="AU253" s="22" t="s">
        <v>96</v>
      </c>
      <c r="AY253" s="22" t="s">
        <v>204</v>
      </c>
      <c r="BE253" s="164">
        <f>IF(U253="základní",P253,0)</f>
        <v>0</v>
      </c>
      <c r="BF253" s="164">
        <f>IF(U253="snížená",P253,0)</f>
        <v>0</v>
      </c>
      <c r="BG253" s="164">
        <f>IF(U253="zákl. přenesená",P253,0)</f>
        <v>0</v>
      </c>
      <c r="BH253" s="164">
        <f>IF(U253="sníž. přenesená",P253,0)</f>
        <v>0</v>
      </c>
      <c r="BI253" s="164">
        <f>IF(U253="nulová",P253,0)</f>
        <v>0</v>
      </c>
      <c r="BJ253" s="22" t="s">
        <v>91</v>
      </c>
      <c r="BK253" s="164">
        <f>ROUND(V253*K253,2)</f>
        <v>0</v>
      </c>
      <c r="BL253" s="22" t="s">
        <v>209</v>
      </c>
      <c r="BM253" s="22" t="s">
        <v>2315</v>
      </c>
    </row>
    <row r="254" spans="2:65" s="1" customFormat="1" ht="25.5" customHeight="1">
      <c r="B254" s="154"/>
      <c r="C254" s="155" t="s">
        <v>367</v>
      </c>
      <c r="D254" s="155" t="s">
        <v>205</v>
      </c>
      <c r="E254" s="156" t="s">
        <v>2316</v>
      </c>
      <c r="F254" s="263" t="s">
        <v>2317</v>
      </c>
      <c r="G254" s="263"/>
      <c r="H254" s="263"/>
      <c r="I254" s="263"/>
      <c r="J254" s="157" t="s">
        <v>237</v>
      </c>
      <c r="K254" s="158">
        <v>11</v>
      </c>
      <c r="L254" s="159"/>
      <c r="M254" s="264"/>
      <c r="N254" s="264"/>
      <c r="O254" s="264"/>
      <c r="P254" s="264">
        <f>ROUND(V254*K254,2)</f>
        <v>0</v>
      </c>
      <c r="Q254" s="264"/>
      <c r="R254" s="160"/>
      <c r="T254" s="161" t="s">
        <v>5</v>
      </c>
      <c r="U254" s="44" t="s">
        <v>47</v>
      </c>
      <c r="V254" s="120">
        <f>L254+M254</f>
        <v>0</v>
      </c>
      <c r="W254" s="120">
        <f>ROUND(L254*K254,2)</f>
        <v>0</v>
      </c>
      <c r="X254" s="120">
        <f>ROUND(M254*K254,2)</f>
        <v>0</v>
      </c>
      <c r="Y254" s="162">
        <v>0.14599999999999999</v>
      </c>
      <c r="Z254" s="162">
        <f>Y254*K254</f>
        <v>1.6059999999999999</v>
      </c>
      <c r="AA254" s="162">
        <v>1.0000000000000001E-5</v>
      </c>
      <c r="AB254" s="162">
        <f>AA254*K254</f>
        <v>1.1E-4</v>
      </c>
      <c r="AC254" s="162">
        <v>4.0000000000000002E-4</v>
      </c>
      <c r="AD254" s="163">
        <f>AC254*K254</f>
        <v>4.4000000000000003E-3</v>
      </c>
      <c r="AR254" s="22" t="s">
        <v>209</v>
      </c>
      <c r="AT254" s="22" t="s">
        <v>205</v>
      </c>
      <c r="AU254" s="22" t="s">
        <v>96</v>
      </c>
      <c r="AY254" s="22" t="s">
        <v>204</v>
      </c>
      <c r="BE254" s="164">
        <f>IF(U254="základní",P254,0)</f>
        <v>0</v>
      </c>
      <c r="BF254" s="164">
        <f>IF(U254="snížená",P254,0)</f>
        <v>0</v>
      </c>
      <c r="BG254" s="164">
        <f>IF(U254="zákl. přenesená",P254,0)</f>
        <v>0</v>
      </c>
      <c r="BH254" s="164">
        <f>IF(U254="sníž. přenesená",P254,0)</f>
        <v>0</v>
      </c>
      <c r="BI254" s="164">
        <f>IF(U254="nulová",P254,0)</f>
        <v>0</v>
      </c>
      <c r="BJ254" s="22" t="s">
        <v>91</v>
      </c>
      <c r="BK254" s="164">
        <f>ROUND(V254*K254,2)</f>
        <v>0</v>
      </c>
      <c r="BL254" s="22" t="s">
        <v>209</v>
      </c>
      <c r="BM254" s="22" t="s">
        <v>2318</v>
      </c>
    </row>
    <row r="255" spans="2:65" s="11" customFormat="1" ht="16.5" customHeight="1">
      <c r="B255" s="170"/>
      <c r="C255" s="171"/>
      <c r="D255" s="171"/>
      <c r="E255" s="172" t="s">
        <v>5</v>
      </c>
      <c r="F255" s="268" t="s">
        <v>251</v>
      </c>
      <c r="G255" s="269"/>
      <c r="H255" s="269"/>
      <c r="I255" s="269"/>
      <c r="J255" s="171"/>
      <c r="K255" s="173">
        <v>11</v>
      </c>
      <c r="L255" s="171"/>
      <c r="M255" s="171"/>
      <c r="N255" s="171"/>
      <c r="O255" s="171"/>
      <c r="P255" s="171"/>
      <c r="Q255" s="171"/>
      <c r="R255" s="174"/>
      <c r="T255" s="175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6"/>
      <c r="AT255" s="177" t="s">
        <v>366</v>
      </c>
      <c r="AU255" s="177" t="s">
        <v>96</v>
      </c>
      <c r="AV255" s="11" t="s">
        <v>96</v>
      </c>
      <c r="AW255" s="11" t="s">
        <v>7</v>
      </c>
      <c r="AX255" s="11" t="s">
        <v>91</v>
      </c>
      <c r="AY255" s="177" t="s">
        <v>204</v>
      </c>
    </row>
    <row r="256" spans="2:65" s="1" customFormat="1" ht="16.5" customHeight="1">
      <c r="B256" s="154"/>
      <c r="C256" s="155" t="s">
        <v>372</v>
      </c>
      <c r="D256" s="155" t="s">
        <v>205</v>
      </c>
      <c r="E256" s="156" t="s">
        <v>2319</v>
      </c>
      <c r="F256" s="263" t="s">
        <v>2320</v>
      </c>
      <c r="G256" s="263"/>
      <c r="H256" s="263"/>
      <c r="I256" s="263"/>
      <c r="J256" s="157" t="s">
        <v>237</v>
      </c>
      <c r="K256" s="158">
        <v>11</v>
      </c>
      <c r="L256" s="159"/>
      <c r="M256" s="264"/>
      <c r="N256" s="264"/>
      <c r="O256" s="264"/>
      <c r="P256" s="264">
        <f>ROUND(V256*K256,2)</f>
        <v>0</v>
      </c>
      <c r="Q256" s="264"/>
      <c r="R256" s="160"/>
      <c r="T256" s="161" t="s">
        <v>5</v>
      </c>
      <c r="U256" s="44" t="s">
        <v>47</v>
      </c>
      <c r="V256" s="120">
        <f>L256+M256</f>
        <v>0</v>
      </c>
      <c r="W256" s="120">
        <f>ROUND(L256*K256,2)</f>
        <v>0</v>
      </c>
      <c r="X256" s="120">
        <f>ROUND(M256*K256,2)</f>
        <v>0</v>
      </c>
      <c r="Y256" s="162">
        <v>0.114</v>
      </c>
      <c r="Z256" s="162">
        <f>Y256*K256</f>
        <v>1.254</v>
      </c>
      <c r="AA256" s="162">
        <v>1.0000000000000001E-5</v>
      </c>
      <c r="AB256" s="162">
        <f>AA256*K256</f>
        <v>1.1E-4</v>
      </c>
      <c r="AC256" s="162">
        <v>2.0000000000000001E-4</v>
      </c>
      <c r="AD256" s="163">
        <f>AC256*K256</f>
        <v>2.2000000000000001E-3</v>
      </c>
      <c r="AR256" s="22" t="s">
        <v>209</v>
      </c>
      <c r="AT256" s="22" t="s">
        <v>205</v>
      </c>
      <c r="AU256" s="22" t="s">
        <v>96</v>
      </c>
      <c r="AY256" s="22" t="s">
        <v>204</v>
      </c>
      <c r="BE256" s="164">
        <f>IF(U256="základní",P256,0)</f>
        <v>0</v>
      </c>
      <c r="BF256" s="164">
        <f>IF(U256="snížená",P256,0)</f>
        <v>0</v>
      </c>
      <c r="BG256" s="164">
        <f>IF(U256="zákl. přenesená",P256,0)</f>
        <v>0</v>
      </c>
      <c r="BH256" s="164">
        <f>IF(U256="sníž. přenesená",P256,0)</f>
        <v>0</v>
      </c>
      <c r="BI256" s="164">
        <f>IF(U256="nulová",P256,0)</f>
        <v>0</v>
      </c>
      <c r="BJ256" s="22" t="s">
        <v>91</v>
      </c>
      <c r="BK256" s="164">
        <f>ROUND(V256*K256,2)</f>
        <v>0</v>
      </c>
      <c r="BL256" s="22" t="s">
        <v>209</v>
      </c>
      <c r="BM256" s="22" t="s">
        <v>2321</v>
      </c>
    </row>
    <row r="257" spans="2:65" s="11" customFormat="1" ht="16.5" customHeight="1">
      <c r="B257" s="170"/>
      <c r="C257" s="171"/>
      <c r="D257" s="171"/>
      <c r="E257" s="172" t="s">
        <v>5</v>
      </c>
      <c r="F257" s="268" t="s">
        <v>251</v>
      </c>
      <c r="G257" s="269"/>
      <c r="H257" s="269"/>
      <c r="I257" s="269"/>
      <c r="J257" s="171"/>
      <c r="K257" s="173">
        <v>11</v>
      </c>
      <c r="L257" s="171"/>
      <c r="M257" s="171"/>
      <c r="N257" s="171"/>
      <c r="O257" s="171"/>
      <c r="P257" s="171"/>
      <c r="Q257" s="171"/>
      <c r="R257" s="174"/>
      <c r="T257" s="175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6"/>
      <c r="AT257" s="177" t="s">
        <v>366</v>
      </c>
      <c r="AU257" s="177" t="s">
        <v>96</v>
      </c>
      <c r="AV257" s="11" t="s">
        <v>96</v>
      </c>
      <c r="AW257" s="11" t="s">
        <v>7</v>
      </c>
      <c r="AX257" s="11" t="s">
        <v>91</v>
      </c>
      <c r="AY257" s="177" t="s">
        <v>204</v>
      </c>
    </row>
    <row r="258" spans="2:65" s="1" customFormat="1" ht="16.5" customHeight="1">
      <c r="B258" s="154"/>
      <c r="C258" s="155" t="s">
        <v>518</v>
      </c>
      <c r="D258" s="155" t="s">
        <v>205</v>
      </c>
      <c r="E258" s="156" t="s">
        <v>2322</v>
      </c>
      <c r="F258" s="263" t="s">
        <v>2323</v>
      </c>
      <c r="G258" s="263"/>
      <c r="H258" s="263"/>
      <c r="I258" s="263"/>
      <c r="J258" s="157" t="s">
        <v>237</v>
      </c>
      <c r="K258" s="158">
        <v>2</v>
      </c>
      <c r="L258" s="159"/>
      <c r="M258" s="264"/>
      <c r="N258" s="264"/>
      <c r="O258" s="264"/>
      <c r="P258" s="264">
        <f>ROUND(V258*K258,2)</f>
        <v>0</v>
      </c>
      <c r="Q258" s="264"/>
      <c r="R258" s="160"/>
      <c r="T258" s="161" t="s">
        <v>5</v>
      </c>
      <c r="U258" s="44" t="s">
        <v>47</v>
      </c>
      <c r="V258" s="120">
        <f>L258+M258</f>
        <v>0</v>
      </c>
      <c r="W258" s="120">
        <f>ROUND(L258*K258,2)</f>
        <v>0</v>
      </c>
      <c r="X258" s="120">
        <f>ROUND(M258*K258,2)</f>
        <v>0</v>
      </c>
      <c r="Y258" s="162">
        <v>0</v>
      </c>
      <c r="Z258" s="162">
        <f>Y258*K258</f>
        <v>0</v>
      </c>
      <c r="AA258" s="162">
        <v>0</v>
      </c>
      <c r="AB258" s="162">
        <f>AA258*K258</f>
        <v>0</v>
      </c>
      <c r="AC258" s="162">
        <v>0</v>
      </c>
      <c r="AD258" s="163">
        <f>AC258*K258</f>
        <v>0</v>
      </c>
      <c r="AR258" s="22" t="s">
        <v>209</v>
      </c>
      <c r="AT258" s="22" t="s">
        <v>205</v>
      </c>
      <c r="AU258" s="22" t="s">
        <v>96</v>
      </c>
      <c r="AY258" s="22" t="s">
        <v>204</v>
      </c>
      <c r="BE258" s="164">
        <f>IF(U258="základní",P258,0)</f>
        <v>0</v>
      </c>
      <c r="BF258" s="164">
        <f>IF(U258="snížená",P258,0)</f>
        <v>0</v>
      </c>
      <c r="BG258" s="164">
        <f>IF(U258="zákl. přenesená",P258,0)</f>
        <v>0</v>
      </c>
      <c r="BH258" s="164">
        <f>IF(U258="sníž. přenesená",P258,0)</f>
        <v>0</v>
      </c>
      <c r="BI258" s="164">
        <f>IF(U258="nulová",P258,0)</f>
        <v>0</v>
      </c>
      <c r="BJ258" s="22" t="s">
        <v>91</v>
      </c>
      <c r="BK258" s="164">
        <f>ROUND(V258*K258,2)</f>
        <v>0</v>
      </c>
      <c r="BL258" s="22" t="s">
        <v>209</v>
      </c>
      <c r="BM258" s="22" t="s">
        <v>2324</v>
      </c>
    </row>
    <row r="259" spans="2:65" s="1" customFormat="1" ht="16.5" customHeight="1">
      <c r="B259" s="154"/>
      <c r="C259" s="155" t="s">
        <v>520</v>
      </c>
      <c r="D259" s="155" t="s">
        <v>205</v>
      </c>
      <c r="E259" s="156" t="s">
        <v>2325</v>
      </c>
      <c r="F259" s="263" t="s">
        <v>2326</v>
      </c>
      <c r="G259" s="263"/>
      <c r="H259" s="263"/>
      <c r="I259" s="263"/>
      <c r="J259" s="157" t="s">
        <v>237</v>
      </c>
      <c r="K259" s="158">
        <v>18</v>
      </c>
      <c r="L259" s="159"/>
      <c r="M259" s="264"/>
      <c r="N259" s="264"/>
      <c r="O259" s="264"/>
      <c r="P259" s="264">
        <f>ROUND(V259*K259,2)</f>
        <v>0</v>
      </c>
      <c r="Q259" s="264"/>
      <c r="R259" s="160"/>
      <c r="T259" s="161" t="s">
        <v>5</v>
      </c>
      <c r="U259" s="44" t="s">
        <v>47</v>
      </c>
      <c r="V259" s="120">
        <f>L259+M259</f>
        <v>0</v>
      </c>
      <c r="W259" s="120">
        <f>ROUND(L259*K259,2)</f>
        <v>0</v>
      </c>
      <c r="X259" s="120">
        <f>ROUND(M259*K259,2)</f>
        <v>0</v>
      </c>
      <c r="Y259" s="162">
        <v>2.1000000000000001E-2</v>
      </c>
      <c r="Z259" s="162">
        <f>Y259*K259</f>
        <v>0.378</v>
      </c>
      <c r="AA259" s="162">
        <v>0</v>
      </c>
      <c r="AB259" s="162">
        <f>AA259*K259</f>
        <v>0</v>
      </c>
      <c r="AC259" s="162">
        <v>1.91E-3</v>
      </c>
      <c r="AD259" s="163">
        <f>AC259*K259</f>
        <v>3.4380000000000001E-2</v>
      </c>
      <c r="AR259" s="22" t="s">
        <v>209</v>
      </c>
      <c r="AT259" s="22" t="s">
        <v>205</v>
      </c>
      <c r="AU259" s="22" t="s">
        <v>96</v>
      </c>
      <c r="AY259" s="22" t="s">
        <v>204</v>
      </c>
      <c r="BE259" s="164">
        <f>IF(U259="základní",P259,0)</f>
        <v>0</v>
      </c>
      <c r="BF259" s="164">
        <f>IF(U259="snížená",P259,0)</f>
        <v>0</v>
      </c>
      <c r="BG259" s="164">
        <f>IF(U259="zákl. přenesená",P259,0)</f>
        <v>0</v>
      </c>
      <c r="BH259" s="164">
        <f>IF(U259="sníž. přenesená",P259,0)</f>
        <v>0</v>
      </c>
      <c r="BI259" s="164">
        <f>IF(U259="nulová",P259,0)</f>
        <v>0</v>
      </c>
      <c r="BJ259" s="22" t="s">
        <v>91</v>
      </c>
      <c r="BK259" s="164">
        <f>ROUND(V259*K259,2)</f>
        <v>0</v>
      </c>
      <c r="BL259" s="22" t="s">
        <v>209</v>
      </c>
      <c r="BM259" s="22" t="s">
        <v>2327</v>
      </c>
    </row>
    <row r="260" spans="2:65" s="11" customFormat="1" ht="16.5" customHeight="1">
      <c r="B260" s="170"/>
      <c r="C260" s="171"/>
      <c r="D260" s="171"/>
      <c r="E260" s="172" t="s">
        <v>5</v>
      </c>
      <c r="F260" s="268" t="s">
        <v>280</v>
      </c>
      <c r="G260" s="269"/>
      <c r="H260" s="269"/>
      <c r="I260" s="269"/>
      <c r="J260" s="171"/>
      <c r="K260" s="173">
        <v>18</v>
      </c>
      <c r="L260" s="171"/>
      <c r="M260" s="171"/>
      <c r="N260" s="171"/>
      <c r="O260" s="171"/>
      <c r="P260" s="171"/>
      <c r="Q260" s="171"/>
      <c r="R260" s="174"/>
      <c r="T260" s="175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6"/>
      <c r="AT260" s="177" t="s">
        <v>366</v>
      </c>
      <c r="AU260" s="177" t="s">
        <v>96</v>
      </c>
      <c r="AV260" s="11" t="s">
        <v>96</v>
      </c>
      <c r="AW260" s="11" t="s">
        <v>7</v>
      </c>
      <c r="AX260" s="11" t="s">
        <v>91</v>
      </c>
      <c r="AY260" s="177" t="s">
        <v>204</v>
      </c>
    </row>
    <row r="261" spans="2:65" s="1" customFormat="1" ht="25.5" customHeight="1">
      <c r="B261" s="154"/>
      <c r="C261" s="155" t="s">
        <v>522</v>
      </c>
      <c r="D261" s="155" t="s">
        <v>205</v>
      </c>
      <c r="E261" s="156" t="s">
        <v>2328</v>
      </c>
      <c r="F261" s="263" t="s">
        <v>2329</v>
      </c>
      <c r="G261" s="263"/>
      <c r="H261" s="263"/>
      <c r="I261" s="263"/>
      <c r="J261" s="157" t="s">
        <v>237</v>
      </c>
      <c r="K261" s="158">
        <v>3</v>
      </c>
      <c r="L261" s="159"/>
      <c r="M261" s="264"/>
      <c r="N261" s="264"/>
      <c r="O261" s="264"/>
      <c r="P261" s="264">
        <f>ROUND(V261*K261,2)</f>
        <v>0</v>
      </c>
      <c r="Q261" s="264"/>
      <c r="R261" s="160"/>
      <c r="T261" s="161" t="s">
        <v>5</v>
      </c>
      <c r="U261" s="44" t="s">
        <v>47</v>
      </c>
      <c r="V261" s="120">
        <f>L261+M261</f>
        <v>0</v>
      </c>
      <c r="W261" s="120">
        <f>ROUND(L261*K261,2)</f>
        <v>0</v>
      </c>
      <c r="X261" s="120">
        <f>ROUND(M261*K261,2)</f>
        <v>0</v>
      </c>
      <c r="Y261" s="162">
        <v>0</v>
      </c>
      <c r="Z261" s="162">
        <f>Y261*K261</f>
        <v>0</v>
      </c>
      <c r="AA261" s="162">
        <v>0</v>
      </c>
      <c r="AB261" s="162">
        <f>AA261*K261</f>
        <v>0</v>
      </c>
      <c r="AC261" s="162">
        <v>0</v>
      </c>
      <c r="AD261" s="163">
        <f>AC261*K261</f>
        <v>0</v>
      </c>
      <c r="AR261" s="22" t="s">
        <v>209</v>
      </c>
      <c r="AT261" s="22" t="s">
        <v>205</v>
      </c>
      <c r="AU261" s="22" t="s">
        <v>96</v>
      </c>
      <c r="AY261" s="22" t="s">
        <v>204</v>
      </c>
      <c r="BE261" s="164">
        <f>IF(U261="základní",P261,0)</f>
        <v>0</v>
      </c>
      <c r="BF261" s="164">
        <f>IF(U261="snížená",P261,0)</f>
        <v>0</v>
      </c>
      <c r="BG261" s="164">
        <f>IF(U261="zákl. přenesená",P261,0)</f>
        <v>0</v>
      </c>
      <c r="BH261" s="164">
        <f>IF(U261="sníž. přenesená",P261,0)</f>
        <v>0</v>
      </c>
      <c r="BI261" s="164">
        <f>IF(U261="nulová",P261,0)</f>
        <v>0</v>
      </c>
      <c r="BJ261" s="22" t="s">
        <v>91</v>
      </c>
      <c r="BK261" s="164">
        <f>ROUND(V261*K261,2)</f>
        <v>0</v>
      </c>
      <c r="BL261" s="22" t="s">
        <v>209</v>
      </c>
      <c r="BM261" s="22" t="s">
        <v>2330</v>
      </c>
    </row>
    <row r="262" spans="2:65" s="1" customFormat="1" ht="38.25" customHeight="1">
      <c r="B262" s="154"/>
      <c r="C262" s="155" t="s">
        <v>524</v>
      </c>
      <c r="D262" s="155" t="s">
        <v>205</v>
      </c>
      <c r="E262" s="156" t="s">
        <v>2331</v>
      </c>
      <c r="F262" s="263" t="s">
        <v>2332</v>
      </c>
      <c r="G262" s="263"/>
      <c r="H262" s="263"/>
      <c r="I262" s="263"/>
      <c r="J262" s="157" t="s">
        <v>928</v>
      </c>
      <c r="K262" s="158">
        <v>1.91</v>
      </c>
      <c r="L262" s="159"/>
      <c r="M262" s="264"/>
      <c r="N262" s="264"/>
      <c r="O262" s="264"/>
      <c r="P262" s="264">
        <f>ROUND(V262*K262,2)</f>
        <v>0</v>
      </c>
      <c r="Q262" s="264"/>
      <c r="R262" s="160"/>
      <c r="T262" s="161" t="s">
        <v>5</v>
      </c>
      <c r="U262" s="44" t="s">
        <v>47</v>
      </c>
      <c r="V262" s="120">
        <f>L262+M262</f>
        <v>0</v>
      </c>
      <c r="W262" s="120">
        <f>ROUND(L262*K262,2)</f>
        <v>0</v>
      </c>
      <c r="X262" s="120">
        <f>ROUND(M262*K262,2)</f>
        <v>0</v>
      </c>
      <c r="Y262" s="162">
        <v>2.5750000000000002</v>
      </c>
      <c r="Z262" s="162">
        <f>Y262*K262</f>
        <v>4.9182500000000005</v>
      </c>
      <c r="AA262" s="162">
        <v>0</v>
      </c>
      <c r="AB262" s="162">
        <f>AA262*K262</f>
        <v>0</v>
      </c>
      <c r="AC262" s="162">
        <v>0</v>
      </c>
      <c r="AD262" s="163">
        <f>AC262*K262</f>
        <v>0</v>
      </c>
      <c r="AR262" s="22" t="s">
        <v>209</v>
      </c>
      <c r="AT262" s="22" t="s">
        <v>205</v>
      </c>
      <c r="AU262" s="22" t="s">
        <v>96</v>
      </c>
      <c r="AY262" s="22" t="s">
        <v>204</v>
      </c>
      <c r="BE262" s="164">
        <f>IF(U262="základní",P262,0)</f>
        <v>0</v>
      </c>
      <c r="BF262" s="164">
        <f>IF(U262="snížená",P262,0)</f>
        <v>0</v>
      </c>
      <c r="BG262" s="164">
        <f>IF(U262="zákl. přenesená",P262,0)</f>
        <v>0</v>
      </c>
      <c r="BH262" s="164">
        <f>IF(U262="sníž. přenesená",P262,0)</f>
        <v>0</v>
      </c>
      <c r="BI262" s="164">
        <f>IF(U262="nulová",P262,0)</f>
        <v>0</v>
      </c>
      <c r="BJ262" s="22" t="s">
        <v>91</v>
      </c>
      <c r="BK262" s="164">
        <f>ROUND(V262*K262,2)</f>
        <v>0</v>
      </c>
      <c r="BL262" s="22" t="s">
        <v>209</v>
      </c>
      <c r="BM262" s="22" t="s">
        <v>2333</v>
      </c>
    </row>
    <row r="263" spans="2:65" s="10" customFormat="1" ht="37.35" customHeight="1">
      <c r="B263" s="142"/>
      <c r="C263" s="143"/>
      <c r="D263" s="144" t="s">
        <v>2168</v>
      </c>
      <c r="E263" s="144"/>
      <c r="F263" s="144"/>
      <c r="G263" s="144"/>
      <c r="H263" s="144"/>
      <c r="I263" s="144"/>
      <c r="J263" s="144"/>
      <c r="K263" s="144"/>
      <c r="L263" s="144"/>
      <c r="M263" s="290">
        <f>BK263</f>
        <v>0</v>
      </c>
      <c r="N263" s="291"/>
      <c r="O263" s="291"/>
      <c r="P263" s="291"/>
      <c r="Q263" s="291"/>
      <c r="R263" s="145"/>
      <c r="T263" s="146"/>
      <c r="U263" s="143"/>
      <c r="V263" s="143"/>
      <c r="W263" s="147">
        <f>W264</f>
        <v>0</v>
      </c>
      <c r="X263" s="147">
        <f>X264</f>
        <v>0</v>
      </c>
      <c r="Y263" s="143"/>
      <c r="Z263" s="148">
        <f>Z264</f>
        <v>0</v>
      </c>
      <c r="AA263" s="143"/>
      <c r="AB263" s="148">
        <f>AB264</f>
        <v>0</v>
      </c>
      <c r="AC263" s="143"/>
      <c r="AD263" s="149">
        <f>AD264</f>
        <v>0</v>
      </c>
      <c r="AR263" s="150" t="s">
        <v>220</v>
      </c>
      <c r="AT263" s="151" t="s">
        <v>83</v>
      </c>
      <c r="AU263" s="151" t="s">
        <v>84</v>
      </c>
      <c r="AY263" s="150" t="s">
        <v>204</v>
      </c>
      <c r="BK263" s="152">
        <f>BK264</f>
        <v>0</v>
      </c>
    </row>
    <row r="264" spans="2:65" s="10" customFormat="1" ht="19.899999999999999" customHeight="1">
      <c r="B264" s="142"/>
      <c r="C264" s="143"/>
      <c r="D264" s="153" t="s">
        <v>2169</v>
      </c>
      <c r="E264" s="153"/>
      <c r="F264" s="153"/>
      <c r="G264" s="153"/>
      <c r="H264" s="153"/>
      <c r="I264" s="153"/>
      <c r="J264" s="153"/>
      <c r="K264" s="153"/>
      <c r="L264" s="153"/>
      <c r="M264" s="277">
        <f>BK264</f>
        <v>0</v>
      </c>
      <c r="N264" s="278"/>
      <c r="O264" s="278"/>
      <c r="P264" s="278"/>
      <c r="Q264" s="278"/>
      <c r="R264" s="145"/>
      <c r="T264" s="146"/>
      <c r="U264" s="143"/>
      <c r="V264" s="143"/>
      <c r="W264" s="147">
        <f>SUM(W265:W266)</f>
        <v>0</v>
      </c>
      <c r="X264" s="147">
        <f>SUM(X265:X266)</f>
        <v>0</v>
      </c>
      <c r="Y264" s="143"/>
      <c r="Z264" s="148">
        <f>SUM(Z265:Z266)</f>
        <v>0</v>
      </c>
      <c r="AA264" s="143"/>
      <c r="AB264" s="148">
        <f>SUM(AB265:AB266)</f>
        <v>0</v>
      </c>
      <c r="AC264" s="143"/>
      <c r="AD264" s="149">
        <f>SUM(AD265:AD266)</f>
        <v>0</v>
      </c>
      <c r="AR264" s="150" t="s">
        <v>220</v>
      </c>
      <c r="AT264" s="151" t="s">
        <v>83</v>
      </c>
      <c r="AU264" s="151" t="s">
        <v>91</v>
      </c>
      <c r="AY264" s="150" t="s">
        <v>204</v>
      </c>
      <c r="BK264" s="152">
        <f>SUM(BK265:BK266)</f>
        <v>0</v>
      </c>
    </row>
    <row r="265" spans="2:65" s="1" customFormat="1" ht="16.5" customHeight="1">
      <c r="B265" s="154"/>
      <c r="C265" s="155" t="s">
        <v>526</v>
      </c>
      <c r="D265" s="155" t="s">
        <v>205</v>
      </c>
      <c r="E265" s="156" t="s">
        <v>2334</v>
      </c>
      <c r="F265" s="263" t="s">
        <v>2335</v>
      </c>
      <c r="G265" s="263"/>
      <c r="H265" s="263"/>
      <c r="I265" s="263"/>
      <c r="J265" s="157" t="s">
        <v>272</v>
      </c>
      <c r="K265" s="158">
        <v>277</v>
      </c>
      <c r="L265" s="159"/>
      <c r="M265" s="264"/>
      <c r="N265" s="264"/>
      <c r="O265" s="264"/>
      <c r="P265" s="264">
        <f>ROUND(V265*K265,2)</f>
        <v>0</v>
      </c>
      <c r="Q265" s="264"/>
      <c r="R265" s="160"/>
      <c r="T265" s="161" t="s">
        <v>5</v>
      </c>
      <c r="U265" s="44" t="s">
        <v>47</v>
      </c>
      <c r="V265" s="120">
        <f>L265+M265</f>
        <v>0</v>
      </c>
      <c r="W265" s="120">
        <f>ROUND(L265*K265,2)</f>
        <v>0</v>
      </c>
      <c r="X265" s="120">
        <f>ROUND(M265*K265,2)</f>
        <v>0</v>
      </c>
      <c r="Y265" s="162">
        <v>0</v>
      </c>
      <c r="Z265" s="162">
        <f>Y265*K265</f>
        <v>0</v>
      </c>
      <c r="AA265" s="162">
        <v>0</v>
      </c>
      <c r="AB265" s="162">
        <f>AA265*K265</f>
        <v>0</v>
      </c>
      <c r="AC265" s="162">
        <v>0</v>
      </c>
      <c r="AD265" s="163">
        <f>AC265*K265</f>
        <v>0</v>
      </c>
      <c r="AR265" s="22" t="s">
        <v>363</v>
      </c>
      <c r="AT265" s="22" t="s">
        <v>205</v>
      </c>
      <c r="AU265" s="22" t="s">
        <v>96</v>
      </c>
      <c r="AY265" s="22" t="s">
        <v>204</v>
      </c>
      <c r="BE265" s="164">
        <f>IF(U265="základní",P265,0)</f>
        <v>0</v>
      </c>
      <c r="BF265" s="164">
        <f>IF(U265="snížená",P265,0)</f>
        <v>0</v>
      </c>
      <c r="BG265" s="164">
        <f>IF(U265="zákl. přenesená",P265,0)</f>
        <v>0</v>
      </c>
      <c r="BH265" s="164">
        <f>IF(U265="sníž. přenesená",P265,0)</f>
        <v>0</v>
      </c>
      <c r="BI265" s="164">
        <f>IF(U265="nulová",P265,0)</f>
        <v>0</v>
      </c>
      <c r="BJ265" s="22" t="s">
        <v>91</v>
      </c>
      <c r="BK265" s="164">
        <f>ROUND(V265*K265,2)</f>
        <v>0</v>
      </c>
      <c r="BL265" s="22" t="s">
        <v>363</v>
      </c>
      <c r="BM265" s="22" t="s">
        <v>2336</v>
      </c>
    </row>
    <row r="266" spans="2:65" s="1" customFormat="1" ht="16.5" customHeight="1">
      <c r="B266" s="154"/>
      <c r="C266" s="155" t="s">
        <v>528</v>
      </c>
      <c r="D266" s="155" t="s">
        <v>205</v>
      </c>
      <c r="E266" s="156" t="s">
        <v>2337</v>
      </c>
      <c r="F266" s="263" t="s">
        <v>2338</v>
      </c>
      <c r="G266" s="263"/>
      <c r="H266" s="263"/>
      <c r="I266" s="263"/>
      <c r="J266" s="157" t="s">
        <v>272</v>
      </c>
      <c r="K266" s="158">
        <v>3654</v>
      </c>
      <c r="L266" s="159"/>
      <c r="M266" s="264"/>
      <c r="N266" s="264"/>
      <c r="O266" s="264"/>
      <c r="P266" s="264">
        <f>ROUND(V266*K266,2)</f>
        <v>0</v>
      </c>
      <c r="Q266" s="264"/>
      <c r="R266" s="160"/>
      <c r="T266" s="161" t="s">
        <v>5</v>
      </c>
      <c r="U266" s="200" t="s">
        <v>47</v>
      </c>
      <c r="V266" s="201">
        <f>L266+M266</f>
        <v>0</v>
      </c>
      <c r="W266" s="201">
        <f>ROUND(L266*K266,2)</f>
        <v>0</v>
      </c>
      <c r="X266" s="201">
        <f>ROUND(M266*K266,2)</f>
        <v>0</v>
      </c>
      <c r="Y266" s="202">
        <v>0</v>
      </c>
      <c r="Z266" s="202">
        <f>Y266*K266</f>
        <v>0</v>
      </c>
      <c r="AA266" s="202">
        <v>0</v>
      </c>
      <c r="AB266" s="202">
        <f>AA266*K266</f>
        <v>0</v>
      </c>
      <c r="AC266" s="202">
        <v>0</v>
      </c>
      <c r="AD266" s="203">
        <f>AC266*K266</f>
        <v>0</v>
      </c>
      <c r="AR266" s="22" t="s">
        <v>363</v>
      </c>
      <c r="AT266" s="22" t="s">
        <v>205</v>
      </c>
      <c r="AU266" s="22" t="s">
        <v>96</v>
      </c>
      <c r="AY266" s="22" t="s">
        <v>204</v>
      </c>
      <c r="BE266" s="164">
        <f>IF(U266="základní",P266,0)</f>
        <v>0</v>
      </c>
      <c r="BF266" s="164">
        <f>IF(U266="snížená",P266,0)</f>
        <v>0</v>
      </c>
      <c r="BG266" s="164">
        <f>IF(U266="zákl. přenesená",P266,0)</f>
        <v>0</v>
      </c>
      <c r="BH266" s="164">
        <f>IF(U266="sníž. přenesená",P266,0)</f>
        <v>0</v>
      </c>
      <c r="BI266" s="164">
        <f>IF(U266="nulová",P266,0)</f>
        <v>0</v>
      </c>
      <c r="BJ266" s="22" t="s">
        <v>91</v>
      </c>
      <c r="BK266" s="164">
        <f>ROUND(V266*K266,2)</f>
        <v>0</v>
      </c>
      <c r="BL266" s="22" t="s">
        <v>363</v>
      </c>
      <c r="BM266" s="22" t="s">
        <v>2339</v>
      </c>
    </row>
    <row r="267" spans="2:65" s="1" customFormat="1" ht="6.95" customHeight="1">
      <c r="B267" s="59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1"/>
    </row>
  </sheetData>
  <mergeCells count="320">
    <mergeCell ref="H1:K1"/>
    <mergeCell ref="S2:AF2"/>
    <mergeCell ref="F266:I266"/>
    <mergeCell ref="P266:Q266"/>
    <mergeCell ref="M266:O266"/>
    <mergeCell ref="M116:Q116"/>
    <mergeCell ref="M117:Q117"/>
    <mergeCell ref="M118:Q118"/>
    <mergeCell ref="M124:Q124"/>
    <mergeCell ref="M135:Q135"/>
    <mergeCell ref="M168:Q168"/>
    <mergeCell ref="M263:Q263"/>
    <mergeCell ref="M264:Q264"/>
    <mergeCell ref="F260:I260"/>
    <mergeCell ref="F261:I261"/>
    <mergeCell ref="P261:Q261"/>
    <mergeCell ref="M261:O261"/>
    <mergeCell ref="F262:I262"/>
    <mergeCell ref="P262:Q262"/>
    <mergeCell ref="M262:O262"/>
    <mergeCell ref="F265:I265"/>
    <mergeCell ref="P265:Q265"/>
    <mergeCell ref="M265:O265"/>
    <mergeCell ref="F255:I255"/>
    <mergeCell ref="F256:I256"/>
    <mergeCell ref="P256:Q256"/>
    <mergeCell ref="M256:O256"/>
    <mergeCell ref="F257:I257"/>
    <mergeCell ref="F258:I258"/>
    <mergeCell ref="P258:Q258"/>
    <mergeCell ref="M258:O258"/>
    <mergeCell ref="F259:I259"/>
    <mergeCell ref="P259:Q259"/>
    <mergeCell ref="M259:O259"/>
    <mergeCell ref="F250:I250"/>
    <mergeCell ref="F251:I251"/>
    <mergeCell ref="F252:I252"/>
    <mergeCell ref="F253:I253"/>
    <mergeCell ref="P253:Q253"/>
    <mergeCell ref="M253:O253"/>
    <mergeCell ref="F254:I254"/>
    <mergeCell ref="P254:Q254"/>
    <mergeCell ref="M254:O254"/>
    <mergeCell ref="F243:I243"/>
    <mergeCell ref="F244:I244"/>
    <mergeCell ref="F245:I245"/>
    <mergeCell ref="F246:I246"/>
    <mergeCell ref="F247:I247"/>
    <mergeCell ref="F248:I248"/>
    <mergeCell ref="F249:I249"/>
    <mergeCell ref="P249:Q249"/>
    <mergeCell ref="M249:O249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P233:Q233"/>
    <mergeCell ref="M233:O233"/>
    <mergeCell ref="F219:I219"/>
    <mergeCell ref="F220:I220"/>
    <mergeCell ref="P220:Q220"/>
    <mergeCell ref="M220:O220"/>
    <mergeCell ref="F221:I221"/>
    <mergeCell ref="F222:I222"/>
    <mergeCell ref="F223:I223"/>
    <mergeCell ref="F224:I224"/>
    <mergeCell ref="F225:I225"/>
    <mergeCell ref="F214:I214"/>
    <mergeCell ref="P214:Q214"/>
    <mergeCell ref="M214:O214"/>
    <mergeCell ref="F215:I215"/>
    <mergeCell ref="F216:I216"/>
    <mergeCell ref="P216:Q216"/>
    <mergeCell ref="M216:O216"/>
    <mergeCell ref="F217:I217"/>
    <mergeCell ref="F218:I218"/>
    <mergeCell ref="P218:Q218"/>
    <mergeCell ref="M218:O218"/>
    <mergeCell ref="F211:I211"/>
    <mergeCell ref="P211:Q211"/>
    <mergeCell ref="M211:O211"/>
    <mergeCell ref="F212:I212"/>
    <mergeCell ref="P212:Q212"/>
    <mergeCell ref="M212:O212"/>
    <mergeCell ref="F213:I213"/>
    <mergeCell ref="P213:Q213"/>
    <mergeCell ref="M213:O213"/>
    <mergeCell ref="F208:I208"/>
    <mergeCell ref="P208:Q208"/>
    <mergeCell ref="M208:O208"/>
    <mergeCell ref="F209:I209"/>
    <mergeCell ref="P209:Q209"/>
    <mergeCell ref="M209:O209"/>
    <mergeCell ref="F210:I210"/>
    <mergeCell ref="P210:Q210"/>
    <mergeCell ref="M210:O210"/>
    <mergeCell ref="F201:I201"/>
    <mergeCell ref="F202:I202"/>
    <mergeCell ref="P202:Q202"/>
    <mergeCell ref="M202:O202"/>
    <mergeCell ref="F203:I203"/>
    <mergeCell ref="F204:I204"/>
    <mergeCell ref="F205:I205"/>
    <mergeCell ref="F206:I206"/>
    <mergeCell ref="F207:I207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185:I185"/>
    <mergeCell ref="F186:I186"/>
    <mergeCell ref="F187:I187"/>
    <mergeCell ref="F188:I188"/>
    <mergeCell ref="F189:I189"/>
    <mergeCell ref="F190:I190"/>
    <mergeCell ref="F191:I191"/>
    <mergeCell ref="P191:Q191"/>
    <mergeCell ref="M191:O191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69:I169"/>
    <mergeCell ref="P169:Q169"/>
    <mergeCell ref="M169:O169"/>
    <mergeCell ref="F170:I170"/>
    <mergeCell ref="F171:I171"/>
    <mergeCell ref="F172:I172"/>
    <mergeCell ref="F173:I173"/>
    <mergeCell ref="F174:I174"/>
    <mergeCell ref="F175:I175"/>
    <mergeCell ref="F163:I163"/>
    <mergeCell ref="F164:I164"/>
    <mergeCell ref="P164:Q164"/>
    <mergeCell ref="M164:O164"/>
    <mergeCell ref="F165:I165"/>
    <mergeCell ref="F166:I166"/>
    <mergeCell ref="P166:Q166"/>
    <mergeCell ref="M166:O166"/>
    <mergeCell ref="F167:I167"/>
    <mergeCell ref="P167:Q167"/>
    <mergeCell ref="M167:O167"/>
    <mergeCell ref="F157:I157"/>
    <mergeCell ref="F158:I158"/>
    <mergeCell ref="F159:I159"/>
    <mergeCell ref="F160:I160"/>
    <mergeCell ref="P160:Q160"/>
    <mergeCell ref="M160:O160"/>
    <mergeCell ref="F161:I161"/>
    <mergeCell ref="F162:I162"/>
    <mergeCell ref="P162:Q162"/>
    <mergeCell ref="M162:O162"/>
    <mergeCell ref="F150:I150"/>
    <mergeCell ref="F151:I151"/>
    <mergeCell ref="F152:I152"/>
    <mergeCell ref="P152:Q152"/>
    <mergeCell ref="M152:O152"/>
    <mergeCell ref="F153:I153"/>
    <mergeCell ref="F154:I154"/>
    <mergeCell ref="F155:I155"/>
    <mergeCell ref="F156:I156"/>
    <mergeCell ref="P156:Q156"/>
    <mergeCell ref="M156:O156"/>
    <mergeCell ref="F143:I143"/>
    <mergeCell ref="F144:I144"/>
    <mergeCell ref="F145:I145"/>
    <mergeCell ref="F146:I146"/>
    <mergeCell ref="F147:I147"/>
    <mergeCell ref="F148:I148"/>
    <mergeCell ref="P148:Q148"/>
    <mergeCell ref="M148:O148"/>
    <mergeCell ref="F149:I149"/>
    <mergeCell ref="F136:I136"/>
    <mergeCell ref="P136:Q136"/>
    <mergeCell ref="M136:O136"/>
    <mergeCell ref="F137:I137"/>
    <mergeCell ref="F138:I138"/>
    <mergeCell ref="F139:I139"/>
    <mergeCell ref="F140:I140"/>
    <mergeCell ref="F141:I141"/>
    <mergeCell ref="F142:I142"/>
    <mergeCell ref="P142:Q142"/>
    <mergeCell ref="M142:O142"/>
    <mergeCell ref="F131:I131"/>
    <mergeCell ref="P131:Q131"/>
    <mergeCell ref="M131:O131"/>
    <mergeCell ref="F132:I132"/>
    <mergeCell ref="P132:Q132"/>
    <mergeCell ref="M132:O132"/>
    <mergeCell ref="F133:I133"/>
    <mergeCell ref="F134:I134"/>
    <mergeCell ref="P134:Q134"/>
    <mergeCell ref="M134:O134"/>
    <mergeCell ref="F128:I128"/>
    <mergeCell ref="P128:Q128"/>
    <mergeCell ref="M128:O128"/>
    <mergeCell ref="F129:I129"/>
    <mergeCell ref="P129:Q129"/>
    <mergeCell ref="M129:O129"/>
    <mergeCell ref="F130:I130"/>
    <mergeCell ref="P130:Q130"/>
    <mergeCell ref="M130:O130"/>
    <mergeCell ref="F123:I123"/>
    <mergeCell ref="P123:Q123"/>
    <mergeCell ref="M123:O123"/>
    <mergeCell ref="F125:I125"/>
    <mergeCell ref="P125:Q125"/>
    <mergeCell ref="M125:O125"/>
    <mergeCell ref="F126:I126"/>
    <mergeCell ref="F127:I127"/>
    <mergeCell ref="P127:Q127"/>
    <mergeCell ref="M127:O127"/>
    <mergeCell ref="F119:I119"/>
    <mergeCell ref="P119:Q119"/>
    <mergeCell ref="M119:O119"/>
    <mergeCell ref="F120:I120"/>
    <mergeCell ref="F121:I121"/>
    <mergeCell ref="P121:Q121"/>
    <mergeCell ref="M121:O121"/>
    <mergeCell ref="F122:I122"/>
    <mergeCell ref="P122:Q122"/>
    <mergeCell ref="M122:O122"/>
    <mergeCell ref="M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P115:Q115"/>
    <mergeCell ref="M115:O115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97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165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M100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ROUND((SUM(BE100:BE101)+SUM(BE120:BE175)), 2)</f>
        <v>0</v>
      </c>
      <c r="I35" s="248"/>
      <c r="J35" s="248"/>
      <c r="K35" s="36"/>
      <c r="L35" s="36"/>
      <c r="M35" s="251">
        <f>ROUND(ROUND((SUM(BE100:BE101)+SUM(BE120:BE175)),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ROUND((SUM(BF100:BF101)+SUM(BF120:BF175)), 2)</f>
        <v>0</v>
      </c>
      <c r="I36" s="248"/>
      <c r="J36" s="248"/>
      <c r="K36" s="36"/>
      <c r="L36" s="36"/>
      <c r="M36" s="251">
        <f>ROUND(ROUND((SUM(BF100:BF101)+SUM(BF120:BF175)),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ROUND((SUM(BG100:BG101)+SUM(BG120:BG175)),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ROUND((SUM(BH100:BH101)+SUM(BH120:BH175)),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ROUND((SUM(BI100:BI101)+SUM(BI120:BI175)),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163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SO01.1 - Vytápění objektu A – Administrativní budova a vrátnice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Karel Puhaný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W120</f>
        <v>0</v>
      </c>
      <c r="I89" s="248"/>
      <c r="J89" s="248"/>
      <c r="K89" s="242">
        <f>X120</f>
        <v>0</v>
      </c>
      <c r="L89" s="248"/>
      <c r="M89" s="242">
        <f>M120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W121</f>
        <v>0</v>
      </c>
      <c r="I90" s="259"/>
      <c r="J90" s="259"/>
      <c r="K90" s="258">
        <f>X121</f>
        <v>0</v>
      </c>
      <c r="L90" s="259"/>
      <c r="M90" s="258">
        <f>M121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177</v>
      </c>
      <c r="E91" s="101"/>
      <c r="F91" s="101"/>
      <c r="G91" s="101"/>
      <c r="H91" s="238">
        <f>W122</f>
        <v>0</v>
      </c>
      <c r="I91" s="239"/>
      <c r="J91" s="239"/>
      <c r="K91" s="238">
        <f>X122</f>
        <v>0</v>
      </c>
      <c r="L91" s="239"/>
      <c r="M91" s="238">
        <f>M122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178</v>
      </c>
      <c r="E92" s="101"/>
      <c r="F92" s="101"/>
      <c r="G92" s="101"/>
      <c r="H92" s="238">
        <f>W127</f>
        <v>0</v>
      </c>
      <c r="I92" s="239"/>
      <c r="J92" s="239"/>
      <c r="K92" s="238">
        <f>X127</f>
        <v>0</v>
      </c>
      <c r="L92" s="239"/>
      <c r="M92" s="238">
        <f>M127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179</v>
      </c>
      <c r="E93" s="101"/>
      <c r="F93" s="101"/>
      <c r="G93" s="101"/>
      <c r="H93" s="238">
        <f>W130</f>
        <v>0</v>
      </c>
      <c r="I93" s="239"/>
      <c r="J93" s="239"/>
      <c r="K93" s="238">
        <f>X130</f>
        <v>0</v>
      </c>
      <c r="L93" s="239"/>
      <c r="M93" s="238">
        <f>M130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180</v>
      </c>
      <c r="E94" s="101"/>
      <c r="F94" s="101"/>
      <c r="G94" s="101"/>
      <c r="H94" s="238">
        <f>W135</f>
        <v>0</v>
      </c>
      <c r="I94" s="239"/>
      <c r="J94" s="239"/>
      <c r="K94" s="238">
        <f>X135</f>
        <v>0</v>
      </c>
      <c r="L94" s="239"/>
      <c r="M94" s="238">
        <f>M135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181</v>
      </c>
      <c r="E95" s="101"/>
      <c r="F95" s="101"/>
      <c r="G95" s="101"/>
      <c r="H95" s="238">
        <f>W143</f>
        <v>0</v>
      </c>
      <c r="I95" s="239"/>
      <c r="J95" s="239"/>
      <c r="K95" s="238">
        <f>X143</f>
        <v>0</v>
      </c>
      <c r="L95" s="239"/>
      <c r="M95" s="238">
        <f>M143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182</v>
      </c>
      <c r="E96" s="101"/>
      <c r="F96" s="101"/>
      <c r="G96" s="101"/>
      <c r="H96" s="238">
        <f>W155</f>
        <v>0</v>
      </c>
      <c r="I96" s="239"/>
      <c r="J96" s="239"/>
      <c r="K96" s="238">
        <f>X155</f>
        <v>0</v>
      </c>
      <c r="L96" s="239"/>
      <c r="M96" s="238">
        <f>M155</f>
        <v>0</v>
      </c>
      <c r="N96" s="239"/>
      <c r="O96" s="239"/>
      <c r="P96" s="239"/>
      <c r="Q96" s="239"/>
      <c r="R96" s="131"/>
    </row>
    <row r="97" spans="2:21" s="8" customFormat="1" ht="19.899999999999999" customHeight="1">
      <c r="B97" s="129"/>
      <c r="C97" s="101"/>
      <c r="D97" s="130" t="s">
        <v>183</v>
      </c>
      <c r="E97" s="101"/>
      <c r="F97" s="101"/>
      <c r="G97" s="101"/>
      <c r="H97" s="238">
        <f>W158</f>
        <v>0</v>
      </c>
      <c r="I97" s="239"/>
      <c r="J97" s="239"/>
      <c r="K97" s="238">
        <f>X158</f>
        <v>0</v>
      </c>
      <c r="L97" s="239"/>
      <c r="M97" s="238">
        <f>M158</f>
        <v>0</v>
      </c>
      <c r="N97" s="239"/>
      <c r="O97" s="239"/>
      <c r="P97" s="239"/>
      <c r="Q97" s="239"/>
      <c r="R97" s="131"/>
    </row>
    <row r="98" spans="2:21" s="7" customFormat="1" ht="24.95" customHeight="1">
      <c r="B98" s="125"/>
      <c r="C98" s="126"/>
      <c r="D98" s="127" t="s">
        <v>184</v>
      </c>
      <c r="E98" s="126"/>
      <c r="F98" s="126"/>
      <c r="G98" s="126"/>
      <c r="H98" s="258">
        <f>W166</f>
        <v>0</v>
      </c>
      <c r="I98" s="259"/>
      <c r="J98" s="259"/>
      <c r="K98" s="258">
        <f>X166</f>
        <v>0</v>
      </c>
      <c r="L98" s="259"/>
      <c r="M98" s="258">
        <f>M166</f>
        <v>0</v>
      </c>
      <c r="N98" s="259"/>
      <c r="O98" s="259"/>
      <c r="P98" s="259"/>
      <c r="Q98" s="259"/>
      <c r="R98" s="128"/>
    </row>
    <row r="99" spans="2:21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24" t="s">
        <v>185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257">
        <v>0</v>
      </c>
      <c r="N100" s="260"/>
      <c r="O100" s="260"/>
      <c r="P100" s="260"/>
      <c r="Q100" s="260"/>
      <c r="R100" s="37"/>
      <c r="T100" s="132"/>
      <c r="U100" s="133" t="s">
        <v>46</v>
      </c>
    </row>
    <row r="101" spans="2:21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14" t="s">
        <v>155</v>
      </c>
      <c r="D102" s="115"/>
      <c r="E102" s="115"/>
      <c r="F102" s="115"/>
      <c r="G102" s="115"/>
      <c r="H102" s="115"/>
      <c r="I102" s="115"/>
      <c r="J102" s="115"/>
      <c r="K102" s="115"/>
      <c r="L102" s="243">
        <f>ROUND(SUM(M89+M100),2)</f>
        <v>0</v>
      </c>
      <c r="M102" s="243"/>
      <c r="N102" s="243"/>
      <c r="O102" s="243"/>
      <c r="P102" s="243"/>
      <c r="Q102" s="243"/>
      <c r="R102" s="37"/>
    </row>
    <row r="103" spans="2:21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21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21" s="1" customFormat="1" ht="36.950000000000003" customHeight="1">
      <c r="B108" s="35"/>
      <c r="C108" s="206" t="s">
        <v>186</v>
      </c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37"/>
    </row>
    <row r="109" spans="2:21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30" customHeight="1">
      <c r="B110" s="35"/>
      <c r="C110" s="32" t="s">
        <v>18</v>
      </c>
      <c r="D110" s="36"/>
      <c r="E110" s="36"/>
      <c r="F110" s="246" t="str">
        <f>F6</f>
        <v>St. č. 2368 Decentralizace vytápění CA PZP Lobodice</v>
      </c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36"/>
      <c r="R110" s="37"/>
    </row>
    <row r="111" spans="2:21" ht="30" customHeight="1">
      <c r="B111" s="26"/>
      <c r="C111" s="32" t="s">
        <v>162</v>
      </c>
      <c r="D111" s="28"/>
      <c r="E111" s="28"/>
      <c r="F111" s="246" t="s">
        <v>163</v>
      </c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8"/>
      <c r="R111" s="27"/>
    </row>
    <row r="112" spans="2:21" s="1" customFormat="1" ht="36.950000000000003" customHeight="1">
      <c r="B112" s="35"/>
      <c r="C112" s="69" t="s">
        <v>164</v>
      </c>
      <c r="D112" s="36"/>
      <c r="E112" s="36"/>
      <c r="F112" s="223" t="str">
        <f>F8</f>
        <v>SO01.1 - Vytápění objektu A – Administrativní budova a vrátnice</v>
      </c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2" t="s">
        <v>22</v>
      </c>
      <c r="D114" s="36"/>
      <c r="E114" s="36"/>
      <c r="F114" s="30" t="str">
        <f>F10</f>
        <v>PZP Lobodice</v>
      </c>
      <c r="G114" s="36"/>
      <c r="H114" s="36"/>
      <c r="I114" s="36"/>
      <c r="J114" s="36"/>
      <c r="K114" s="32" t="s">
        <v>24</v>
      </c>
      <c r="L114" s="36"/>
      <c r="M114" s="249" t="str">
        <f>IF(O10="","",O10)</f>
        <v>06.04.2018</v>
      </c>
      <c r="N114" s="249"/>
      <c r="O114" s="249"/>
      <c r="P114" s="249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>
      <c r="B116" s="35"/>
      <c r="C116" s="32" t="s">
        <v>26</v>
      </c>
      <c r="D116" s="36"/>
      <c r="E116" s="36"/>
      <c r="F116" s="30" t="str">
        <f>E13</f>
        <v xml:space="preserve">innogy Gas Storage, s.r.o. </v>
      </c>
      <c r="G116" s="36"/>
      <c r="H116" s="36"/>
      <c r="I116" s="36"/>
      <c r="J116" s="36"/>
      <c r="K116" s="32" t="s">
        <v>34</v>
      </c>
      <c r="L116" s="36"/>
      <c r="M116" s="208" t="str">
        <f>E19</f>
        <v>FORGAS a. s.</v>
      </c>
      <c r="N116" s="208"/>
      <c r="O116" s="208"/>
      <c r="P116" s="208"/>
      <c r="Q116" s="208"/>
      <c r="R116" s="37"/>
    </row>
    <row r="117" spans="2:65" s="1" customFormat="1" ht="14.45" customHeight="1">
      <c r="B117" s="35"/>
      <c r="C117" s="32" t="s">
        <v>32</v>
      </c>
      <c r="D117" s="36"/>
      <c r="E117" s="36"/>
      <c r="F117" s="30" t="str">
        <f>IF(E16="","",E16)</f>
        <v xml:space="preserve"> </v>
      </c>
      <c r="G117" s="36"/>
      <c r="H117" s="36"/>
      <c r="I117" s="36"/>
      <c r="J117" s="36"/>
      <c r="K117" s="32" t="s">
        <v>38</v>
      </c>
      <c r="L117" s="36"/>
      <c r="M117" s="208" t="str">
        <f>E22</f>
        <v>Ing. Karel Puhaný</v>
      </c>
      <c r="N117" s="208"/>
      <c r="O117" s="208"/>
      <c r="P117" s="208"/>
      <c r="Q117" s="208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9" customFormat="1" ht="29.25" customHeight="1">
      <c r="B119" s="134"/>
      <c r="C119" s="135" t="s">
        <v>187</v>
      </c>
      <c r="D119" s="136" t="s">
        <v>188</v>
      </c>
      <c r="E119" s="136" t="s">
        <v>64</v>
      </c>
      <c r="F119" s="261" t="s">
        <v>189</v>
      </c>
      <c r="G119" s="261"/>
      <c r="H119" s="261"/>
      <c r="I119" s="261"/>
      <c r="J119" s="136" t="s">
        <v>190</v>
      </c>
      <c r="K119" s="136" t="s">
        <v>191</v>
      </c>
      <c r="L119" s="136" t="s">
        <v>192</v>
      </c>
      <c r="M119" s="261" t="s">
        <v>193</v>
      </c>
      <c r="N119" s="261"/>
      <c r="O119" s="261"/>
      <c r="P119" s="261" t="s">
        <v>173</v>
      </c>
      <c r="Q119" s="262"/>
      <c r="R119" s="137"/>
      <c r="T119" s="76" t="s">
        <v>194</v>
      </c>
      <c r="U119" s="77" t="s">
        <v>46</v>
      </c>
      <c r="V119" s="77" t="s">
        <v>195</v>
      </c>
      <c r="W119" s="77" t="s">
        <v>196</v>
      </c>
      <c r="X119" s="77" t="s">
        <v>197</v>
      </c>
      <c r="Y119" s="77" t="s">
        <v>198</v>
      </c>
      <c r="Z119" s="77" t="s">
        <v>199</v>
      </c>
      <c r="AA119" s="77" t="s">
        <v>200</v>
      </c>
      <c r="AB119" s="77" t="s">
        <v>201</v>
      </c>
      <c r="AC119" s="77" t="s">
        <v>202</v>
      </c>
      <c r="AD119" s="78" t="s">
        <v>203</v>
      </c>
    </row>
    <row r="120" spans="2:65" s="1" customFormat="1" ht="29.25" customHeight="1">
      <c r="B120" s="35"/>
      <c r="C120" s="80" t="s">
        <v>167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274">
        <f>BK120</f>
        <v>0</v>
      </c>
      <c r="N120" s="275"/>
      <c r="O120" s="275"/>
      <c r="P120" s="275"/>
      <c r="Q120" s="275"/>
      <c r="R120" s="37"/>
      <c r="T120" s="79"/>
      <c r="U120" s="51"/>
      <c r="V120" s="51"/>
      <c r="W120" s="138">
        <f>W121+W166</f>
        <v>0</v>
      </c>
      <c r="X120" s="138">
        <f>X121+X166</f>
        <v>0</v>
      </c>
      <c r="Y120" s="51"/>
      <c r="Z120" s="139">
        <f>Z121+Z166</f>
        <v>221.55</v>
      </c>
      <c r="AA120" s="51"/>
      <c r="AB120" s="139">
        <f>AB121+AB166</f>
        <v>50.533079999999998</v>
      </c>
      <c r="AC120" s="51"/>
      <c r="AD120" s="140">
        <f>AD121+AD166</f>
        <v>2.7E-2</v>
      </c>
      <c r="AT120" s="22" t="s">
        <v>83</v>
      </c>
      <c r="AU120" s="22" t="s">
        <v>175</v>
      </c>
      <c r="BK120" s="141">
        <f>BK121+BK166</f>
        <v>0</v>
      </c>
    </row>
    <row r="121" spans="2:65" s="10" customFormat="1" ht="37.35" customHeight="1">
      <c r="B121" s="142"/>
      <c r="C121" s="143"/>
      <c r="D121" s="144" t="s">
        <v>176</v>
      </c>
      <c r="E121" s="144"/>
      <c r="F121" s="144"/>
      <c r="G121" s="144"/>
      <c r="H121" s="144"/>
      <c r="I121" s="144"/>
      <c r="J121" s="144"/>
      <c r="K121" s="144"/>
      <c r="L121" s="144"/>
      <c r="M121" s="276">
        <f>BK121</f>
        <v>0</v>
      </c>
      <c r="N121" s="258"/>
      <c r="O121" s="258"/>
      <c r="P121" s="258"/>
      <c r="Q121" s="258"/>
      <c r="R121" s="145"/>
      <c r="T121" s="146"/>
      <c r="U121" s="143"/>
      <c r="V121" s="143"/>
      <c r="W121" s="147">
        <f>W122+W127+W130+W135+W143+W155+W158</f>
        <v>0</v>
      </c>
      <c r="X121" s="147">
        <f>X122+X127+X130+X135+X143+X155+X158</f>
        <v>0</v>
      </c>
      <c r="Y121" s="143"/>
      <c r="Z121" s="148">
        <f>Z122+Z127+Z130+Z135+Z143+Z155+Z158</f>
        <v>77.55</v>
      </c>
      <c r="AA121" s="143"/>
      <c r="AB121" s="148">
        <f>AB122+AB127+AB130+AB135+AB143+AB155+AB158</f>
        <v>50.533079999999998</v>
      </c>
      <c r="AC121" s="143"/>
      <c r="AD121" s="149">
        <f>AD122+AD127+AD130+AD135+AD143+AD155+AD158</f>
        <v>2.7E-2</v>
      </c>
      <c r="AR121" s="150" t="s">
        <v>96</v>
      </c>
      <c r="AT121" s="151" t="s">
        <v>83</v>
      </c>
      <c r="AU121" s="151" t="s">
        <v>84</v>
      </c>
      <c r="AY121" s="150" t="s">
        <v>204</v>
      </c>
      <c r="BK121" s="152">
        <f>BK122+BK127+BK130+BK135+BK143+BK155+BK158</f>
        <v>0</v>
      </c>
    </row>
    <row r="122" spans="2:65" s="10" customFormat="1" ht="19.899999999999999" customHeight="1">
      <c r="B122" s="142"/>
      <c r="C122" s="143"/>
      <c r="D122" s="153" t="s">
        <v>177</v>
      </c>
      <c r="E122" s="153"/>
      <c r="F122" s="153"/>
      <c r="G122" s="153"/>
      <c r="H122" s="153"/>
      <c r="I122" s="153"/>
      <c r="J122" s="153"/>
      <c r="K122" s="153"/>
      <c r="L122" s="153"/>
      <c r="M122" s="277">
        <f>BK122</f>
        <v>0</v>
      </c>
      <c r="N122" s="278"/>
      <c r="O122" s="278"/>
      <c r="P122" s="278"/>
      <c r="Q122" s="278"/>
      <c r="R122" s="145"/>
      <c r="T122" s="146"/>
      <c r="U122" s="143"/>
      <c r="V122" s="143"/>
      <c r="W122" s="147">
        <f>SUM(W123:W126)</f>
        <v>0</v>
      </c>
      <c r="X122" s="147">
        <f>SUM(X123:X126)</f>
        <v>0</v>
      </c>
      <c r="Y122" s="143"/>
      <c r="Z122" s="148">
        <f>SUM(Z123:Z126)</f>
        <v>1.056</v>
      </c>
      <c r="AA122" s="143"/>
      <c r="AB122" s="148">
        <f>SUM(AB123:AB126)</f>
        <v>3.2549999999999996E-2</v>
      </c>
      <c r="AC122" s="143"/>
      <c r="AD122" s="149">
        <f>SUM(AD123:AD126)</f>
        <v>0</v>
      </c>
      <c r="AR122" s="150" t="s">
        <v>96</v>
      </c>
      <c r="AT122" s="151" t="s">
        <v>83</v>
      </c>
      <c r="AU122" s="151" t="s">
        <v>91</v>
      </c>
      <c r="AY122" s="150" t="s">
        <v>204</v>
      </c>
      <c r="BK122" s="152">
        <f>SUM(BK123:BK126)</f>
        <v>0</v>
      </c>
    </row>
    <row r="123" spans="2:65" s="1" customFormat="1" ht="25.5" customHeight="1">
      <c r="B123" s="154"/>
      <c r="C123" s="155" t="s">
        <v>91</v>
      </c>
      <c r="D123" s="155" t="s">
        <v>205</v>
      </c>
      <c r="E123" s="156" t="s">
        <v>206</v>
      </c>
      <c r="F123" s="263" t="s">
        <v>207</v>
      </c>
      <c r="G123" s="263"/>
      <c r="H123" s="263"/>
      <c r="I123" s="263"/>
      <c r="J123" s="157" t="s">
        <v>208</v>
      </c>
      <c r="K123" s="158">
        <v>32</v>
      </c>
      <c r="L123" s="159"/>
      <c r="M123" s="264"/>
      <c r="N123" s="264"/>
      <c r="O123" s="264"/>
      <c r="P123" s="264">
        <f>ROUND(V123*K123,2)</f>
        <v>0</v>
      </c>
      <c r="Q123" s="264"/>
      <c r="R123" s="160"/>
      <c r="T123" s="161" t="s">
        <v>5</v>
      </c>
      <c r="U123" s="44" t="s">
        <v>47</v>
      </c>
      <c r="V123" s="120">
        <f>L123+M123</f>
        <v>0</v>
      </c>
      <c r="W123" s="120">
        <f>ROUND(L123*K123,2)</f>
        <v>0</v>
      </c>
      <c r="X123" s="120">
        <f>ROUND(M123*K123,2)</f>
        <v>0</v>
      </c>
      <c r="Y123" s="162">
        <v>3.3000000000000002E-2</v>
      </c>
      <c r="Z123" s="162">
        <f>Y123*K123</f>
        <v>1.056</v>
      </c>
      <c r="AA123" s="162">
        <v>0</v>
      </c>
      <c r="AB123" s="162">
        <f>AA123*K123</f>
        <v>0</v>
      </c>
      <c r="AC123" s="162">
        <v>0</v>
      </c>
      <c r="AD123" s="163">
        <f>AC123*K123</f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>IF(U123="základní",P123,0)</f>
        <v>0</v>
      </c>
      <c r="BF123" s="164">
        <f>IF(U123="snížená",P123,0)</f>
        <v>0</v>
      </c>
      <c r="BG123" s="164">
        <f>IF(U123="zákl. přenesená",P123,0)</f>
        <v>0</v>
      </c>
      <c r="BH123" s="164">
        <f>IF(U123="sníž. přenesená",P123,0)</f>
        <v>0</v>
      </c>
      <c r="BI123" s="164">
        <f>IF(U123="nulová",P123,0)</f>
        <v>0</v>
      </c>
      <c r="BJ123" s="22" t="s">
        <v>91</v>
      </c>
      <c r="BK123" s="164">
        <f>ROUND(V123*K123,2)</f>
        <v>0</v>
      </c>
      <c r="BL123" s="22" t="s">
        <v>209</v>
      </c>
      <c r="BM123" s="22" t="s">
        <v>210</v>
      </c>
    </row>
    <row r="124" spans="2:65" s="1" customFormat="1" ht="25.5" customHeight="1">
      <c r="B124" s="154"/>
      <c r="C124" s="165" t="s">
        <v>96</v>
      </c>
      <c r="D124" s="165" t="s">
        <v>211</v>
      </c>
      <c r="E124" s="166" t="s">
        <v>212</v>
      </c>
      <c r="F124" s="265" t="s">
        <v>213</v>
      </c>
      <c r="G124" s="265"/>
      <c r="H124" s="265"/>
      <c r="I124" s="265"/>
      <c r="J124" s="167" t="s">
        <v>208</v>
      </c>
      <c r="K124" s="168">
        <v>2</v>
      </c>
      <c r="L124" s="169"/>
      <c r="M124" s="266"/>
      <c r="N124" s="266"/>
      <c r="O124" s="267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</v>
      </c>
      <c r="Z124" s="162">
        <f>Y124*K124</f>
        <v>0</v>
      </c>
      <c r="AA124" s="162">
        <v>3.5000000000000001E-3</v>
      </c>
      <c r="AB124" s="162">
        <f>AA124*K124</f>
        <v>7.0000000000000001E-3</v>
      </c>
      <c r="AC124" s="162">
        <v>0</v>
      </c>
      <c r="AD124" s="163">
        <f>AC124*K124</f>
        <v>0</v>
      </c>
      <c r="AR124" s="22" t="s">
        <v>214</v>
      </c>
      <c r="AT124" s="22" t="s">
        <v>211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215</v>
      </c>
    </row>
    <row r="125" spans="2:65" s="1" customFormat="1" ht="25.5" customHeight="1">
      <c r="B125" s="154"/>
      <c r="C125" s="165" t="s">
        <v>216</v>
      </c>
      <c r="D125" s="165" t="s">
        <v>211</v>
      </c>
      <c r="E125" s="166" t="s">
        <v>217</v>
      </c>
      <c r="F125" s="265" t="s">
        <v>218</v>
      </c>
      <c r="G125" s="265"/>
      <c r="H125" s="265"/>
      <c r="I125" s="265"/>
      <c r="J125" s="167" t="s">
        <v>208</v>
      </c>
      <c r="K125" s="168">
        <v>25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7.7999999999999999E-4</v>
      </c>
      <c r="AB125" s="162">
        <f>AA125*K125</f>
        <v>1.95E-2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219</v>
      </c>
    </row>
    <row r="126" spans="2:65" s="1" customFormat="1" ht="25.5" customHeight="1">
      <c r="B126" s="154"/>
      <c r="C126" s="165" t="s">
        <v>220</v>
      </c>
      <c r="D126" s="165" t="s">
        <v>211</v>
      </c>
      <c r="E126" s="166" t="s">
        <v>221</v>
      </c>
      <c r="F126" s="265" t="s">
        <v>222</v>
      </c>
      <c r="G126" s="265"/>
      <c r="H126" s="265"/>
      <c r="I126" s="265"/>
      <c r="J126" s="167" t="s">
        <v>208</v>
      </c>
      <c r="K126" s="168">
        <v>5</v>
      </c>
      <c r="L126" s="169"/>
      <c r="M126" s="266"/>
      <c r="N126" s="266"/>
      <c r="O126" s="267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0</v>
      </c>
      <c r="Z126" s="162">
        <f>Y126*K126</f>
        <v>0</v>
      </c>
      <c r="AA126" s="162">
        <v>1.2099999999999999E-3</v>
      </c>
      <c r="AB126" s="162">
        <f>AA126*K126</f>
        <v>6.0499999999999998E-3</v>
      </c>
      <c r="AC126" s="162">
        <v>0</v>
      </c>
      <c r="AD126" s="163">
        <f>AC126*K126</f>
        <v>0</v>
      </c>
      <c r="AR126" s="22" t="s">
        <v>214</v>
      </c>
      <c r="AT126" s="22" t="s">
        <v>211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223</v>
      </c>
    </row>
    <row r="127" spans="2:65" s="10" customFormat="1" ht="29.85" customHeight="1">
      <c r="B127" s="142"/>
      <c r="C127" s="143"/>
      <c r="D127" s="153" t="s">
        <v>178</v>
      </c>
      <c r="E127" s="153"/>
      <c r="F127" s="153"/>
      <c r="G127" s="153"/>
      <c r="H127" s="153"/>
      <c r="I127" s="153"/>
      <c r="J127" s="153"/>
      <c r="K127" s="153"/>
      <c r="L127" s="153"/>
      <c r="M127" s="279">
        <f>BK127</f>
        <v>0</v>
      </c>
      <c r="N127" s="280"/>
      <c r="O127" s="280"/>
      <c r="P127" s="280"/>
      <c r="Q127" s="280"/>
      <c r="R127" s="145"/>
      <c r="T127" s="146"/>
      <c r="U127" s="143"/>
      <c r="V127" s="143"/>
      <c r="W127" s="147">
        <f>SUM(W128:W129)</f>
        <v>0</v>
      </c>
      <c r="X127" s="147">
        <f>SUM(X128:X129)</f>
        <v>0</v>
      </c>
      <c r="Y127" s="143"/>
      <c r="Z127" s="148">
        <f>SUM(Z128:Z129)</f>
        <v>2.5499999999999998</v>
      </c>
      <c r="AA127" s="143"/>
      <c r="AB127" s="148">
        <f>SUM(AB128:AB129)</f>
        <v>4.1599999999999996E-3</v>
      </c>
      <c r="AC127" s="143"/>
      <c r="AD127" s="149">
        <f>SUM(AD128:AD129)</f>
        <v>0</v>
      </c>
      <c r="AR127" s="150" t="s">
        <v>96</v>
      </c>
      <c r="AT127" s="151" t="s">
        <v>83</v>
      </c>
      <c r="AU127" s="151" t="s">
        <v>91</v>
      </c>
      <c r="AY127" s="150" t="s">
        <v>204</v>
      </c>
      <c r="BK127" s="152">
        <f>SUM(BK128:BK129)</f>
        <v>0</v>
      </c>
    </row>
    <row r="128" spans="2:65" s="1" customFormat="1" ht="51" customHeight="1">
      <c r="B128" s="154"/>
      <c r="C128" s="165" t="s">
        <v>224</v>
      </c>
      <c r="D128" s="165" t="s">
        <v>211</v>
      </c>
      <c r="E128" s="166" t="s">
        <v>225</v>
      </c>
      <c r="F128" s="265" t="s">
        <v>226</v>
      </c>
      <c r="G128" s="265"/>
      <c r="H128" s="265"/>
      <c r="I128" s="265"/>
      <c r="J128" s="167" t="s">
        <v>227</v>
      </c>
      <c r="K128" s="168">
        <v>2</v>
      </c>
      <c r="L128" s="169"/>
      <c r="M128" s="266"/>
      <c r="N128" s="266"/>
      <c r="O128" s="267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0</v>
      </c>
      <c r="Z128" s="162">
        <f>Y128*K128</f>
        <v>0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214</v>
      </c>
      <c r="AT128" s="22" t="s">
        <v>211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228</v>
      </c>
    </row>
    <row r="129" spans="2:65" s="1" customFormat="1" ht="63.75" customHeight="1">
      <c r="B129" s="154"/>
      <c r="C129" s="155" t="s">
        <v>229</v>
      </c>
      <c r="D129" s="155" t="s">
        <v>205</v>
      </c>
      <c r="E129" s="156" t="s">
        <v>230</v>
      </c>
      <c r="F129" s="263" t="s">
        <v>231</v>
      </c>
      <c r="G129" s="263"/>
      <c r="H129" s="263"/>
      <c r="I129" s="263"/>
      <c r="J129" s="157" t="s">
        <v>232</v>
      </c>
      <c r="K129" s="158">
        <v>2</v>
      </c>
      <c r="L129" s="159"/>
      <c r="M129" s="264"/>
      <c r="N129" s="264"/>
      <c r="O129" s="264"/>
      <c r="P129" s="264">
        <f>ROUND(V129*K129,2)</f>
        <v>0</v>
      </c>
      <c r="Q129" s="264"/>
      <c r="R129" s="160"/>
      <c r="T129" s="161" t="s">
        <v>5</v>
      </c>
      <c r="U129" s="44" t="s">
        <v>47</v>
      </c>
      <c r="V129" s="120">
        <f>L129+M129</f>
        <v>0</v>
      </c>
      <c r="W129" s="120">
        <f>ROUND(L129*K129,2)</f>
        <v>0</v>
      </c>
      <c r="X129" s="120">
        <f>ROUND(M129*K129,2)</f>
        <v>0</v>
      </c>
      <c r="Y129" s="162">
        <v>1.2749999999999999</v>
      </c>
      <c r="Z129" s="162">
        <f>Y129*K129</f>
        <v>2.5499999999999998</v>
      </c>
      <c r="AA129" s="162">
        <v>2.0799999999999998E-3</v>
      </c>
      <c r="AB129" s="162">
        <f>AA129*K129</f>
        <v>4.1599999999999996E-3</v>
      </c>
      <c r="AC129" s="162">
        <v>0</v>
      </c>
      <c r="AD129" s="163">
        <f>AC129*K129</f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>IF(U129="základní",P129,0)</f>
        <v>0</v>
      </c>
      <c r="BF129" s="164">
        <f>IF(U129="snížená",P129,0)</f>
        <v>0</v>
      </c>
      <c r="BG129" s="164">
        <f>IF(U129="zákl. přenesená",P129,0)</f>
        <v>0</v>
      </c>
      <c r="BH129" s="164">
        <f>IF(U129="sníž. přenesená",P129,0)</f>
        <v>0</v>
      </c>
      <c r="BI129" s="164">
        <f>IF(U129="nulová",P129,0)</f>
        <v>0</v>
      </c>
      <c r="BJ129" s="22" t="s">
        <v>91</v>
      </c>
      <c r="BK129" s="164">
        <f>ROUND(V129*K129,2)</f>
        <v>0</v>
      </c>
      <c r="BL129" s="22" t="s">
        <v>209</v>
      </c>
      <c r="BM129" s="22" t="s">
        <v>233</v>
      </c>
    </row>
    <row r="130" spans="2:65" s="10" customFormat="1" ht="29.85" customHeight="1">
      <c r="B130" s="142"/>
      <c r="C130" s="143"/>
      <c r="D130" s="153" t="s">
        <v>179</v>
      </c>
      <c r="E130" s="153"/>
      <c r="F130" s="153"/>
      <c r="G130" s="153"/>
      <c r="H130" s="153"/>
      <c r="I130" s="153"/>
      <c r="J130" s="153"/>
      <c r="K130" s="153"/>
      <c r="L130" s="153"/>
      <c r="M130" s="279">
        <f>BK130</f>
        <v>0</v>
      </c>
      <c r="N130" s="280"/>
      <c r="O130" s="280"/>
      <c r="P130" s="280"/>
      <c r="Q130" s="280"/>
      <c r="R130" s="145"/>
      <c r="T130" s="146"/>
      <c r="U130" s="143"/>
      <c r="V130" s="143"/>
      <c r="W130" s="147">
        <f>SUM(W131:W134)</f>
        <v>0</v>
      </c>
      <c r="X130" s="147">
        <f>SUM(X131:X134)</f>
        <v>0</v>
      </c>
      <c r="Y130" s="143"/>
      <c r="Z130" s="148">
        <f>SUM(Z131:Z134)</f>
        <v>7.1489999999999991</v>
      </c>
      <c r="AA130" s="143"/>
      <c r="AB130" s="148">
        <f>SUM(AB131:AB134)</f>
        <v>0.25237999999999999</v>
      </c>
      <c r="AC130" s="143"/>
      <c r="AD130" s="149">
        <f>SUM(AD131:AD134)</f>
        <v>0</v>
      </c>
      <c r="AR130" s="150" t="s">
        <v>96</v>
      </c>
      <c r="AT130" s="151" t="s">
        <v>83</v>
      </c>
      <c r="AU130" s="151" t="s">
        <v>91</v>
      </c>
      <c r="AY130" s="150" t="s">
        <v>204</v>
      </c>
      <c r="BK130" s="152">
        <f>SUM(BK131:BK134)</f>
        <v>0</v>
      </c>
    </row>
    <row r="131" spans="2:65" s="1" customFormat="1" ht="25.5" customHeight="1">
      <c r="B131" s="154"/>
      <c r="C131" s="155" t="s">
        <v>234</v>
      </c>
      <c r="D131" s="155" t="s">
        <v>205</v>
      </c>
      <c r="E131" s="156" t="s">
        <v>235</v>
      </c>
      <c r="F131" s="263" t="s">
        <v>236</v>
      </c>
      <c r="G131" s="263"/>
      <c r="H131" s="263"/>
      <c r="I131" s="263"/>
      <c r="J131" s="157" t="s">
        <v>237</v>
      </c>
      <c r="K131" s="158">
        <v>1</v>
      </c>
      <c r="L131" s="159"/>
      <c r="M131" s="264"/>
      <c r="N131" s="264"/>
      <c r="O131" s="264"/>
      <c r="P131" s="264">
        <f>ROUND(V131*K131,2)</f>
        <v>0</v>
      </c>
      <c r="Q131" s="264"/>
      <c r="R131" s="160"/>
      <c r="T131" s="161" t="s">
        <v>5</v>
      </c>
      <c r="U131" s="44" t="s">
        <v>47</v>
      </c>
      <c r="V131" s="120">
        <f>L131+M131</f>
        <v>0</v>
      </c>
      <c r="W131" s="120">
        <f>ROUND(L131*K131,2)</f>
        <v>0</v>
      </c>
      <c r="X131" s="120">
        <f>ROUND(M131*K131,2)</f>
        <v>0</v>
      </c>
      <c r="Y131" s="162">
        <v>2.2240000000000002</v>
      </c>
      <c r="Z131" s="162">
        <f>Y131*K131</f>
        <v>2.2240000000000002</v>
      </c>
      <c r="AA131" s="162">
        <v>1.934E-2</v>
      </c>
      <c r="AB131" s="162">
        <f>AA131*K131</f>
        <v>1.934E-2</v>
      </c>
      <c r="AC131" s="162">
        <v>0</v>
      </c>
      <c r="AD131" s="163">
        <f>AC131*K131</f>
        <v>0</v>
      </c>
      <c r="AR131" s="22" t="s">
        <v>209</v>
      </c>
      <c r="AT131" s="22" t="s">
        <v>205</v>
      </c>
      <c r="AU131" s="22" t="s">
        <v>96</v>
      </c>
      <c r="AY131" s="22" t="s">
        <v>204</v>
      </c>
      <c r="BE131" s="164">
        <f>IF(U131="základní",P131,0)</f>
        <v>0</v>
      </c>
      <c r="BF131" s="164">
        <f>IF(U131="snížená",P131,0)</f>
        <v>0</v>
      </c>
      <c r="BG131" s="164">
        <f>IF(U131="zákl. přenesená",P131,0)</f>
        <v>0</v>
      </c>
      <c r="BH131" s="164">
        <f>IF(U131="sníž. přenesená",P131,0)</f>
        <v>0</v>
      </c>
      <c r="BI131" s="164">
        <f>IF(U131="nulová",P131,0)</f>
        <v>0</v>
      </c>
      <c r="BJ131" s="22" t="s">
        <v>91</v>
      </c>
      <c r="BK131" s="164">
        <f>ROUND(V131*K131,2)</f>
        <v>0</v>
      </c>
      <c r="BL131" s="22" t="s">
        <v>209</v>
      </c>
      <c r="BM131" s="22" t="s">
        <v>238</v>
      </c>
    </row>
    <row r="132" spans="2:65" s="1" customFormat="1" ht="63.75" customHeight="1">
      <c r="B132" s="154"/>
      <c r="C132" s="155" t="s">
        <v>239</v>
      </c>
      <c r="D132" s="155" t="s">
        <v>205</v>
      </c>
      <c r="E132" s="156" t="s">
        <v>240</v>
      </c>
      <c r="F132" s="263" t="s">
        <v>241</v>
      </c>
      <c r="G132" s="263"/>
      <c r="H132" s="263"/>
      <c r="I132" s="263"/>
      <c r="J132" s="157" t="s">
        <v>232</v>
      </c>
      <c r="K132" s="158">
        <v>2</v>
      </c>
      <c r="L132" s="159"/>
      <c r="M132" s="264"/>
      <c r="N132" s="264"/>
      <c r="O132" s="264"/>
      <c r="P132" s="264">
        <f>ROUND(V132*K132,2)</f>
        <v>0</v>
      </c>
      <c r="Q132" s="264"/>
      <c r="R132" s="160"/>
      <c r="T132" s="161" t="s">
        <v>5</v>
      </c>
      <c r="U132" s="44" t="s">
        <v>47</v>
      </c>
      <c r="V132" s="120">
        <f>L132+M132</f>
        <v>0</v>
      </c>
      <c r="W132" s="120">
        <f>ROUND(L132*K132,2)</f>
        <v>0</v>
      </c>
      <c r="X132" s="120">
        <f>ROUND(M132*K132,2)</f>
        <v>0</v>
      </c>
      <c r="Y132" s="162">
        <v>1.454</v>
      </c>
      <c r="Z132" s="162">
        <f>Y132*K132</f>
        <v>2.9079999999999999</v>
      </c>
      <c r="AA132" s="162">
        <v>9.7259999999999999E-2</v>
      </c>
      <c r="AB132" s="162">
        <f>AA132*K132</f>
        <v>0.19452</v>
      </c>
      <c r="AC132" s="162">
        <v>0</v>
      </c>
      <c r="AD132" s="163">
        <f>AC132*K132</f>
        <v>0</v>
      </c>
      <c r="AR132" s="22" t="s">
        <v>209</v>
      </c>
      <c r="AT132" s="22" t="s">
        <v>205</v>
      </c>
      <c r="AU132" s="22" t="s">
        <v>96</v>
      </c>
      <c r="AY132" s="22" t="s">
        <v>204</v>
      </c>
      <c r="BE132" s="164">
        <f>IF(U132="základní",P132,0)</f>
        <v>0</v>
      </c>
      <c r="BF132" s="164">
        <f>IF(U132="snížená",P132,0)</f>
        <v>0</v>
      </c>
      <c r="BG132" s="164">
        <f>IF(U132="zákl. přenesená",P132,0)</f>
        <v>0</v>
      </c>
      <c r="BH132" s="164">
        <f>IF(U132="sníž. přenesená",P132,0)</f>
        <v>0</v>
      </c>
      <c r="BI132" s="164">
        <f>IF(U132="nulová",P132,0)</f>
        <v>0</v>
      </c>
      <c r="BJ132" s="22" t="s">
        <v>91</v>
      </c>
      <c r="BK132" s="164">
        <f>ROUND(V132*K132,2)</f>
        <v>0</v>
      </c>
      <c r="BL132" s="22" t="s">
        <v>209</v>
      </c>
      <c r="BM132" s="22" t="s">
        <v>242</v>
      </c>
    </row>
    <row r="133" spans="2:65" s="1" customFormat="1" ht="38.25" customHeight="1">
      <c r="B133" s="154"/>
      <c r="C133" s="155" t="s">
        <v>243</v>
      </c>
      <c r="D133" s="155" t="s">
        <v>205</v>
      </c>
      <c r="E133" s="156" t="s">
        <v>244</v>
      </c>
      <c r="F133" s="263" t="s">
        <v>245</v>
      </c>
      <c r="G133" s="263"/>
      <c r="H133" s="263"/>
      <c r="I133" s="263"/>
      <c r="J133" s="157" t="s">
        <v>237</v>
      </c>
      <c r="K133" s="158">
        <v>1</v>
      </c>
      <c r="L133" s="159"/>
      <c r="M133" s="264"/>
      <c r="N133" s="264"/>
      <c r="O133" s="264"/>
      <c r="P133" s="264">
        <f>ROUND(V133*K133,2)</f>
        <v>0</v>
      </c>
      <c r="Q133" s="264"/>
      <c r="R133" s="160"/>
      <c r="T133" s="161" t="s">
        <v>5</v>
      </c>
      <c r="U133" s="44" t="s">
        <v>47</v>
      </c>
      <c r="V133" s="120">
        <f>L133+M133</f>
        <v>0</v>
      </c>
      <c r="W133" s="120">
        <f>ROUND(L133*K133,2)</f>
        <v>0</v>
      </c>
      <c r="X133" s="120">
        <f>ROUND(M133*K133,2)</f>
        <v>0</v>
      </c>
      <c r="Y133" s="162">
        <v>1.7669999999999999</v>
      </c>
      <c r="Z133" s="162">
        <f>Y133*K133</f>
        <v>1.7669999999999999</v>
      </c>
      <c r="AA133" s="162">
        <v>2.7650000000000001E-2</v>
      </c>
      <c r="AB133" s="162">
        <f>AA133*K133</f>
        <v>2.7650000000000001E-2</v>
      </c>
      <c r="AC133" s="162">
        <v>0</v>
      </c>
      <c r="AD133" s="163">
        <f>AC133*K133</f>
        <v>0</v>
      </c>
      <c r="AR133" s="22" t="s">
        <v>209</v>
      </c>
      <c r="AT133" s="22" t="s">
        <v>205</v>
      </c>
      <c r="AU133" s="22" t="s">
        <v>96</v>
      </c>
      <c r="AY133" s="22" t="s">
        <v>204</v>
      </c>
      <c r="BE133" s="164">
        <f>IF(U133="základní",P133,0)</f>
        <v>0</v>
      </c>
      <c r="BF133" s="164">
        <f>IF(U133="snížená",P133,0)</f>
        <v>0</v>
      </c>
      <c r="BG133" s="164">
        <f>IF(U133="zákl. přenesená",P133,0)</f>
        <v>0</v>
      </c>
      <c r="BH133" s="164">
        <f>IF(U133="sníž. přenesená",P133,0)</f>
        <v>0</v>
      </c>
      <c r="BI133" s="164">
        <f>IF(U133="nulová",P133,0)</f>
        <v>0</v>
      </c>
      <c r="BJ133" s="22" t="s">
        <v>91</v>
      </c>
      <c r="BK133" s="164">
        <f>ROUND(V133*K133,2)</f>
        <v>0</v>
      </c>
      <c r="BL133" s="22" t="s">
        <v>209</v>
      </c>
      <c r="BM133" s="22" t="s">
        <v>246</v>
      </c>
    </row>
    <row r="134" spans="2:65" s="1" customFormat="1" ht="38.25" customHeight="1">
      <c r="B134" s="154"/>
      <c r="C134" s="155" t="s">
        <v>247</v>
      </c>
      <c r="D134" s="155" t="s">
        <v>205</v>
      </c>
      <c r="E134" s="156" t="s">
        <v>248</v>
      </c>
      <c r="F134" s="263" t="s">
        <v>249</v>
      </c>
      <c r="G134" s="263"/>
      <c r="H134" s="263"/>
      <c r="I134" s="263"/>
      <c r="J134" s="157" t="s">
        <v>232</v>
      </c>
      <c r="K134" s="158">
        <v>1</v>
      </c>
      <c r="L134" s="159"/>
      <c r="M134" s="264"/>
      <c r="N134" s="264"/>
      <c r="O134" s="264"/>
      <c r="P134" s="264">
        <f>ROUND(V134*K134,2)</f>
        <v>0</v>
      </c>
      <c r="Q134" s="264"/>
      <c r="R134" s="160"/>
      <c r="T134" s="161" t="s">
        <v>5</v>
      </c>
      <c r="U134" s="44" t="s">
        <v>47</v>
      </c>
      <c r="V134" s="120">
        <f>L134+M134</f>
        <v>0</v>
      </c>
      <c r="W134" s="120">
        <f>ROUND(L134*K134,2)</f>
        <v>0</v>
      </c>
      <c r="X134" s="120">
        <f>ROUND(M134*K134,2)</f>
        <v>0</v>
      </c>
      <c r="Y134" s="162">
        <v>0.25</v>
      </c>
      <c r="Z134" s="162">
        <f>Y134*K134</f>
        <v>0.25</v>
      </c>
      <c r="AA134" s="162">
        <v>1.0869999999999999E-2</v>
      </c>
      <c r="AB134" s="162">
        <f>AA134*K134</f>
        <v>1.0869999999999999E-2</v>
      </c>
      <c r="AC134" s="162">
        <v>0</v>
      </c>
      <c r="AD134" s="163">
        <f>AC134*K134</f>
        <v>0</v>
      </c>
      <c r="AR134" s="22" t="s">
        <v>209</v>
      </c>
      <c r="AT134" s="22" t="s">
        <v>205</v>
      </c>
      <c r="AU134" s="22" t="s">
        <v>96</v>
      </c>
      <c r="AY134" s="22" t="s">
        <v>204</v>
      </c>
      <c r="BE134" s="164">
        <f>IF(U134="základní",P134,0)</f>
        <v>0</v>
      </c>
      <c r="BF134" s="164">
        <f>IF(U134="snížená",P134,0)</f>
        <v>0</v>
      </c>
      <c r="BG134" s="164">
        <f>IF(U134="zákl. přenesená",P134,0)</f>
        <v>0</v>
      </c>
      <c r="BH134" s="164">
        <f>IF(U134="sníž. přenesená",P134,0)</f>
        <v>0</v>
      </c>
      <c r="BI134" s="164">
        <f>IF(U134="nulová",P134,0)</f>
        <v>0</v>
      </c>
      <c r="BJ134" s="22" t="s">
        <v>91</v>
      </c>
      <c r="BK134" s="164">
        <f>ROUND(V134*K134,2)</f>
        <v>0</v>
      </c>
      <c r="BL134" s="22" t="s">
        <v>209</v>
      </c>
      <c r="BM134" s="22" t="s">
        <v>250</v>
      </c>
    </row>
    <row r="135" spans="2:65" s="10" customFormat="1" ht="29.85" customHeight="1">
      <c r="B135" s="142"/>
      <c r="C135" s="143"/>
      <c r="D135" s="153" t="s">
        <v>180</v>
      </c>
      <c r="E135" s="153"/>
      <c r="F135" s="153"/>
      <c r="G135" s="153"/>
      <c r="H135" s="153"/>
      <c r="I135" s="153"/>
      <c r="J135" s="153"/>
      <c r="K135" s="153"/>
      <c r="L135" s="153"/>
      <c r="M135" s="279">
        <f>BK135</f>
        <v>0</v>
      </c>
      <c r="N135" s="280"/>
      <c r="O135" s="280"/>
      <c r="P135" s="280"/>
      <c r="Q135" s="280"/>
      <c r="R135" s="145"/>
      <c r="T135" s="146"/>
      <c r="U135" s="143"/>
      <c r="V135" s="143"/>
      <c r="W135" s="147">
        <f>SUM(W136:W142)</f>
        <v>0</v>
      </c>
      <c r="X135" s="147">
        <f>SUM(X136:X142)</f>
        <v>0</v>
      </c>
      <c r="Y135" s="143"/>
      <c r="Z135" s="148">
        <f>SUM(Z136:Z142)</f>
        <v>37.82</v>
      </c>
      <c r="AA135" s="143"/>
      <c r="AB135" s="148">
        <f>SUM(AB136:AB142)</f>
        <v>50.176589999999997</v>
      </c>
      <c r="AC135" s="143"/>
      <c r="AD135" s="149">
        <f>SUM(AD136:AD142)</f>
        <v>0</v>
      </c>
      <c r="AR135" s="150" t="s">
        <v>96</v>
      </c>
      <c r="AT135" s="151" t="s">
        <v>83</v>
      </c>
      <c r="AU135" s="151" t="s">
        <v>91</v>
      </c>
      <c r="AY135" s="150" t="s">
        <v>204</v>
      </c>
      <c r="BK135" s="152">
        <f>SUM(BK136:BK142)</f>
        <v>0</v>
      </c>
    </row>
    <row r="136" spans="2:65" s="1" customFormat="1" ht="25.5" customHeight="1">
      <c r="B136" s="154"/>
      <c r="C136" s="155" t="s">
        <v>251</v>
      </c>
      <c r="D136" s="155" t="s">
        <v>205</v>
      </c>
      <c r="E136" s="156" t="s">
        <v>252</v>
      </c>
      <c r="F136" s="263" t="s">
        <v>253</v>
      </c>
      <c r="G136" s="263"/>
      <c r="H136" s="263"/>
      <c r="I136" s="263"/>
      <c r="J136" s="157" t="s">
        <v>208</v>
      </c>
      <c r="K136" s="158">
        <v>5</v>
      </c>
      <c r="L136" s="159"/>
      <c r="M136" s="264"/>
      <c r="N136" s="264"/>
      <c r="O136" s="264"/>
      <c r="P136" s="264">
        <f t="shared" ref="P136:P142" si="0">ROUND(V136*K136,2)</f>
        <v>0</v>
      </c>
      <c r="Q136" s="264"/>
      <c r="R136" s="160"/>
      <c r="T136" s="161" t="s">
        <v>5</v>
      </c>
      <c r="U136" s="44" t="s">
        <v>47</v>
      </c>
      <c r="V136" s="120">
        <f t="shared" ref="V136:V142" si="1">L136+M136</f>
        <v>0</v>
      </c>
      <c r="W136" s="120">
        <f t="shared" ref="W136:W142" si="2">ROUND(L136*K136,2)</f>
        <v>0</v>
      </c>
      <c r="X136" s="120">
        <f t="shared" ref="X136:X142" si="3">ROUND(M136*K136,2)</f>
        <v>0</v>
      </c>
      <c r="Y136" s="162">
        <v>0.51700000000000002</v>
      </c>
      <c r="Z136" s="162">
        <f t="shared" ref="Z136:Z142" si="4">Y136*K136</f>
        <v>2.585</v>
      </c>
      <c r="AA136" s="162">
        <v>2.96E-3</v>
      </c>
      <c r="AB136" s="162">
        <f t="shared" ref="AB136:AB142" si="5">AA136*K136</f>
        <v>1.4800000000000001E-2</v>
      </c>
      <c r="AC136" s="162">
        <v>0</v>
      </c>
      <c r="AD136" s="163">
        <f t="shared" ref="AD136:AD142" si="6">AC136*K136</f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ref="BE136:BE142" si="7">IF(U136="základní",P136,0)</f>
        <v>0</v>
      </c>
      <c r="BF136" s="164">
        <f t="shared" ref="BF136:BF142" si="8">IF(U136="snížená",P136,0)</f>
        <v>0</v>
      </c>
      <c r="BG136" s="164">
        <f t="shared" ref="BG136:BG142" si="9">IF(U136="zákl. přenesená",P136,0)</f>
        <v>0</v>
      </c>
      <c r="BH136" s="164">
        <f t="shared" ref="BH136:BH142" si="10">IF(U136="sníž. přenesená",P136,0)</f>
        <v>0</v>
      </c>
      <c r="BI136" s="164">
        <f t="shared" ref="BI136:BI142" si="11">IF(U136="nulová",P136,0)</f>
        <v>0</v>
      </c>
      <c r="BJ136" s="22" t="s">
        <v>91</v>
      </c>
      <c r="BK136" s="164">
        <f t="shared" ref="BK136:BK142" si="12">ROUND(V136*K136,2)</f>
        <v>0</v>
      </c>
      <c r="BL136" s="22" t="s">
        <v>209</v>
      </c>
      <c r="BM136" s="22" t="s">
        <v>254</v>
      </c>
    </row>
    <row r="137" spans="2:65" s="1" customFormat="1" ht="25.5" customHeight="1">
      <c r="B137" s="154"/>
      <c r="C137" s="155" t="s">
        <v>255</v>
      </c>
      <c r="D137" s="155" t="s">
        <v>205</v>
      </c>
      <c r="E137" s="156" t="s">
        <v>256</v>
      </c>
      <c r="F137" s="263" t="s">
        <v>257</v>
      </c>
      <c r="G137" s="263"/>
      <c r="H137" s="263"/>
      <c r="I137" s="263"/>
      <c r="J137" s="157" t="s">
        <v>208</v>
      </c>
      <c r="K137" s="158">
        <v>25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0.69099999999999995</v>
      </c>
      <c r="Z137" s="162">
        <f t="shared" si="4"/>
        <v>17.274999999999999</v>
      </c>
      <c r="AA137" s="162">
        <v>4.4000000000000003E-3</v>
      </c>
      <c r="AB137" s="162">
        <f t="shared" si="5"/>
        <v>0.11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258</v>
      </c>
    </row>
    <row r="138" spans="2:65" s="1" customFormat="1" ht="25.5" customHeight="1">
      <c r="B138" s="154"/>
      <c r="C138" s="155" t="s">
        <v>259</v>
      </c>
      <c r="D138" s="155" t="s">
        <v>205</v>
      </c>
      <c r="E138" s="156" t="s">
        <v>260</v>
      </c>
      <c r="F138" s="263" t="s">
        <v>261</v>
      </c>
      <c r="G138" s="263"/>
      <c r="H138" s="263"/>
      <c r="I138" s="263"/>
      <c r="J138" s="157" t="s">
        <v>208</v>
      </c>
      <c r="K138" s="158">
        <v>5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0.78400000000000003</v>
      </c>
      <c r="Z138" s="162">
        <f t="shared" si="4"/>
        <v>3.92</v>
      </c>
      <c r="AA138" s="162">
        <v>6.2899999999999996E-3</v>
      </c>
      <c r="AB138" s="162">
        <f t="shared" si="5"/>
        <v>3.1449999999999999E-2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262</v>
      </c>
    </row>
    <row r="139" spans="2:65" s="1" customFormat="1" ht="25.5" customHeight="1">
      <c r="B139" s="154"/>
      <c r="C139" s="155" t="s">
        <v>263</v>
      </c>
      <c r="D139" s="155" t="s">
        <v>205</v>
      </c>
      <c r="E139" s="156" t="s">
        <v>264</v>
      </c>
      <c r="F139" s="263" t="s">
        <v>265</v>
      </c>
      <c r="G139" s="263"/>
      <c r="H139" s="263"/>
      <c r="I139" s="263"/>
      <c r="J139" s="157" t="s">
        <v>208</v>
      </c>
      <c r="K139" s="158">
        <v>19</v>
      </c>
      <c r="L139" s="159"/>
      <c r="M139" s="264"/>
      <c r="N139" s="264"/>
      <c r="O139" s="264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0.53</v>
      </c>
      <c r="Z139" s="162">
        <f t="shared" si="4"/>
        <v>10.07</v>
      </c>
      <c r="AA139" s="162">
        <v>8.5999999999999998E-4</v>
      </c>
      <c r="AB139" s="162">
        <f t="shared" si="5"/>
        <v>1.634E-2</v>
      </c>
      <c r="AC139" s="162">
        <v>0</v>
      </c>
      <c r="AD139" s="163">
        <f t="shared" si="6"/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266</v>
      </c>
    </row>
    <row r="140" spans="2:65" s="1" customFormat="1" ht="25.5" customHeight="1">
      <c r="B140" s="154"/>
      <c r="C140" s="155" t="s">
        <v>12</v>
      </c>
      <c r="D140" s="155" t="s">
        <v>205</v>
      </c>
      <c r="E140" s="156" t="s">
        <v>267</v>
      </c>
      <c r="F140" s="263" t="s">
        <v>268</v>
      </c>
      <c r="G140" s="263"/>
      <c r="H140" s="263"/>
      <c r="I140" s="263"/>
      <c r="J140" s="157" t="s">
        <v>208</v>
      </c>
      <c r="K140" s="158">
        <v>35</v>
      </c>
      <c r="L140" s="159"/>
      <c r="M140" s="264"/>
      <c r="N140" s="264"/>
      <c r="O140" s="264"/>
      <c r="P140" s="264">
        <f t="shared" si="0"/>
        <v>0</v>
      </c>
      <c r="Q140" s="264"/>
      <c r="R140" s="160"/>
      <c r="T140" s="161" t="s">
        <v>5</v>
      </c>
      <c r="U140" s="44" t="s">
        <v>47</v>
      </c>
      <c r="V140" s="120">
        <f t="shared" si="1"/>
        <v>0</v>
      </c>
      <c r="W140" s="120">
        <f t="shared" si="2"/>
        <v>0</v>
      </c>
      <c r="X140" s="120">
        <f t="shared" si="3"/>
        <v>0</v>
      </c>
      <c r="Y140" s="162">
        <v>3.2000000000000001E-2</v>
      </c>
      <c r="Z140" s="162">
        <f t="shared" si="4"/>
        <v>1.1200000000000001</v>
      </c>
      <c r="AA140" s="162">
        <v>0</v>
      </c>
      <c r="AB140" s="162">
        <f t="shared" si="5"/>
        <v>0</v>
      </c>
      <c r="AC140" s="162">
        <v>0</v>
      </c>
      <c r="AD140" s="163">
        <f t="shared" si="6"/>
        <v>0</v>
      </c>
      <c r="AR140" s="22" t="s">
        <v>209</v>
      </c>
      <c r="AT140" s="22" t="s">
        <v>205</v>
      </c>
      <c r="AU140" s="22" t="s">
        <v>96</v>
      </c>
      <c r="AY140" s="22" t="s">
        <v>204</v>
      </c>
      <c r="BE140" s="164">
        <f t="shared" si="7"/>
        <v>0</v>
      </c>
      <c r="BF140" s="164">
        <f t="shared" si="8"/>
        <v>0</v>
      </c>
      <c r="BG140" s="164">
        <f t="shared" si="9"/>
        <v>0</v>
      </c>
      <c r="BH140" s="164">
        <f t="shared" si="10"/>
        <v>0</v>
      </c>
      <c r="BI140" s="164">
        <f t="shared" si="11"/>
        <v>0</v>
      </c>
      <c r="BJ140" s="22" t="s">
        <v>91</v>
      </c>
      <c r="BK140" s="164">
        <f t="shared" si="12"/>
        <v>0</v>
      </c>
      <c r="BL140" s="22" t="s">
        <v>209</v>
      </c>
      <c r="BM140" s="22" t="s">
        <v>269</v>
      </c>
    </row>
    <row r="141" spans="2:65" s="1" customFormat="1" ht="25.5" customHeight="1">
      <c r="B141" s="154"/>
      <c r="C141" s="155" t="s">
        <v>209</v>
      </c>
      <c r="D141" s="155" t="s">
        <v>205</v>
      </c>
      <c r="E141" s="156" t="s">
        <v>270</v>
      </c>
      <c r="F141" s="263" t="s">
        <v>271</v>
      </c>
      <c r="G141" s="263"/>
      <c r="H141" s="263"/>
      <c r="I141" s="263"/>
      <c r="J141" s="157" t="s">
        <v>272</v>
      </c>
      <c r="K141" s="158">
        <v>50</v>
      </c>
      <c r="L141" s="159"/>
      <c r="M141" s="264"/>
      <c r="N141" s="264"/>
      <c r="O141" s="264"/>
      <c r="P141" s="264">
        <f t="shared" si="0"/>
        <v>0</v>
      </c>
      <c r="Q141" s="264"/>
      <c r="R141" s="160"/>
      <c r="T141" s="161" t="s">
        <v>5</v>
      </c>
      <c r="U141" s="44" t="s">
        <v>47</v>
      </c>
      <c r="V141" s="120">
        <f t="shared" si="1"/>
        <v>0</v>
      </c>
      <c r="W141" s="120">
        <f t="shared" si="2"/>
        <v>0</v>
      </c>
      <c r="X141" s="120">
        <f t="shared" si="3"/>
        <v>0</v>
      </c>
      <c r="Y141" s="162">
        <v>5.7000000000000002E-2</v>
      </c>
      <c r="Z141" s="162">
        <f t="shared" si="4"/>
        <v>2.85</v>
      </c>
      <c r="AA141" s="162">
        <v>8.0000000000000007E-5</v>
      </c>
      <c r="AB141" s="162">
        <f t="shared" si="5"/>
        <v>4.0000000000000001E-3</v>
      </c>
      <c r="AC141" s="162">
        <v>0</v>
      </c>
      <c r="AD141" s="163">
        <f t="shared" si="6"/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 t="shared" si="7"/>
        <v>0</v>
      </c>
      <c r="BF141" s="164">
        <f t="shared" si="8"/>
        <v>0</v>
      </c>
      <c r="BG141" s="164">
        <f t="shared" si="9"/>
        <v>0</v>
      </c>
      <c r="BH141" s="164">
        <f t="shared" si="10"/>
        <v>0</v>
      </c>
      <c r="BI141" s="164">
        <f t="shared" si="11"/>
        <v>0</v>
      </c>
      <c r="BJ141" s="22" t="s">
        <v>91</v>
      </c>
      <c r="BK141" s="164">
        <f t="shared" si="12"/>
        <v>0</v>
      </c>
      <c r="BL141" s="22" t="s">
        <v>209</v>
      </c>
      <c r="BM141" s="22" t="s">
        <v>273</v>
      </c>
    </row>
    <row r="142" spans="2:65" s="1" customFormat="1" ht="16.5" customHeight="1">
      <c r="B142" s="154"/>
      <c r="C142" s="165" t="s">
        <v>274</v>
      </c>
      <c r="D142" s="165" t="s">
        <v>211</v>
      </c>
      <c r="E142" s="166" t="s">
        <v>275</v>
      </c>
      <c r="F142" s="265" t="s">
        <v>276</v>
      </c>
      <c r="G142" s="265"/>
      <c r="H142" s="265"/>
      <c r="I142" s="265"/>
      <c r="J142" s="167" t="s">
        <v>272</v>
      </c>
      <c r="K142" s="168">
        <v>50</v>
      </c>
      <c r="L142" s="169"/>
      <c r="M142" s="266"/>
      <c r="N142" s="266"/>
      <c r="O142" s="267"/>
      <c r="P142" s="264">
        <f t="shared" si="0"/>
        <v>0</v>
      </c>
      <c r="Q142" s="264"/>
      <c r="R142" s="160"/>
      <c r="T142" s="161" t="s">
        <v>5</v>
      </c>
      <c r="U142" s="44" t="s">
        <v>47</v>
      </c>
      <c r="V142" s="120">
        <f t="shared" si="1"/>
        <v>0</v>
      </c>
      <c r="W142" s="120">
        <f t="shared" si="2"/>
        <v>0</v>
      </c>
      <c r="X142" s="120">
        <f t="shared" si="3"/>
        <v>0</v>
      </c>
      <c r="Y142" s="162">
        <v>0</v>
      </c>
      <c r="Z142" s="162">
        <f t="shared" si="4"/>
        <v>0</v>
      </c>
      <c r="AA142" s="162">
        <v>1</v>
      </c>
      <c r="AB142" s="162">
        <f t="shared" si="5"/>
        <v>50</v>
      </c>
      <c r="AC142" s="162">
        <v>0</v>
      </c>
      <c r="AD142" s="163">
        <f t="shared" si="6"/>
        <v>0</v>
      </c>
      <c r="AR142" s="22" t="s">
        <v>277</v>
      </c>
      <c r="AT142" s="22" t="s">
        <v>211</v>
      </c>
      <c r="AU142" s="22" t="s">
        <v>96</v>
      </c>
      <c r="AY142" s="22" t="s">
        <v>204</v>
      </c>
      <c r="BE142" s="164">
        <f t="shared" si="7"/>
        <v>0</v>
      </c>
      <c r="BF142" s="164">
        <f t="shared" si="8"/>
        <v>0</v>
      </c>
      <c r="BG142" s="164">
        <f t="shared" si="9"/>
        <v>0</v>
      </c>
      <c r="BH142" s="164">
        <f t="shared" si="10"/>
        <v>0</v>
      </c>
      <c r="BI142" s="164">
        <f t="shared" si="11"/>
        <v>0</v>
      </c>
      <c r="BJ142" s="22" t="s">
        <v>91</v>
      </c>
      <c r="BK142" s="164">
        <f t="shared" si="12"/>
        <v>0</v>
      </c>
      <c r="BL142" s="22" t="s">
        <v>278</v>
      </c>
      <c r="BM142" s="22" t="s">
        <v>279</v>
      </c>
    </row>
    <row r="143" spans="2:65" s="10" customFormat="1" ht="29.85" customHeight="1">
      <c r="B143" s="142"/>
      <c r="C143" s="143"/>
      <c r="D143" s="153" t="s">
        <v>181</v>
      </c>
      <c r="E143" s="153"/>
      <c r="F143" s="153"/>
      <c r="G143" s="153"/>
      <c r="H143" s="153"/>
      <c r="I143" s="153"/>
      <c r="J143" s="153"/>
      <c r="K143" s="153"/>
      <c r="L143" s="153"/>
      <c r="M143" s="279">
        <f>BK143</f>
        <v>0</v>
      </c>
      <c r="N143" s="280"/>
      <c r="O143" s="280"/>
      <c r="P143" s="280"/>
      <c r="Q143" s="280"/>
      <c r="R143" s="145"/>
      <c r="T143" s="146"/>
      <c r="U143" s="143"/>
      <c r="V143" s="143"/>
      <c r="W143" s="147">
        <f>SUM(W144:W154)</f>
        <v>0</v>
      </c>
      <c r="X143" s="147">
        <f>SUM(X144:X154)</f>
        <v>0</v>
      </c>
      <c r="Y143" s="143"/>
      <c r="Z143" s="148">
        <f>SUM(Z144:Z154)</f>
        <v>23.131</v>
      </c>
      <c r="AA143" s="143"/>
      <c r="AB143" s="148">
        <f>SUM(AB144:AB154)</f>
        <v>3.5459999999999998E-2</v>
      </c>
      <c r="AC143" s="143"/>
      <c r="AD143" s="149">
        <f>SUM(AD144:AD154)</f>
        <v>2.7E-2</v>
      </c>
      <c r="AR143" s="150" t="s">
        <v>96</v>
      </c>
      <c r="AT143" s="151" t="s">
        <v>83</v>
      </c>
      <c r="AU143" s="151" t="s">
        <v>91</v>
      </c>
      <c r="AY143" s="150" t="s">
        <v>204</v>
      </c>
      <c r="BK143" s="152">
        <f>SUM(BK144:BK154)</f>
        <v>0</v>
      </c>
    </row>
    <row r="144" spans="2:65" s="1" customFormat="1" ht="38.25" customHeight="1">
      <c r="B144" s="154"/>
      <c r="C144" s="155" t="s">
        <v>280</v>
      </c>
      <c r="D144" s="155" t="s">
        <v>205</v>
      </c>
      <c r="E144" s="156" t="s">
        <v>281</v>
      </c>
      <c r="F144" s="263" t="s">
        <v>282</v>
      </c>
      <c r="G144" s="263"/>
      <c r="H144" s="263"/>
      <c r="I144" s="263"/>
      <c r="J144" s="157" t="s">
        <v>237</v>
      </c>
      <c r="K144" s="158">
        <v>60</v>
      </c>
      <c r="L144" s="159"/>
      <c r="M144" s="264"/>
      <c r="N144" s="264"/>
      <c r="O144" s="264"/>
      <c r="P144" s="264">
        <f t="shared" ref="P144:P154" si="13">ROUND(V144*K144,2)</f>
        <v>0</v>
      </c>
      <c r="Q144" s="264"/>
      <c r="R144" s="160"/>
      <c r="T144" s="161" t="s">
        <v>5</v>
      </c>
      <c r="U144" s="44" t="s">
        <v>47</v>
      </c>
      <c r="V144" s="120">
        <f t="shared" ref="V144:V154" si="14">L144+M144</f>
        <v>0</v>
      </c>
      <c r="W144" s="120">
        <f t="shared" ref="W144:W154" si="15">ROUND(L144*K144,2)</f>
        <v>0</v>
      </c>
      <c r="X144" s="120">
        <f t="shared" ref="X144:X154" si="16">ROUND(M144*K144,2)</f>
        <v>0</v>
      </c>
      <c r="Y144" s="162">
        <v>0.15</v>
      </c>
      <c r="Z144" s="162">
        <f t="shared" ref="Z144:Z154" si="17">Y144*K144</f>
        <v>9</v>
      </c>
      <c r="AA144" s="162">
        <v>2.5000000000000001E-4</v>
      </c>
      <c r="AB144" s="162">
        <f t="shared" ref="AB144:AB154" si="18">AA144*K144</f>
        <v>1.4999999999999999E-2</v>
      </c>
      <c r="AC144" s="162">
        <v>0</v>
      </c>
      <c r="AD144" s="163">
        <f t="shared" ref="AD144:AD154" si="19">AC144*K144</f>
        <v>0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 t="shared" ref="BE144:BE154" si="20">IF(U144="základní",P144,0)</f>
        <v>0</v>
      </c>
      <c r="BF144" s="164">
        <f t="shared" ref="BF144:BF154" si="21">IF(U144="snížená",P144,0)</f>
        <v>0</v>
      </c>
      <c r="BG144" s="164">
        <f t="shared" ref="BG144:BG154" si="22">IF(U144="zákl. přenesená",P144,0)</f>
        <v>0</v>
      </c>
      <c r="BH144" s="164">
        <f t="shared" ref="BH144:BH154" si="23">IF(U144="sníž. přenesená",P144,0)</f>
        <v>0</v>
      </c>
      <c r="BI144" s="164">
        <f t="shared" ref="BI144:BI154" si="24">IF(U144="nulová",P144,0)</f>
        <v>0</v>
      </c>
      <c r="BJ144" s="22" t="s">
        <v>91</v>
      </c>
      <c r="BK144" s="164">
        <f t="shared" ref="BK144:BK154" si="25">ROUND(V144*K144,2)</f>
        <v>0</v>
      </c>
      <c r="BL144" s="22" t="s">
        <v>209</v>
      </c>
      <c r="BM144" s="22" t="s">
        <v>283</v>
      </c>
    </row>
    <row r="145" spans="2:65" s="1" customFormat="1" ht="25.5" customHeight="1">
      <c r="B145" s="154"/>
      <c r="C145" s="155" t="s">
        <v>284</v>
      </c>
      <c r="D145" s="155" t="s">
        <v>205</v>
      </c>
      <c r="E145" s="156" t="s">
        <v>285</v>
      </c>
      <c r="F145" s="263" t="s">
        <v>286</v>
      </c>
      <c r="G145" s="263"/>
      <c r="H145" s="263"/>
      <c r="I145" s="263"/>
      <c r="J145" s="157" t="s">
        <v>237</v>
      </c>
      <c r="K145" s="158">
        <v>60</v>
      </c>
      <c r="L145" s="159"/>
      <c r="M145" s="264"/>
      <c r="N145" s="264"/>
      <c r="O145" s="264"/>
      <c r="P145" s="264">
        <f t="shared" si="13"/>
        <v>0</v>
      </c>
      <c r="Q145" s="264"/>
      <c r="R145" s="160"/>
      <c r="T145" s="161" t="s">
        <v>5</v>
      </c>
      <c r="U145" s="44" t="s">
        <v>47</v>
      </c>
      <c r="V145" s="120">
        <f t="shared" si="14"/>
        <v>0</v>
      </c>
      <c r="W145" s="120">
        <f t="shared" si="15"/>
        <v>0</v>
      </c>
      <c r="X145" s="120">
        <f t="shared" si="16"/>
        <v>0</v>
      </c>
      <c r="Y145" s="162">
        <v>3.5000000000000003E-2</v>
      </c>
      <c r="Z145" s="162">
        <f t="shared" si="17"/>
        <v>2.1</v>
      </c>
      <c r="AA145" s="162">
        <v>1.3999999999999999E-4</v>
      </c>
      <c r="AB145" s="162">
        <f t="shared" si="18"/>
        <v>8.3999999999999995E-3</v>
      </c>
      <c r="AC145" s="162">
        <v>0</v>
      </c>
      <c r="AD145" s="163">
        <f t="shared" si="19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20"/>
        <v>0</v>
      </c>
      <c r="BF145" s="164">
        <f t="shared" si="21"/>
        <v>0</v>
      </c>
      <c r="BG145" s="164">
        <f t="shared" si="22"/>
        <v>0</v>
      </c>
      <c r="BH145" s="164">
        <f t="shared" si="23"/>
        <v>0</v>
      </c>
      <c r="BI145" s="164">
        <f t="shared" si="24"/>
        <v>0</v>
      </c>
      <c r="BJ145" s="22" t="s">
        <v>91</v>
      </c>
      <c r="BK145" s="164">
        <f t="shared" si="25"/>
        <v>0</v>
      </c>
      <c r="BL145" s="22" t="s">
        <v>209</v>
      </c>
      <c r="BM145" s="22" t="s">
        <v>287</v>
      </c>
    </row>
    <row r="146" spans="2:65" s="1" customFormat="1" ht="25.5" customHeight="1">
      <c r="B146" s="154"/>
      <c r="C146" s="155" t="s">
        <v>288</v>
      </c>
      <c r="D146" s="155" t="s">
        <v>205</v>
      </c>
      <c r="E146" s="156" t="s">
        <v>289</v>
      </c>
      <c r="F146" s="263" t="s">
        <v>290</v>
      </c>
      <c r="G146" s="263"/>
      <c r="H146" s="263"/>
      <c r="I146" s="263"/>
      <c r="J146" s="157" t="s">
        <v>237</v>
      </c>
      <c r="K146" s="158">
        <v>60</v>
      </c>
      <c r="L146" s="159"/>
      <c r="M146" s="264"/>
      <c r="N146" s="264"/>
      <c r="O146" s="264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0.16600000000000001</v>
      </c>
      <c r="Z146" s="162">
        <f t="shared" si="17"/>
        <v>9.9600000000000009</v>
      </c>
      <c r="AA146" s="162">
        <v>9.0000000000000006E-5</v>
      </c>
      <c r="AB146" s="162">
        <f t="shared" si="18"/>
        <v>5.4000000000000003E-3</v>
      </c>
      <c r="AC146" s="162">
        <v>4.4999999999999999E-4</v>
      </c>
      <c r="AD146" s="163">
        <f t="shared" si="19"/>
        <v>2.7E-2</v>
      </c>
      <c r="AR146" s="22" t="s">
        <v>209</v>
      </c>
      <c r="AT146" s="22" t="s">
        <v>205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209</v>
      </c>
      <c r="BM146" s="22" t="s">
        <v>291</v>
      </c>
    </row>
    <row r="147" spans="2:65" s="1" customFormat="1" ht="25.5" customHeight="1">
      <c r="B147" s="154"/>
      <c r="C147" s="155" t="s">
        <v>11</v>
      </c>
      <c r="D147" s="155" t="s">
        <v>205</v>
      </c>
      <c r="E147" s="156" t="s">
        <v>292</v>
      </c>
      <c r="F147" s="263" t="s">
        <v>293</v>
      </c>
      <c r="G147" s="263"/>
      <c r="H147" s="263"/>
      <c r="I147" s="263"/>
      <c r="J147" s="157" t="s">
        <v>237</v>
      </c>
      <c r="K147" s="158">
        <v>7</v>
      </c>
      <c r="L147" s="159"/>
      <c r="M147" s="264"/>
      <c r="N147" s="264"/>
      <c r="O147" s="264"/>
      <c r="P147" s="264">
        <f t="shared" si="13"/>
        <v>0</v>
      </c>
      <c r="Q147" s="264"/>
      <c r="R147" s="160"/>
      <c r="T147" s="161" t="s">
        <v>5</v>
      </c>
      <c r="U147" s="44" t="s">
        <v>47</v>
      </c>
      <c r="V147" s="120">
        <f t="shared" si="14"/>
        <v>0</v>
      </c>
      <c r="W147" s="120">
        <f t="shared" si="15"/>
        <v>0</v>
      </c>
      <c r="X147" s="120">
        <f t="shared" si="16"/>
        <v>0</v>
      </c>
      <c r="Y147" s="162">
        <v>0.22700000000000001</v>
      </c>
      <c r="Z147" s="162">
        <f t="shared" si="17"/>
        <v>1.589</v>
      </c>
      <c r="AA147" s="162">
        <v>1.4999999999999999E-4</v>
      </c>
      <c r="AB147" s="162">
        <f t="shared" si="18"/>
        <v>1.0499999999999999E-3</v>
      </c>
      <c r="AC147" s="162">
        <v>0</v>
      </c>
      <c r="AD147" s="163">
        <f t="shared" si="19"/>
        <v>0</v>
      </c>
      <c r="AR147" s="22" t="s">
        <v>209</v>
      </c>
      <c r="AT147" s="22" t="s">
        <v>205</v>
      </c>
      <c r="AU147" s="22" t="s">
        <v>96</v>
      </c>
      <c r="AY147" s="22" t="s">
        <v>204</v>
      </c>
      <c r="BE147" s="164">
        <f t="shared" si="20"/>
        <v>0</v>
      </c>
      <c r="BF147" s="164">
        <f t="shared" si="21"/>
        <v>0</v>
      </c>
      <c r="BG147" s="164">
        <f t="shared" si="22"/>
        <v>0</v>
      </c>
      <c r="BH147" s="164">
        <f t="shared" si="23"/>
        <v>0</v>
      </c>
      <c r="BI147" s="164">
        <f t="shared" si="24"/>
        <v>0</v>
      </c>
      <c r="BJ147" s="22" t="s">
        <v>91</v>
      </c>
      <c r="BK147" s="164">
        <f t="shared" si="25"/>
        <v>0</v>
      </c>
      <c r="BL147" s="22" t="s">
        <v>209</v>
      </c>
      <c r="BM147" s="22" t="s">
        <v>294</v>
      </c>
    </row>
    <row r="148" spans="2:65" s="1" customFormat="1" ht="25.5" customHeight="1">
      <c r="B148" s="154"/>
      <c r="C148" s="165" t="s">
        <v>295</v>
      </c>
      <c r="D148" s="165" t="s">
        <v>211</v>
      </c>
      <c r="E148" s="166" t="s">
        <v>296</v>
      </c>
      <c r="F148" s="265" t="s">
        <v>297</v>
      </c>
      <c r="G148" s="265"/>
      <c r="H148" s="265"/>
      <c r="I148" s="265"/>
      <c r="J148" s="167" t="s">
        <v>237</v>
      </c>
      <c r="K148" s="168">
        <v>5</v>
      </c>
      <c r="L148" s="169"/>
      <c r="M148" s="266"/>
      <c r="N148" s="266"/>
      <c r="O148" s="267"/>
      <c r="P148" s="264">
        <f t="shared" si="13"/>
        <v>0</v>
      </c>
      <c r="Q148" s="264"/>
      <c r="R148" s="160"/>
      <c r="T148" s="161" t="s">
        <v>5</v>
      </c>
      <c r="U148" s="44" t="s">
        <v>47</v>
      </c>
      <c r="V148" s="120">
        <f t="shared" si="14"/>
        <v>0</v>
      </c>
      <c r="W148" s="120">
        <f t="shared" si="15"/>
        <v>0</v>
      </c>
      <c r="X148" s="120">
        <f t="shared" si="16"/>
        <v>0</v>
      </c>
      <c r="Y148" s="162">
        <v>0</v>
      </c>
      <c r="Z148" s="162">
        <f t="shared" si="17"/>
        <v>0</v>
      </c>
      <c r="AA148" s="162">
        <v>6.8000000000000005E-4</v>
      </c>
      <c r="AB148" s="162">
        <f t="shared" si="18"/>
        <v>3.4000000000000002E-3</v>
      </c>
      <c r="AC148" s="162">
        <v>0</v>
      </c>
      <c r="AD148" s="163">
        <f t="shared" si="19"/>
        <v>0</v>
      </c>
      <c r="AR148" s="22" t="s">
        <v>214</v>
      </c>
      <c r="AT148" s="22" t="s">
        <v>211</v>
      </c>
      <c r="AU148" s="22" t="s">
        <v>96</v>
      </c>
      <c r="AY148" s="22" t="s">
        <v>204</v>
      </c>
      <c r="BE148" s="164">
        <f t="shared" si="20"/>
        <v>0</v>
      </c>
      <c r="BF148" s="164">
        <f t="shared" si="21"/>
        <v>0</v>
      </c>
      <c r="BG148" s="164">
        <f t="shared" si="22"/>
        <v>0</v>
      </c>
      <c r="BH148" s="164">
        <f t="shared" si="23"/>
        <v>0</v>
      </c>
      <c r="BI148" s="164">
        <f t="shared" si="24"/>
        <v>0</v>
      </c>
      <c r="BJ148" s="22" t="s">
        <v>91</v>
      </c>
      <c r="BK148" s="164">
        <f t="shared" si="25"/>
        <v>0</v>
      </c>
      <c r="BL148" s="22" t="s">
        <v>209</v>
      </c>
      <c r="BM148" s="22" t="s">
        <v>298</v>
      </c>
    </row>
    <row r="149" spans="2:65" s="1" customFormat="1" ht="16.5" customHeight="1">
      <c r="B149" s="154"/>
      <c r="C149" s="165" t="s">
        <v>299</v>
      </c>
      <c r="D149" s="165" t="s">
        <v>211</v>
      </c>
      <c r="E149" s="166" t="s">
        <v>300</v>
      </c>
      <c r="F149" s="265" t="s">
        <v>301</v>
      </c>
      <c r="G149" s="265"/>
      <c r="H149" s="265"/>
      <c r="I149" s="265"/>
      <c r="J149" s="167" t="s">
        <v>237</v>
      </c>
      <c r="K149" s="168">
        <v>2</v>
      </c>
      <c r="L149" s="169"/>
      <c r="M149" s="266"/>
      <c r="N149" s="266"/>
      <c r="O149" s="267"/>
      <c r="P149" s="264">
        <f t="shared" si="13"/>
        <v>0</v>
      </c>
      <c r="Q149" s="264"/>
      <c r="R149" s="160"/>
      <c r="T149" s="161" t="s">
        <v>5</v>
      </c>
      <c r="U149" s="44" t="s">
        <v>47</v>
      </c>
      <c r="V149" s="120">
        <f t="shared" si="14"/>
        <v>0</v>
      </c>
      <c r="W149" s="120">
        <f t="shared" si="15"/>
        <v>0</v>
      </c>
      <c r="X149" s="120">
        <f t="shared" si="16"/>
        <v>0</v>
      </c>
      <c r="Y149" s="162">
        <v>0</v>
      </c>
      <c r="Z149" s="162">
        <f t="shared" si="17"/>
        <v>0</v>
      </c>
      <c r="AA149" s="162">
        <v>5.4000000000000001E-4</v>
      </c>
      <c r="AB149" s="162">
        <f t="shared" si="18"/>
        <v>1.08E-3</v>
      </c>
      <c r="AC149" s="162">
        <v>0</v>
      </c>
      <c r="AD149" s="163">
        <f t="shared" si="19"/>
        <v>0</v>
      </c>
      <c r="AR149" s="22" t="s">
        <v>214</v>
      </c>
      <c r="AT149" s="22" t="s">
        <v>211</v>
      </c>
      <c r="AU149" s="22" t="s">
        <v>96</v>
      </c>
      <c r="AY149" s="22" t="s">
        <v>204</v>
      </c>
      <c r="BE149" s="164">
        <f t="shared" si="20"/>
        <v>0</v>
      </c>
      <c r="BF149" s="164">
        <f t="shared" si="21"/>
        <v>0</v>
      </c>
      <c r="BG149" s="164">
        <f t="shared" si="22"/>
        <v>0</v>
      </c>
      <c r="BH149" s="164">
        <f t="shared" si="23"/>
        <v>0</v>
      </c>
      <c r="BI149" s="164">
        <f t="shared" si="24"/>
        <v>0</v>
      </c>
      <c r="BJ149" s="22" t="s">
        <v>91</v>
      </c>
      <c r="BK149" s="164">
        <f t="shared" si="25"/>
        <v>0</v>
      </c>
      <c r="BL149" s="22" t="s">
        <v>209</v>
      </c>
      <c r="BM149" s="22" t="s">
        <v>302</v>
      </c>
    </row>
    <row r="150" spans="2:65" s="1" customFormat="1" ht="25.5" customHeight="1">
      <c r="B150" s="154"/>
      <c r="C150" s="155" t="s">
        <v>303</v>
      </c>
      <c r="D150" s="155" t="s">
        <v>205</v>
      </c>
      <c r="E150" s="156" t="s">
        <v>304</v>
      </c>
      <c r="F150" s="263" t="s">
        <v>305</v>
      </c>
      <c r="G150" s="263"/>
      <c r="H150" s="263"/>
      <c r="I150" s="263"/>
      <c r="J150" s="157" t="s">
        <v>237</v>
      </c>
      <c r="K150" s="158">
        <v>4</v>
      </c>
      <c r="L150" s="159"/>
      <c r="M150" s="264"/>
      <c r="N150" s="264"/>
      <c r="O150" s="264"/>
      <c r="P150" s="264">
        <f t="shared" si="13"/>
        <v>0</v>
      </c>
      <c r="Q150" s="264"/>
      <c r="R150" s="160"/>
      <c r="T150" s="161" t="s">
        <v>5</v>
      </c>
      <c r="U150" s="44" t="s">
        <v>47</v>
      </c>
      <c r="V150" s="120">
        <f t="shared" si="14"/>
        <v>0</v>
      </c>
      <c r="W150" s="120">
        <f t="shared" si="15"/>
        <v>0</v>
      </c>
      <c r="X150" s="120">
        <f t="shared" si="16"/>
        <v>0</v>
      </c>
      <c r="Y150" s="162">
        <v>5.0999999999999997E-2</v>
      </c>
      <c r="Z150" s="162">
        <f t="shared" si="17"/>
        <v>0.20399999999999999</v>
      </c>
      <c r="AA150" s="162">
        <v>3.0000000000000001E-5</v>
      </c>
      <c r="AB150" s="162">
        <f t="shared" si="18"/>
        <v>1.2E-4</v>
      </c>
      <c r="AC150" s="162">
        <v>0</v>
      </c>
      <c r="AD150" s="163">
        <f t="shared" si="19"/>
        <v>0</v>
      </c>
      <c r="AR150" s="22" t="s">
        <v>209</v>
      </c>
      <c r="AT150" s="22" t="s">
        <v>205</v>
      </c>
      <c r="AU150" s="22" t="s">
        <v>96</v>
      </c>
      <c r="AY150" s="22" t="s">
        <v>204</v>
      </c>
      <c r="BE150" s="164">
        <f t="shared" si="20"/>
        <v>0</v>
      </c>
      <c r="BF150" s="164">
        <f t="shared" si="21"/>
        <v>0</v>
      </c>
      <c r="BG150" s="164">
        <f t="shared" si="22"/>
        <v>0</v>
      </c>
      <c r="BH150" s="164">
        <f t="shared" si="23"/>
        <v>0</v>
      </c>
      <c r="BI150" s="164">
        <f t="shared" si="24"/>
        <v>0</v>
      </c>
      <c r="BJ150" s="22" t="s">
        <v>91</v>
      </c>
      <c r="BK150" s="164">
        <f t="shared" si="25"/>
        <v>0</v>
      </c>
      <c r="BL150" s="22" t="s">
        <v>209</v>
      </c>
      <c r="BM150" s="22" t="s">
        <v>306</v>
      </c>
    </row>
    <row r="151" spans="2:65" s="1" customFormat="1" ht="25.5" customHeight="1">
      <c r="B151" s="154"/>
      <c r="C151" s="165" t="s">
        <v>307</v>
      </c>
      <c r="D151" s="165" t="s">
        <v>211</v>
      </c>
      <c r="E151" s="166" t="s">
        <v>308</v>
      </c>
      <c r="F151" s="265" t="s">
        <v>309</v>
      </c>
      <c r="G151" s="265"/>
      <c r="H151" s="265"/>
      <c r="I151" s="265"/>
      <c r="J151" s="167" t="s">
        <v>237</v>
      </c>
      <c r="K151" s="168">
        <v>1</v>
      </c>
      <c r="L151" s="169"/>
      <c r="M151" s="266"/>
      <c r="N151" s="266"/>
      <c r="O151" s="267"/>
      <c r="P151" s="264">
        <f t="shared" si="13"/>
        <v>0</v>
      </c>
      <c r="Q151" s="264"/>
      <c r="R151" s="160"/>
      <c r="T151" s="161" t="s">
        <v>5</v>
      </c>
      <c r="U151" s="44" t="s">
        <v>47</v>
      </c>
      <c r="V151" s="120">
        <f t="shared" si="14"/>
        <v>0</v>
      </c>
      <c r="W151" s="120">
        <f t="shared" si="15"/>
        <v>0</v>
      </c>
      <c r="X151" s="120">
        <f t="shared" si="16"/>
        <v>0</v>
      </c>
      <c r="Y151" s="162">
        <v>0</v>
      </c>
      <c r="Z151" s="162">
        <f t="shared" si="17"/>
        <v>0</v>
      </c>
      <c r="AA151" s="162">
        <v>2.0000000000000001E-4</v>
      </c>
      <c r="AB151" s="162">
        <f t="shared" si="18"/>
        <v>2.0000000000000001E-4</v>
      </c>
      <c r="AC151" s="162">
        <v>0</v>
      </c>
      <c r="AD151" s="163">
        <f t="shared" si="19"/>
        <v>0</v>
      </c>
      <c r="AR151" s="22" t="s">
        <v>214</v>
      </c>
      <c r="AT151" s="22" t="s">
        <v>211</v>
      </c>
      <c r="AU151" s="22" t="s">
        <v>96</v>
      </c>
      <c r="AY151" s="22" t="s">
        <v>204</v>
      </c>
      <c r="BE151" s="164">
        <f t="shared" si="20"/>
        <v>0</v>
      </c>
      <c r="BF151" s="164">
        <f t="shared" si="21"/>
        <v>0</v>
      </c>
      <c r="BG151" s="164">
        <f t="shared" si="22"/>
        <v>0</v>
      </c>
      <c r="BH151" s="164">
        <f t="shared" si="23"/>
        <v>0</v>
      </c>
      <c r="BI151" s="164">
        <f t="shared" si="24"/>
        <v>0</v>
      </c>
      <c r="BJ151" s="22" t="s">
        <v>91</v>
      </c>
      <c r="BK151" s="164">
        <f t="shared" si="25"/>
        <v>0</v>
      </c>
      <c r="BL151" s="22" t="s">
        <v>209</v>
      </c>
      <c r="BM151" s="22" t="s">
        <v>310</v>
      </c>
    </row>
    <row r="152" spans="2:65" s="1" customFormat="1" ht="25.5" customHeight="1">
      <c r="B152" s="154"/>
      <c r="C152" s="165" t="s">
        <v>311</v>
      </c>
      <c r="D152" s="165" t="s">
        <v>211</v>
      </c>
      <c r="E152" s="166" t="s">
        <v>312</v>
      </c>
      <c r="F152" s="265" t="s">
        <v>313</v>
      </c>
      <c r="G152" s="265"/>
      <c r="H152" s="265"/>
      <c r="I152" s="265"/>
      <c r="J152" s="167" t="s">
        <v>237</v>
      </c>
      <c r="K152" s="168">
        <v>3</v>
      </c>
      <c r="L152" s="169"/>
      <c r="M152" s="266"/>
      <c r="N152" s="266"/>
      <c r="O152" s="267"/>
      <c r="P152" s="264">
        <f t="shared" si="13"/>
        <v>0</v>
      </c>
      <c r="Q152" s="264"/>
      <c r="R152" s="160"/>
      <c r="T152" s="161" t="s">
        <v>5</v>
      </c>
      <c r="U152" s="44" t="s">
        <v>47</v>
      </c>
      <c r="V152" s="120">
        <f t="shared" si="14"/>
        <v>0</v>
      </c>
      <c r="W152" s="120">
        <f t="shared" si="15"/>
        <v>0</v>
      </c>
      <c r="X152" s="120">
        <f t="shared" si="16"/>
        <v>0</v>
      </c>
      <c r="Y152" s="162">
        <v>0</v>
      </c>
      <c r="Z152" s="162">
        <f t="shared" si="17"/>
        <v>0</v>
      </c>
      <c r="AA152" s="162">
        <v>1.9000000000000001E-4</v>
      </c>
      <c r="AB152" s="162">
        <f t="shared" si="18"/>
        <v>5.6999999999999998E-4</v>
      </c>
      <c r="AC152" s="162">
        <v>0</v>
      </c>
      <c r="AD152" s="163">
        <f t="shared" si="19"/>
        <v>0</v>
      </c>
      <c r="AR152" s="22" t="s">
        <v>214</v>
      </c>
      <c r="AT152" s="22" t="s">
        <v>211</v>
      </c>
      <c r="AU152" s="22" t="s">
        <v>96</v>
      </c>
      <c r="AY152" s="22" t="s">
        <v>204</v>
      </c>
      <c r="BE152" s="164">
        <f t="shared" si="20"/>
        <v>0</v>
      </c>
      <c r="BF152" s="164">
        <f t="shared" si="21"/>
        <v>0</v>
      </c>
      <c r="BG152" s="164">
        <f t="shared" si="22"/>
        <v>0</v>
      </c>
      <c r="BH152" s="164">
        <f t="shared" si="23"/>
        <v>0</v>
      </c>
      <c r="BI152" s="164">
        <f t="shared" si="24"/>
        <v>0</v>
      </c>
      <c r="BJ152" s="22" t="s">
        <v>91</v>
      </c>
      <c r="BK152" s="164">
        <f t="shared" si="25"/>
        <v>0</v>
      </c>
      <c r="BL152" s="22" t="s">
        <v>209</v>
      </c>
      <c r="BM152" s="22" t="s">
        <v>314</v>
      </c>
    </row>
    <row r="153" spans="2:65" s="1" customFormat="1" ht="25.5" customHeight="1">
      <c r="B153" s="154"/>
      <c r="C153" s="165" t="s">
        <v>315</v>
      </c>
      <c r="D153" s="165" t="s">
        <v>211</v>
      </c>
      <c r="E153" s="166" t="s">
        <v>316</v>
      </c>
      <c r="F153" s="265" t="s">
        <v>317</v>
      </c>
      <c r="G153" s="265"/>
      <c r="H153" s="265"/>
      <c r="I153" s="265"/>
      <c r="J153" s="167" t="s">
        <v>227</v>
      </c>
      <c r="K153" s="168">
        <v>2</v>
      </c>
      <c r="L153" s="169"/>
      <c r="M153" s="266"/>
      <c r="N153" s="266"/>
      <c r="O153" s="267"/>
      <c r="P153" s="264">
        <f t="shared" si="13"/>
        <v>0</v>
      </c>
      <c r="Q153" s="264"/>
      <c r="R153" s="160"/>
      <c r="T153" s="161" t="s">
        <v>5</v>
      </c>
      <c r="U153" s="44" t="s">
        <v>47</v>
      </c>
      <c r="V153" s="120">
        <f t="shared" si="14"/>
        <v>0</v>
      </c>
      <c r="W153" s="120">
        <f t="shared" si="15"/>
        <v>0</v>
      </c>
      <c r="X153" s="120">
        <f t="shared" si="16"/>
        <v>0</v>
      </c>
      <c r="Y153" s="162">
        <v>0</v>
      </c>
      <c r="Z153" s="162">
        <f t="shared" si="17"/>
        <v>0</v>
      </c>
      <c r="AA153" s="162">
        <v>0</v>
      </c>
      <c r="AB153" s="162">
        <f t="shared" si="18"/>
        <v>0</v>
      </c>
      <c r="AC153" s="162">
        <v>0</v>
      </c>
      <c r="AD153" s="163">
        <f t="shared" si="19"/>
        <v>0</v>
      </c>
      <c r="AR153" s="22" t="s">
        <v>214</v>
      </c>
      <c r="AT153" s="22" t="s">
        <v>211</v>
      </c>
      <c r="AU153" s="22" t="s">
        <v>96</v>
      </c>
      <c r="AY153" s="22" t="s">
        <v>204</v>
      </c>
      <c r="BE153" s="164">
        <f t="shared" si="20"/>
        <v>0</v>
      </c>
      <c r="BF153" s="164">
        <f t="shared" si="21"/>
        <v>0</v>
      </c>
      <c r="BG153" s="164">
        <f t="shared" si="22"/>
        <v>0</v>
      </c>
      <c r="BH153" s="164">
        <f t="shared" si="23"/>
        <v>0</v>
      </c>
      <c r="BI153" s="164">
        <f t="shared" si="24"/>
        <v>0</v>
      </c>
      <c r="BJ153" s="22" t="s">
        <v>91</v>
      </c>
      <c r="BK153" s="164">
        <f t="shared" si="25"/>
        <v>0</v>
      </c>
      <c r="BL153" s="22" t="s">
        <v>209</v>
      </c>
      <c r="BM153" s="22" t="s">
        <v>318</v>
      </c>
    </row>
    <row r="154" spans="2:65" s="1" customFormat="1" ht="16.5" customHeight="1">
      <c r="B154" s="154"/>
      <c r="C154" s="155" t="s">
        <v>319</v>
      </c>
      <c r="D154" s="155" t="s">
        <v>205</v>
      </c>
      <c r="E154" s="156" t="s">
        <v>320</v>
      </c>
      <c r="F154" s="263" t="s">
        <v>321</v>
      </c>
      <c r="G154" s="263"/>
      <c r="H154" s="263"/>
      <c r="I154" s="263"/>
      <c r="J154" s="157" t="s">
        <v>237</v>
      </c>
      <c r="K154" s="158">
        <v>1</v>
      </c>
      <c r="L154" s="159"/>
      <c r="M154" s="264"/>
      <c r="N154" s="264"/>
      <c r="O154" s="264"/>
      <c r="P154" s="264">
        <f t="shared" si="13"/>
        <v>0</v>
      </c>
      <c r="Q154" s="264"/>
      <c r="R154" s="160"/>
      <c r="T154" s="161" t="s">
        <v>5</v>
      </c>
      <c r="U154" s="44" t="s">
        <v>47</v>
      </c>
      <c r="V154" s="120">
        <f t="shared" si="14"/>
        <v>0</v>
      </c>
      <c r="W154" s="120">
        <f t="shared" si="15"/>
        <v>0</v>
      </c>
      <c r="X154" s="120">
        <f t="shared" si="16"/>
        <v>0</v>
      </c>
      <c r="Y154" s="162">
        <v>0.27800000000000002</v>
      </c>
      <c r="Z154" s="162">
        <f t="shared" si="17"/>
        <v>0.27800000000000002</v>
      </c>
      <c r="AA154" s="162">
        <v>2.4000000000000001E-4</v>
      </c>
      <c r="AB154" s="162">
        <f t="shared" si="18"/>
        <v>2.4000000000000001E-4</v>
      </c>
      <c r="AC154" s="162">
        <v>0</v>
      </c>
      <c r="AD154" s="163">
        <f t="shared" si="19"/>
        <v>0</v>
      </c>
      <c r="AR154" s="22" t="s">
        <v>209</v>
      </c>
      <c r="AT154" s="22" t="s">
        <v>205</v>
      </c>
      <c r="AU154" s="22" t="s">
        <v>96</v>
      </c>
      <c r="AY154" s="22" t="s">
        <v>204</v>
      </c>
      <c r="BE154" s="164">
        <f t="shared" si="20"/>
        <v>0</v>
      </c>
      <c r="BF154" s="164">
        <f t="shared" si="21"/>
        <v>0</v>
      </c>
      <c r="BG154" s="164">
        <f t="shared" si="22"/>
        <v>0</v>
      </c>
      <c r="BH154" s="164">
        <f t="shared" si="23"/>
        <v>0</v>
      </c>
      <c r="BI154" s="164">
        <f t="shared" si="24"/>
        <v>0</v>
      </c>
      <c r="BJ154" s="22" t="s">
        <v>91</v>
      </c>
      <c r="BK154" s="164">
        <f t="shared" si="25"/>
        <v>0</v>
      </c>
      <c r="BL154" s="22" t="s">
        <v>209</v>
      </c>
      <c r="BM154" s="22" t="s">
        <v>322</v>
      </c>
    </row>
    <row r="155" spans="2:65" s="10" customFormat="1" ht="29.85" customHeight="1">
      <c r="B155" s="142"/>
      <c r="C155" s="143"/>
      <c r="D155" s="153" t="s">
        <v>182</v>
      </c>
      <c r="E155" s="153"/>
      <c r="F155" s="153"/>
      <c r="G155" s="153"/>
      <c r="H155" s="153"/>
      <c r="I155" s="153"/>
      <c r="J155" s="153"/>
      <c r="K155" s="153"/>
      <c r="L155" s="153"/>
      <c r="M155" s="279">
        <f>BK155</f>
        <v>0</v>
      </c>
      <c r="N155" s="280"/>
      <c r="O155" s="280"/>
      <c r="P155" s="280"/>
      <c r="Q155" s="280"/>
      <c r="R155" s="145"/>
      <c r="T155" s="146"/>
      <c r="U155" s="143"/>
      <c r="V155" s="143"/>
      <c r="W155" s="147">
        <f>SUM(W156:W157)</f>
        <v>0</v>
      </c>
      <c r="X155" s="147">
        <f>SUM(X156:X157)</f>
        <v>0</v>
      </c>
      <c r="Y155" s="143"/>
      <c r="Z155" s="148">
        <f>SUM(Z156:Z157)</f>
        <v>0.53200000000000003</v>
      </c>
      <c r="AA155" s="143"/>
      <c r="AB155" s="148">
        <f>SUM(AB156:AB157)</f>
        <v>2.7199999999999998E-2</v>
      </c>
      <c r="AC155" s="143"/>
      <c r="AD155" s="149">
        <f>SUM(AD156:AD157)</f>
        <v>0</v>
      </c>
      <c r="AR155" s="150" t="s">
        <v>96</v>
      </c>
      <c r="AT155" s="151" t="s">
        <v>83</v>
      </c>
      <c r="AU155" s="151" t="s">
        <v>91</v>
      </c>
      <c r="AY155" s="150" t="s">
        <v>204</v>
      </c>
      <c r="BK155" s="152">
        <f>SUM(BK156:BK157)</f>
        <v>0</v>
      </c>
    </row>
    <row r="156" spans="2:65" s="1" customFormat="1" ht="16.5" customHeight="1">
      <c r="B156" s="154"/>
      <c r="C156" s="155" t="s">
        <v>323</v>
      </c>
      <c r="D156" s="155" t="s">
        <v>205</v>
      </c>
      <c r="E156" s="156" t="s">
        <v>324</v>
      </c>
      <c r="F156" s="263" t="s">
        <v>325</v>
      </c>
      <c r="G156" s="263"/>
      <c r="H156" s="263"/>
      <c r="I156" s="263"/>
      <c r="J156" s="157" t="s">
        <v>237</v>
      </c>
      <c r="K156" s="158">
        <v>1</v>
      </c>
      <c r="L156" s="159"/>
      <c r="M156" s="264"/>
      <c r="N156" s="264"/>
      <c r="O156" s="264"/>
      <c r="P156" s="264">
        <f>ROUND(V156*K156,2)</f>
        <v>0</v>
      </c>
      <c r="Q156" s="264"/>
      <c r="R156" s="160"/>
      <c r="T156" s="161" t="s">
        <v>5</v>
      </c>
      <c r="U156" s="44" t="s">
        <v>47</v>
      </c>
      <c r="V156" s="120">
        <f>L156+M156</f>
        <v>0</v>
      </c>
      <c r="W156" s="120">
        <f>ROUND(L156*K156,2)</f>
        <v>0</v>
      </c>
      <c r="X156" s="120">
        <f>ROUND(M156*K156,2)</f>
        <v>0</v>
      </c>
      <c r="Y156" s="162">
        <v>0.26600000000000001</v>
      </c>
      <c r="Z156" s="162">
        <f>Y156*K156</f>
        <v>0.26600000000000001</v>
      </c>
      <c r="AA156" s="162">
        <v>1.3599999999999999E-2</v>
      </c>
      <c r="AB156" s="162">
        <f>AA156*K156</f>
        <v>1.3599999999999999E-2</v>
      </c>
      <c r="AC156" s="162">
        <v>0</v>
      </c>
      <c r="AD156" s="163">
        <f>AC156*K156</f>
        <v>0</v>
      </c>
      <c r="AR156" s="22" t="s">
        <v>209</v>
      </c>
      <c r="AT156" s="22" t="s">
        <v>205</v>
      </c>
      <c r="AU156" s="22" t="s">
        <v>96</v>
      </c>
      <c r="AY156" s="22" t="s">
        <v>204</v>
      </c>
      <c r="BE156" s="164">
        <f>IF(U156="základní",P156,0)</f>
        <v>0</v>
      </c>
      <c r="BF156" s="164">
        <f>IF(U156="snížená",P156,0)</f>
        <v>0</v>
      </c>
      <c r="BG156" s="164">
        <f>IF(U156="zákl. přenesená",P156,0)</f>
        <v>0</v>
      </c>
      <c r="BH156" s="164">
        <f>IF(U156="sníž. přenesená",P156,0)</f>
        <v>0</v>
      </c>
      <c r="BI156" s="164">
        <f>IF(U156="nulová",P156,0)</f>
        <v>0</v>
      </c>
      <c r="BJ156" s="22" t="s">
        <v>91</v>
      </c>
      <c r="BK156" s="164">
        <f>ROUND(V156*K156,2)</f>
        <v>0</v>
      </c>
      <c r="BL156" s="22" t="s">
        <v>209</v>
      </c>
      <c r="BM156" s="22" t="s">
        <v>326</v>
      </c>
    </row>
    <row r="157" spans="2:65" s="1" customFormat="1" ht="16.5" customHeight="1">
      <c r="B157" s="154"/>
      <c r="C157" s="155" t="s">
        <v>327</v>
      </c>
      <c r="D157" s="155" t="s">
        <v>205</v>
      </c>
      <c r="E157" s="156" t="s">
        <v>328</v>
      </c>
      <c r="F157" s="263" t="s">
        <v>329</v>
      </c>
      <c r="G157" s="263"/>
      <c r="H157" s="263"/>
      <c r="I157" s="263"/>
      <c r="J157" s="157" t="s">
        <v>237</v>
      </c>
      <c r="K157" s="158">
        <v>1</v>
      </c>
      <c r="L157" s="159"/>
      <c r="M157" s="264"/>
      <c r="N157" s="264"/>
      <c r="O157" s="264"/>
      <c r="P157" s="264">
        <f>ROUND(V157*K157,2)</f>
        <v>0</v>
      </c>
      <c r="Q157" s="264"/>
      <c r="R157" s="160"/>
      <c r="T157" s="161" t="s">
        <v>5</v>
      </c>
      <c r="U157" s="44" t="s">
        <v>47</v>
      </c>
      <c r="V157" s="120">
        <f>L157+M157</f>
        <v>0</v>
      </c>
      <c r="W157" s="120">
        <f>ROUND(L157*K157,2)</f>
        <v>0</v>
      </c>
      <c r="X157" s="120">
        <f>ROUND(M157*K157,2)</f>
        <v>0</v>
      </c>
      <c r="Y157" s="162">
        <v>0.26600000000000001</v>
      </c>
      <c r="Z157" s="162">
        <f>Y157*K157</f>
        <v>0.26600000000000001</v>
      </c>
      <c r="AA157" s="162">
        <v>1.3599999999999999E-2</v>
      </c>
      <c r="AB157" s="162">
        <f>AA157*K157</f>
        <v>1.3599999999999999E-2</v>
      </c>
      <c r="AC157" s="162">
        <v>0</v>
      </c>
      <c r="AD157" s="163">
        <f>AC157*K157</f>
        <v>0</v>
      </c>
      <c r="AR157" s="22" t="s">
        <v>209</v>
      </c>
      <c r="AT157" s="22" t="s">
        <v>205</v>
      </c>
      <c r="AU157" s="22" t="s">
        <v>96</v>
      </c>
      <c r="AY157" s="22" t="s">
        <v>204</v>
      </c>
      <c r="BE157" s="164">
        <f>IF(U157="základní",P157,0)</f>
        <v>0</v>
      </c>
      <c r="BF157" s="164">
        <f>IF(U157="snížená",P157,0)</f>
        <v>0</v>
      </c>
      <c r="BG157" s="164">
        <f>IF(U157="zákl. přenesená",P157,0)</f>
        <v>0</v>
      </c>
      <c r="BH157" s="164">
        <f>IF(U157="sníž. přenesená",P157,0)</f>
        <v>0</v>
      </c>
      <c r="BI157" s="164">
        <f>IF(U157="nulová",P157,0)</f>
        <v>0</v>
      </c>
      <c r="BJ157" s="22" t="s">
        <v>91</v>
      </c>
      <c r="BK157" s="164">
        <f>ROUND(V157*K157,2)</f>
        <v>0</v>
      </c>
      <c r="BL157" s="22" t="s">
        <v>209</v>
      </c>
      <c r="BM157" s="22" t="s">
        <v>330</v>
      </c>
    </row>
    <row r="158" spans="2:65" s="10" customFormat="1" ht="29.85" customHeight="1">
      <c r="B158" s="142"/>
      <c r="C158" s="143"/>
      <c r="D158" s="153" t="s">
        <v>183</v>
      </c>
      <c r="E158" s="153"/>
      <c r="F158" s="153"/>
      <c r="G158" s="153"/>
      <c r="H158" s="153"/>
      <c r="I158" s="153"/>
      <c r="J158" s="153"/>
      <c r="K158" s="153"/>
      <c r="L158" s="153"/>
      <c r="M158" s="279">
        <f>BK158</f>
        <v>0</v>
      </c>
      <c r="N158" s="280"/>
      <c r="O158" s="280"/>
      <c r="P158" s="280"/>
      <c r="Q158" s="280"/>
      <c r="R158" s="145"/>
      <c r="T158" s="146"/>
      <c r="U158" s="143"/>
      <c r="V158" s="143"/>
      <c r="W158" s="147">
        <f>SUM(W159:W165)</f>
        <v>0</v>
      </c>
      <c r="X158" s="147">
        <f>SUM(X159:X165)</f>
        <v>0</v>
      </c>
      <c r="Y158" s="143"/>
      <c r="Z158" s="148">
        <f>SUM(Z159:Z165)</f>
        <v>5.3120000000000003</v>
      </c>
      <c r="AA158" s="143"/>
      <c r="AB158" s="148">
        <f>SUM(AB159:AB165)</f>
        <v>4.7400000000000003E-3</v>
      </c>
      <c r="AC158" s="143"/>
      <c r="AD158" s="149">
        <f>SUM(AD159:AD165)</f>
        <v>0</v>
      </c>
      <c r="AR158" s="150" t="s">
        <v>96</v>
      </c>
      <c r="AT158" s="151" t="s">
        <v>83</v>
      </c>
      <c r="AU158" s="151" t="s">
        <v>91</v>
      </c>
      <c r="AY158" s="150" t="s">
        <v>204</v>
      </c>
      <c r="BK158" s="152">
        <f>SUM(BK159:BK165)</f>
        <v>0</v>
      </c>
    </row>
    <row r="159" spans="2:65" s="1" customFormat="1" ht="25.5" customHeight="1">
      <c r="B159" s="154"/>
      <c r="C159" s="155" t="s">
        <v>331</v>
      </c>
      <c r="D159" s="155" t="s">
        <v>205</v>
      </c>
      <c r="E159" s="156" t="s">
        <v>332</v>
      </c>
      <c r="F159" s="263" t="s">
        <v>333</v>
      </c>
      <c r="G159" s="263"/>
      <c r="H159" s="263"/>
      <c r="I159" s="263"/>
      <c r="J159" s="157" t="s">
        <v>334</v>
      </c>
      <c r="K159" s="158">
        <v>3</v>
      </c>
      <c r="L159" s="159"/>
      <c r="M159" s="264"/>
      <c r="N159" s="264"/>
      <c r="O159" s="264"/>
      <c r="P159" s="264">
        <f t="shared" ref="P159:P165" si="26">ROUND(V159*K159,2)</f>
        <v>0</v>
      </c>
      <c r="Q159" s="264"/>
      <c r="R159" s="160"/>
      <c r="T159" s="161" t="s">
        <v>5</v>
      </c>
      <c r="U159" s="44" t="s">
        <v>47</v>
      </c>
      <c r="V159" s="120">
        <f t="shared" ref="V159:V165" si="27">L159+M159</f>
        <v>0</v>
      </c>
      <c r="W159" s="120">
        <f t="shared" ref="W159:W165" si="28">ROUND(L159*K159,2)</f>
        <v>0</v>
      </c>
      <c r="X159" s="120">
        <f t="shared" ref="X159:X165" si="29">ROUND(M159*K159,2)</f>
        <v>0</v>
      </c>
      <c r="Y159" s="162">
        <v>0.11700000000000001</v>
      </c>
      <c r="Z159" s="162">
        <f t="shared" ref="Z159:Z165" si="30">Y159*K159</f>
        <v>0.35100000000000003</v>
      </c>
      <c r="AA159" s="162">
        <v>6.9999999999999994E-5</v>
      </c>
      <c r="AB159" s="162">
        <f t="shared" ref="AB159:AB165" si="31">AA159*K159</f>
        <v>2.0999999999999998E-4</v>
      </c>
      <c r="AC159" s="162">
        <v>0</v>
      </c>
      <c r="AD159" s="163">
        <f t="shared" ref="AD159:AD165" si="32">AC159*K159</f>
        <v>0</v>
      </c>
      <c r="AR159" s="22" t="s">
        <v>209</v>
      </c>
      <c r="AT159" s="22" t="s">
        <v>205</v>
      </c>
      <c r="AU159" s="22" t="s">
        <v>96</v>
      </c>
      <c r="AY159" s="22" t="s">
        <v>204</v>
      </c>
      <c r="BE159" s="164">
        <f t="shared" ref="BE159:BE165" si="33">IF(U159="základní",P159,0)</f>
        <v>0</v>
      </c>
      <c r="BF159" s="164">
        <f t="shared" ref="BF159:BF165" si="34">IF(U159="snížená",P159,0)</f>
        <v>0</v>
      </c>
      <c r="BG159" s="164">
        <f t="shared" ref="BG159:BG165" si="35">IF(U159="zákl. přenesená",P159,0)</f>
        <v>0</v>
      </c>
      <c r="BH159" s="164">
        <f t="shared" ref="BH159:BH165" si="36">IF(U159="sníž. přenesená",P159,0)</f>
        <v>0</v>
      </c>
      <c r="BI159" s="164">
        <f t="shared" ref="BI159:BI165" si="37">IF(U159="nulová",P159,0)</f>
        <v>0</v>
      </c>
      <c r="BJ159" s="22" t="s">
        <v>91</v>
      </c>
      <c r="BK159" s="164">
        <f t="shared" ref="BK159:BK165" si="38">ROUND(V159*K159,2)</f>
        <v>0</v>
      </c>
      <c r="BL159" s="22" t="s">
        <v>209</v>
      </c>
      <c r="BM159" s="22" t="s">
        <v>335</v>
      </c>
    </row>
    <row r="160" spans="2:65" s="1" customFormat="1" ht="25.5" customHeight="1">
      <c r="B160" s="154"/>
      <c r="C160" s="155" t="s">
        <v>214</v>
      </c>
      <c r="D160" s="155" t="s">
        <v>205</v>
      </c>
      <c r="E160" s="156" t="s">
        <v>336</v>
      </c>
      <c r="F160" s="263" t="s">
        <v>337</v>
      </c>
      <c r="G160" s="263"/>
      <c r="H160" s="263"/>
      <c r="I160" s="263"/>
      <c r="J160" s="157" t="s">
        <v>334</v>
      </c>
      <c r="K160" s="158">
        <v>3</v>
      </c>
      <c r="L160" s="159"/>
      <c r="M160" s="264"/>
      <c r="N160" s="264"/>
      <c r="O160" s="264"/>
      <c r="P160" s="264">
        <f t="shared" si="26"/>
        <v>0</v>
      </c>
      <c r="Q160" s="264"/>
      <c r="R160" s="160"/>
      <c r="T160" s="161" t="s">
        <v>5</v>
      </c>
      <c r="U160" s="44" t="s">
        <v>47</v>
      </c>
      <c r="V160" s="120">
        <f t="shared" si="27"/>
        <v>0</v>
      </c>
      <c r="W160" s="120">
        <f t="shared" si="28"/>
        <v>0</v>
      </c>
      <c r="X160" s="120">
        <f t="shared" si="29"/>
        <v>0</v>
      </c>
      <c r="Y160" s="162">
        <v>0.184</v>
      </c>
      <c r="Z160" s="162">
        <f t="shared" si="30"/>
        <v>0.55200000000000005</v>
      </c>
      <c r="AA160" s="162">
        <v>1.3999999999999999E-4</v>
      </c>
      <c r="AB160" s="162">
        <f t="shared" si="31"/>
        <v>4.1999999999999996E-4</v>
      </c>
      <c r="AC160" s="162">
        <v>0</v>
      </c>
      <c r="AD160" s="163">
        <f t="shared" si="32"/>
        <v>0</v>
      </c>
      <c r="AR160" s="22" t="s">
        <v>209</v>
      </c>
      <c r="AT160" s="22" t="s">
        <v>205</v>
      </c>
      <c r="AU160" s="22" t="s">
        <v>96</v>
      </c>
      <c r="AY160" s="22" t="s">
        <v>204</v>
      </c>
      <c r="BE160" s="164">
        <f t="shared" si="33"/>
        <v>0</v>
      </c>
      <c r="BF160" s="164">
        <f t="shared" si="34"/>
        <v>0</v>
      </c>
      <c r="BG160" s="164">
        <f t="shared" si="35"/>
        <v>0</v>
      </c>
      <c r="BH160" s="164">
        <f t="shared" si="36"/>
        <v>0</v>
      </c>
      <c r="BI160" s="164">
        <f t="shared" si="37"/>
        <v>0</v>
      </c>
      <c r="BJ160" s="22" t="s">
        <v>91</v>
      </c>
      <c r="BK160" s="164">
        <f t="shared" si="38"/>
        <v>0</v>
      </c>
      <c r="BL160" s="22" t="s">
        <v>209</v>
      </c>
      <c r="BM160" s="22" t="s">
        <v>338</v>
      </c>
    </row>
    <row r="161" spans="2:65" s="1" customFormat="1" ht="25.5" customHeight="1">
      <c r="B161" s="154"/>
      <c r="C161" s="155" t="s">
        <v>339</v>
      </c>
      <c r="D161" s="155" t="s">
        <v>205</v>
      </c>
      <c r="E161" s="156" t="s">
        <v>340</v>
      </c>
      <c r="F161" s="263" t="s">
        <v>341</v>
      </c>
      <c r="G161" s="263"/>
      <c r="H161" s="263"/>
      <c r="I161" s="263"/>
      <c r="J161" s="157" t="s">
        <v>334</v>
      </c>
      <c r="K161" s="158">
        <v>3</v>
      </c>
      <c r="L161" s="159"/>
      <c r="M161" s="264"/>
      <c r="N161" s="264"/>
      <c r="O161" s="264"/>
      <c r="P161" s="264">
        <f t="shared" si="26"/>
        <v>0</v>
      </c>
      <c r="Q161" s="264"/>
      <c r="R161" s="160"/>
      <c r="T161" s="161" t="s">
        <v>5</v>
      </c>
      <c r="U161" s="44" t="s">
        <v>47</v>
      </c>
      <c r="V161" s="120">
        <f t="shared" si="27"/>
        <v>0</v>
      </c>
      <c r="W161" s="120">
        <f t="shared" si="28"/>
        <v>0</v>
      </c>
      <c r="X161" s="120">
        <f t="shared" si="29"/>
        <v>0</v>
      </c>
      <c r="Y161" s="162">
        <v>0.16600000000000001</v>
      </c>
      <c r="Z161" s="162">
        <f t="shared" si="30"/>
        <v>0.498</v>
      </c>
      <c r="AA161" s="162">
        <v>2.3000000000000001E-4</v>
      </c>
      <c r="AB161" s="162">
        <f t="shared" si="31"/>
        <v>6.9000000000000008E-4</v>
      </c>
      <c r="AC161" s="162">
        <v>0</v>
      </c>
      <c r="AD161" s="163">
        <f t="shared" si="32"/>
        <v>0</v>
      </c>
      <c r="AR161" s="22" t="s">
        <v>209</v>
      </c>
      <c r="AT161" s="22" t="s">
        <v>205</v>
      </c>
      <c r="AU161" s="22" t="s">
        <v>96</v>
      </c>
      <c r="AY161" s="22" t="s">
        <v>204</v>
      </c>
      <c r="BE161" s="164">
        <f t="shared" si="33"/>
        <v>0</v>
      </c>
      <c r="BF161" s="164">
        <f t="shared" si="34"/>
        <v>0</v>
      </c>
      <c r="BG161" s="164">
        <f t="shared" si="35"/>
        <v>0</v>
      </c>
      <c r="BH161" s="164">
        <f t="shared" si="36"/>
        <v>0</v>
      </c>
      <c r="BI161" s="164">
        <f t="shared" si="37"/>
        <v>0</v>
      </c>
      <c r="BJ161" s="22" t="s">
        <v>91</v>
      </c>
      <c r="BK161" s="164">
        <f t="shared" si="38"/>
        <v>0</v>
      </c>
      <c r="BL161" s="22" t="s">
        <v>209</v>
      </c>
      <c r="BM161" s="22" t="s">
        <v>342</v>
      </c>
    </row>
    <row r="162" spans="2:65" s="1" customFormat="1" ht="25.5" customHeight="1">
      <c r="B162" s="154"/>
      <c r="C162" s="155" t="s">
        <v>343</v>
      </c>
      <c r="D162" s="155" t="s">
        <v>205</v>
      </c>
      <c r="E162" s="156" t="s">
        <v>344</v>
      </c>
      <c r="F162" s="263" t="s">
        <v>345</v>
      </c>
      <c r="G162" s="263"/>
      <c r="H162" s="263"/>
      <c r="I162" s="263"/>
      <c r="J162" s="157" t="s">
        <v>334</v>
      </c>
      <c r="K162" s="158">
        <v>3</v>
      </c>
      <c r="L162" s="159"/>
      <c r="M162" s="264"/>
      <c r="N162" s="264"/>
      <c r="O162" s="264"/>
      <c r="P162" s="264">
        <f t="shared" si="26"/>
        <v>0</v>
      </c>
      <c r="Q162" s="264"/>
      <c r="R162" s="160"/>
      <c r="T162" s="161" t="s">
        <v>5</v>
      </c>
      <c r="U162" s="44" t="s">
        <v>47</v>
      </c>
      <c r="V162" s="120">
        <f t="shared" si="27"/>
        <v>0</v>
      </c>
      <c r="W162" s="120">
        <f t="shared" si="28"/>
        <v>0</v>
      </c>
      <c r="X162" s="120">
        <f t="shared" si="29"/>
        <v>0</v>
      </c>
      <c r="Y162" s="162">
        <v>0.17199999999999999</v>
      </c>
      <c r="Z162" s="162">
        <f t="shared" si="30"/>
        <v>0.51600000000000001</v>
      </c>
      <c r="AA162" s="162">
        <v>9.0000000000000006E-5</v>
      </c>
      <c r="AB162" s="162">
        <f t="shared" si="31"/>
        <v>2.7E-4</v>
      </c>
      <c r="AC162" s="162">
        <v>0</v>
      </c>
      <c r="AD162" s="163">
        <f t="shared" si="32"/>
        <v>0</v>
      </c>
      <c r="AR162" s="22" t="s">
        <v>209</v>
      </c>
      <c r="AT162" s="22" t="s">
        <v>205</v>
      </c>
      <c r="AU162" s="22" t="s">
        <v>96</v>
      </c>
      <c r="AY162" s="22" t="s">
        <v>204</v>
      </c>
      <c r="BE162" s="164">
        <f t="shared" si="33"/>
        <v>0</v>
      </c>
      <c r="BF162" s="164">
        <f t="shared" si="34"/>
        <v>0</v>
      </c>
      <c r="BG162" s="164">
        <f t="shared" si="35"/>
        <v>0</v>
      </c>
      <c r="BH162" s="164">
        <f t="shared" si="36"/>
        <v>0</v>
      </c>
      <c r="BI162" s="164">
        <f t="shared" si="37"/>
        <v>0</v>
      </c>
      <c r="BJ162" s="22" t="s">
        <v>91</v>
      </c>
      <c r="BK162" s="164">
        <f t="shared" si="38"/>
        <v>0</v>
      </c>
      <c r="BL162" s="22" t="s">
        <v>209</v>
      </c>
      <c r="BM162" s="22" t="s">
        <v>346</v>
      </c>
    </row>
    <row r="163" spans="2:65" s="1" customFormat="1" ht="25.5" customHeight="1">
      <c r="B163" s="154"/>
      <c r="C163" s="155" t="s">
        <v>347</v>
      </c>
      <c r="D163" s="155" t="s">
        <v>205</v>
      </c>
      <c r="E163" s="156" t="s">
        <v>348</v>
      </c>
      <c r="F163" s="263" t="s">
        <v>349</v>
      </c>
      <c r="G163" s="263"/>
      <c r="H163" s="263"/>
      <c r="I163" s="263"/>
      <c r="J163" s="157" t="s">
        <v>208</v>
      </c>
      <c r="K163" s="158">
        <v>35</v>
      </c>
      <c r="L163" s="159"/>
      <c r="M163" s="264"/>
      <c r="N163" s="264"/>
      <c r="O163" s="264"/>
      <c r="P163" s="264">
        <f t="shared" si="26"/>
        <v>0</v>
      </c>
      <c r="Q163" s="264"/>
      <c r="R163" s="160"/>
      <c r="T163" s="161" t="s">
        <v>5</v>
      </c>
      <c r="U163" s="44" t="s">
        <v>47</v>
      </c>
      <c r="V163" s="120">
        <f t="shared" si="27"/>
        <v>0</v>
      </c>
      <c r="W163" s="120">
        <f t="shared" si="28"/>
        <v>0</v>
      </c>
      <c r="X163" s="120">
        <f t="shared" si="29"/>
        <v>0</v>
      </c>
      <c r="Y163" s="162">
        <v>0.01</v>
      </c>
      <c r="Z163" s="162">
        <f t="shared" si="30"/>
        <v>0.35000000000000003</v>
      </c>
      <c r="AA163" s="162">
        <v>1.0000000000000001E-5</v>
      </c>
      <c r="AB163" s="162">
        <f t="shared" si="31"/>
        <v>3.5000000000000005E-4</v>
      </c>
      <c r="AC163" s="162">
        <v>0</v>
      </c>
      <c r="AD163" s="163">
        <f t="shared" si="32"/>
        <v>0</v>
      </c>
      <c r="AR163" s="22" t="s">
        <v>209</v>
      </c>
      <c r="AT163" s="22" t="s">
        <v>205</v>
      </c>
      <c r="AU163" s="22" t="s">
        <v>96</v>
      </c>
      <c r="AY163" s="22" t="s">
        <v>204</v>
      </c>
      <c r="BE163" s="164">
        <f t="shared" si="33"/>
        <v>0</v>
      </c>
      <c r="BF163" s="164">
        <f t="shared" si="34"/>
        <v>0</v>
      </c>
      <c r="BG163" s="164">
        <f t="shared" si="35"/>
        <v>0</v>
      </c>
      <c r="BH163" s="164">
        <f t="shared" si="36"/>
        <v>0</v>
      </c>
      <c r="BI163" s="164">
        <f t="shared" si="37"/>
        <v>0</v>
      </c>
      <c r="BJ163" s="22" t="s">
        <v>91</v>
      </c>
      <c r="BK163" s="164">
        <f t="shared" si="38"/>
        <v>0</v>
      </c>
      <c r="BL163" s="22" t="s">
        <v>209</v>
      </c>
      <c r="BM163" s="22" t="s">
        <v>350</v>
      </c>
    </row>
    <row r="164" spans="2:65" s="1" customFormat="1" ht="25.5" customHeight="1">
      <c r="B164" s="154"/>
      <c r="C164" s="155" t="s">
        <v>351</v>
      </c>
      <c r="D164" s="155" t="s">
        <v>205</v>
      </c>
      <c r="E164" s="156" t="s">
        <v>352</v>
      </c>
      <c r="F164" s="263" t="s">
        <v>353</v>
      </c>
      <c r="G164" s="263"/>
      <c r="H164" s="263"/>
      <c r="I164" s="263"/>
      <c r="J164" s="157" t="s">
        <v>208</v>
      </c>
      <c r="K164" s="158">
        <v>70</v>
      </c>
      <c r="L164" s="159"/>
      <c r="M164" s="264"/>
      <c r="N164" s="264"/>
      <c r="O164" s="264"/>
      <c r="P164" s="264">
        <f t="shared" si="26"/>
        <v>0</v>
      </c>
      <c r="Q164" s="264"/>
      <c r="R164" s="160"/>
      <c r="T164" s="161" t="s">
        <v>5</v>
      </c>
      <c r="U164" s="44" t="s">
        <v>47</v>
      </c>
      <c r="V164" s="120">
        <f t="shared" si="27"/>
        <v>0</v>
      </c>
      <c r="W164" s="120">
        <f t="shared" si="28"/>
        <v>0</v>
      </c>
      <c r="X164" s="120">
        <f t="shared" si="29"/>
        <v>0</v>
      </c>
      <c r="Y164" s="162">
        <v>2.8000000000000001E-2</v>
      </c>
      <c r="Z164" s="162">
        <f t="shared" si="30"/>
        <v>1.96</v>
      </c>
      <c r="AA164" s="162">
        <v>3.0000000000000001E-5</v>
      </c>
      <c r="AB164" s="162">
        <f t="shared" si="31"/>
        <v>2.0999999999999999E-3</v>
      </c>
      <c r="AC164" s="162">
        <v>0</v>
      </c>
      <c r="AD164" s="163">
        <f t="shared" si="32"/>
        <v>0</v>
      </c>
      <c r="AR164" s="22" t="s">
        <v>209</v>
      </c>
      <c r="AT164" s="22" t="s">
        <v>205</v>
      </c>
      <c r="AU164" s="22" t="s">
        <v>96</v>
      </c>
      <c r="AY164" s="22" t="s">
        <v>204</v>
      </c>
      <c r="BE164" s="164">
        <f t="shared" si="33"/>
        <v>0</v>
      </c>
      <c r="BF164" s="164">
        <f t="shared" si="34"/>
        <v>0</v>
      </c>
      <c r="BG164" s="164">
        <f t="shared" si="35"/>
        <v>0</v>
      </c>
      <c r="BH164" s="164">
        <f t="shared" si="36"/>
        <v>0</v>
      </c>
      <c r="BI164" s="164">
        <f t="shared" si="37"/>
        <v>0</v>
      </c>
      <c r="BJ164" s="22" t="s">
        <v>91</v>
      </c>
      <c r="BK164" s="164">
        <f t="shared" si="38"/>
        <v>0</v>
      </c>
      <c r="BL164" s="22" t="s">
        <v>209</v>
      </c>
      <c r="BM164" s="22" t="s">
        <v>354</v>
      </c>
    </row>
    <row r="165" spans="2:65" s="1" customFormat="1" ht="25.5" customHeight="1">
      <c r="B165" s="154"/>
      <c r="C165" s="155" t="s">
        <v>355</v>
      </c>
      <c r="D165" s="155" t="s">
        <v>205</v>
      </c>
      <c r="E165" s="156" t="s">
        <v>356</v>
      </c>
      <c r="F165" s="263" t="s">
        <v>357</v>
      </c>
      <c r="G165" s="263"/>
      <c r="H165" s="263"/>
      <c r="I165" s="263"/>
      <c r="J165" s="157" t="s">
        <v>208</v>
      </c>
      <c r="K165" s="158">
        <v>35</v>
      </c>
      <c r="L165" s="159"/>
      <c r="M165" s="264"/>
      <c r="N165" s="264"/>
      <c r="O165" s="264"/>
      <c r="P165" s="264">
        <f t="shared" si="26"/>
        <v>0</v>
      </c>
      <c r="Q165" s="264"/>
      <c r="R165" s="160"/>
      <c r="T165" s="161" t="s">
        <v>5</v>
      </c>
      <c r="U165" s="44" t="s">
        <v>47</v>
      </c>
      <c r="V165" s="120">
        <f t="shared" si="27"/>
        <v>0</v>
      </c>
      <c r="W165" s="120">
        <f t="shared" si="28"/>
        <v>0</v>
      </c>
      <c r="X165" s="120">
        <f t="shared" si="29"/>
        <v>0</v>
      </c>
      <c r="Y165" s="162">
        <v>3.1E-2</v>
      </c>
      <c r="Z165" s="162">
        <f t="shared" si="30"/>
        <v>1.085</v>
      </c>
      <c r="AA165" s="162">
        <v>2.0000000000000002E-5</v>
      </c>
      <c r="AB165" s="162">
        <f t="shared" si="31"/>
        <v>7.000000000000001E-4</v>
      </c>
      <c r="AC165" s="162">
        <v>0</v>
      </c>
      <c r="AD165" s="163">
        <f t="shared" si="32"/>
        <v>0</v>
      </c>
      <c r="AR165" s="22" t="s">
        <v>209</v>
      </c>
      <c r="AT165" s="22" t="s">
        <v>205</v>
      </c>
      <c r="AU165" s="22" t="s">
        <v>96</v>
      </c>
      <c r="AY165" s="22" t="s">
        <v>204</v>
      </c>
      <c r="BE165" s="164">
        <f t="shared" si="33"/>
        <v>0</v>
      </c>
      <c r="BF165" s="164">
        <f t="shared" si="34"/>
        <v>0</v>
      </c>
      <c r="BG165" s="164">
        <f t="shared" si="35"/>
        <v>0</v>
      </c>
      <c r="BH165" s="164">
        <f t="shared" si="36"/>
        <v>0</v>
      </c>
      <c r="BI165" s="164">
        <f t="shared" si="37"/>
        <v>0</v>
      </c>
      <c r="BJ165" s="22" t="s">
        <v>91</v>
      </c>
      <c r="BK165" s="164">
        <f t="shared" si="38"/>
        <v>0</v>
      </c>
      <c r="BL165" s="22" t="s">
        <v>209</v>
      </c>
      <c r="BM165" s="22" t="s">
        <v>358</v>
      </c>
    </row>
    <row r="166" spans="2:65" s="10" customFormat="1" ht="37.35" customHeight="1">
      <c r="B166" s="142"/>
      <c r="C166" s="143"/>
      <c r="D166" s="144" t="s">
        <v>184</v>
      </c>
      <c r="E166" s="144"/>
      <c r="F166" s="144"/>
      <c r="G166" s="144"/>
      <c r="H166" s="144"/>
      <c r="I166" s="144"/>
      <c r="J166" s="144"/>
      <c r="K166" s="144"/>
      <c r="L166" s="144"/>
      <c r="M166" s="281">
        <f>BK166</f>
        <v>0</v>
      </c>
      <c r="N166" s="282"/>
      <c r="O166" s="282"/>
      <c r="P166" s="282"/>
      <c r="Q166" s="282"/>
      <c r="R166" s="145"/>
      <c r="T166" s="146"/>
      <c r="U166" s="143"/>
      <c r="V166" s="143"/>
      <c r="W166" s="147">
        <f>SUM(W167:W175)</f>
        <v>0</v>
      </c>
      <c r="X166" s="147">
        <f>SUM(X167:X175)</f>
        <v>0</v>
      </c>
      <c r="Y166" s="143"/>
      <c r="Z166" s="148">
        <f>SUM(Z167:Z175)</f>
        <v>144</v>
      </c>
      <c r="AA166" s="143"/>
      <c r="AB166" s="148">
        <f>SUM(AB167:AB175)</f>
        <v>0</v>
      </c>
      <c r="AC166" s="143"/>
      <c r="AD166" s="149">
        <f>SUM(AD167:AD175)</f>
        <v>0</v>
      </c>
      <c r="AR166" s="150" t="s">
        <v>220</v>
      </c>
      <c r="AT166" s="151" t="s">
        <v>83</v>
      </c>
      <c r="AU166" s="151" t="s">
        <v>84</v>
      </c>
      <c r="AY166" s="150" t="s">
        <v>204</v>
      </c>
      <c r="BK166" s="152">
        <f>SUM(BK167:BK175)</f>
        <v>0</v>
      </c>
    </row>
    <row r="167" spans="2:65" s="1" customFormat="1" ht="16.5" customHeight="1">
      <c r="B167" s="154"/>
      <c r="C167" s="155" t="s">
        <v>359</v>
      </c>
      <c r="D167" s="155" t="s">
        <v>205</v>
      </c>
      <c r="E167" s="156" t="s">
        <v>360</v>
      </c>
      <c r="F167" s="263" t="s">
        <v>361</v>
      </c>
      <c r="G167" s="263"/>
      <c r="H167" s="263"/>
      <c r="I167" s="263"/>
      <c r="J167" s="157" t="s">
        <v>362</v>
      </c>
      <c r="K167" s="158">
        <v>32</v>
      </c>
      <c r="L167" s="159">
        <v>0</v>
      </c>
      <c r="M167" s="264"/>
      <c r="N167" s="264"/>
      <c r="O167" s="264"/>
      <c r="P167" s="264">
        <f>ROUND(V167*K167,2)</f>
        <v>0</v>
      </c>
      <c r="Q167" s="264"/>
      <c r="R167" s="160"/>
      <c r="T167" s="161" t="s">
        <v>5</v>
      </c>
      <c r="U167" s="44" t="s">
        <v>47</v>
      </c>
      <c r="V167" s="120">
        <f>L167+M167</f>
        <v>0</v>
      </c>
      <c r="W167" s="120">
        <f>ROUND(L167*K167,2)</f>
        <v>0</v>
      </c>
      <c r="X167" s="120">
        <f>ROUND(M167*K167,2)</f>
        <v>0</v>
      </c>
      <c r="Y167" s="162">
        <v>1</v>
      </c>
      <c r="Z167" s="162">
        <f>Y167*K167</f>
        <v>32</v>
      </c>
      <c r="AA167" s="162">
        <v>0</v>
      </c>
      <c r="AB167" s="162">
        <f>AA167*K167</f>
        <v>0</v>
      </c>
      <c r="AC167" s="162">
        <v>0</v>
      </c>
      <c r="AD167" s="163">
        <f>AC167*K167</f>
        <v>0</v>
      </c>
      <c r="AR167" s="22" t="s">
        <v>363</v>
      </c>
      <c r="AT167" s="22" t="s">
        <v>205</v>
      </c>
      <c r="AU167" s="22" t="s">
        <v>91</v>
      </c>
      <c r="AY167" s="22" t="s">
        <v>204</v>
      </c>
      <c r="BE167" s="164">
        <f>IF(U167="základní",P167,0)</f>
        <v>0</v>
      </c>
      <c r="BF167" s="164">
        <f>IF(U167="snížená",P167,0)</f>
        <v>0</v>
      </c>
      <c r="BG167" s="164">
        <f>IF(U167="zákl. přenesená",P167,0)</f>
        <v>0</v>
      </c>
      <c r="BH167" s="164">
        <f>IF(U167="sníž. přenesená",P167,0)</f>
        <v>0</v>
      </c>
      <c r="BI167" s="164">
        <f>IF(U167="nulová",P167,0)</f>
        <v>0</v>
      </c>
      <c r="BJ167" s="22" t="s">
        <v>91</v>
      </c>
      <c r="BK167" s="164">
        <f>ROUND(V167*K167,2)</f>
        <v>0</v>
      </c>
      <c r="BL167" s="22" t="s">
        <v>363</v>
      </c>
      <c r="BM167" s="22" t="s">
        <v>364</v>
      </c>
    </row>
    <row r="168" spans="2:65" s="11" customFormat="1" ht="16.5" customHeight="1">
      <c r="B168" s="170"/>
      <c r="C168" s="171"/>
      <c r="D168" s="171"/>
      <c r="E168" s="172" t="s">
        <v>5</v>
      </c>
      <c r="F168" s="268" t="s">
        <v>365</v>
      </c>
      <c r="G168" s="269"/>
      <c r="H168" s="269"/>
      <c r="I168" s="269"/>
      <c r="J168" s="171"/>
      <c r="K168" s="173">
        <v>32</v>
      </c>
      <c r="L168" s="171"/>
      <c r="M168" s="171"/>
      <c r="N168" s="171"/>
      <c r="O168" s="171"/>
      <c r="P168" s="171"/>
      <c r="Q168" s="171"/>
      <c r="R168" s="174"/>
      <c r="T168" s="175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6"/>
      <c r="AT168" s="177" t="s">
        <v>366</v>
      </c>
      <c r="AU168" s="177" t="s">
        <v>91</v>
      </c>
      <c r="AV168" s="11" t="s">
        <v>96</v>
      </c>
      <c r="AW168" s="11" t="s">
        <v>7</v>
      </c>
      <c r="AX168" s="11" t="s">
        <v>91</v>
      </c>
      <c r="AY168" s="177" t="s">
        <v>204</v>
      </c>
    </row>
    <row r="169" spans="2:65" s="1" customFormat="1" ht="16.5" customHeight="1">
      <c r="B169" s="154"/>
      <c r="C169" s="155" t="s">
        <v>367</v>
      </c>
      <c r="D169" s="155" t="s">
        <v>205</v>
      </c>
      <c r="E169" s="156" t="s">
        <v>368</v>
      </c>
      <c r="F169" s="263" t="s">
        <v>369</v>
      </c>
      <c r="G169" s="263"/>
      <c r="H169" s="263"/>
      <c r="I169" s="263"/>
      <c r="J169" s="157" t="s">
        <v>362</v>
      </c>
      <c r="K169" s="158">
        <v>48</v>
      </c>
      <c r="L169" s="159">
        <v>0</v>
      </c>
      <c r="M169" s="264"/>
      <c r="N169" s="264"/>
      <c r="O169" s="264"/>
      <c r="P169" s="264">
        <f>ROUND(V169*K169,2)</f>
        <v>0</v>
      </c>
      <c r="Q169" s="264"/>
      <c r="R169" s="160"/>
      <c r="T169" s="161" t="s">
        <v>5</v>
      </c>
      <c r="U169" s="44" t="s">
        <v>47</v>
      </c>
      <c r="V169" s="120">
        <f>L169+M169</f>
        <v>0</v>
      </c>
      <c r="W169" s="120">
        <f>ROUND(L169*K169,2)</f>
        <v>0</v>
      </c>
      <c r="X169" s="120">
        <f>ROUND(M169*K169,2)</f>
        <v>0</v>
      </c>
      <c r="Y169" s="162">
        <v>1</v>
      </c>
      <c r="Z169" s="162">
        <f>Y169*K169</f>
        <v>48</v>
      </c>
      <c r="AA169" s="162">
        <v>0</v>
      </c>
      <c r="AB169" s="162">
        <f>AA169*K169</f>
        <v>0</v>
      </c>
      <c r="AC169" s="162">
        <v>0</v>
      </c>
      <c r="AD169" s="163">
        <f>AC169*K169</f>
        <v>0</v>
      </c>
      <c r="AR169" s="22" t="s">
        <v>363</v>
      </c>
      <c r="AT169" s="22" t="s">
        <v>205</v>
      </c>
      <c r="AU169" s="22" t="s">
        <v>91</v>
      </c>
      <c r="AY169" s="22" t="s">
        <v>204</v>
      </c>
      <c r="BE169" s="164">
        <f>IF(U169="základní",P169,0)</f>
        <v>0</v>
      </c>
      <c r="BF169" s="164">
        <f>IF(U169="snížená",P169,0)</f>
        <v>0</v>
      </c>
      <c r="BG169" s="164">
        <f>IF(U169="zákl. přenesená",P169,0)</f>
        <v>0</v>
      </c>
      <c r="BH169" s="164">
        <f>IF(U169="sníž. přenesená",P169,0)</f>
        <v>0</v>
      </c>
      <c r="BI169" s="164">
        <f>IF(U169="nulová",P169,0)</f>
        <v>0</v>
      </c>
      <c r="BJ169" s="22" t="s">
        <v>91</v>
      </c>
      <c r="BK169" s="164">
        <f>ROUND(V169*K169,2)</f>
        <v>0</v>
      </c>
      <c r="BL169" s="22" t="s">
        <v>363</v>
      </c>
      <c r="BM169" s="22" t="s">
        <v>370</v>
      </c>
    </row>
    <row r="170" spans="2:65" s="11" customFormat="1" ht="16.5" customHeight="1">
      <c r="B170" s="170"/>
      <c r="C170" s="171"/>
      <c r="D170" s="171"/>
      <c r="E170" s="172" t="s">
        <v>5</v>
      </c>
      <c r="F170" s="268" t="s">
        <v>371</v>
      </c>
      <c r="G170" s="269"/>
      <c r="H170" s="269"/>
      <c r="I170" s="269"/>
      <c r="J170" s="171"/>
      <c r="K170" s="173">
        <v>48</v>
      </c>
      <c r="L170" s="171"/>
      <c r="M170" s="171"/>
      <c r="N170" s="171"/>
      <c r="O170" s="171"/>
      <c r="P170" s="171"/>
      <c r="Q170" s="171"/>
      <c r="R170" s="174"/>
      <c r="T170" s="175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6"/>
      <c r="AT170" s="177" t="s">
        <v>366</v>
      </c>
      <c r="AU170" s="177" t="s">
        <v>91</v>
      </c>
      <c r="AV170" s="11" t="s">
        <v>96</v>
      </c>
      <c r="AW170" s="11" t="s">
        <v>7</v>
      </c>
      <c r="AX170" s="11" t="s">
        <v>91</v>
      </c>
      <c r="AY170" s="177" t="s">
        <v>204</v>
      </c>
    </row>
    <row r="171" spans="2:65" s="1" customFormat="1" ht="25.5" customHeight="1">
      <c r="B171" s="154"/>
      <c r="C171" s="155" t="s">
        <v>372</v>
      </c>
      <c r="D171" s="155" t="s">
        <v>205</v>
      </c>
      <c r="E171" s="156" t="s">
        <v>373</v>
      </c>
      <c r="F171" s="263" t="s">
        <v>374</v>
      </c>
      <c r="G171" s="263"/>
      <c r="H171" s="263"/>
      <c r="I171" s="263"/>
      <c r="J171" s="157" t="s">
        <v>362</v>
      </c>
      <c r="K171" s="158">
        <v>64</v>
      </c>
      <c r="L171" s="159">
        <v>0</v>
      </c>
      <c r="M171" s="264"/>
      <c r="N171" s="264"/>
      <c r="O171" s="264"/>
      <c r="P171" s="264">
        <f>ROUND(V171*K171,2)</f>
        <v>0</v>
      </c>
      <c r="Q171" s="264"/>
      <c r="R171" s="160"/>
      <c r="T171" s="161" t="s">
        <v>5</v>
      </c>
      <c r="U171" s="44" t="s">
        <v>47</v>
      </c>
      <c r="V171" s="120">
        <f>L171+M171</f>
        <v>0</v>
      </c>
      <c r="W171" s="120">
        <f>ROUND(L171*K171,2)</f>
        <v>0</v>
      </c>
      <c r="X171" s="120">
        <f>ROUND(M171*K171,2)</f>
        <v>0</v>
      </c>
      <c r="Y171" s="162">
        <v>1</v>
      </c>
      <c r="Z171" s="162">
        <f>Y171*K171</f>
        <v>64</v>
      </c>
      <c r="AA171" s="162">
        <v>0</v>
      </c>
      <c r="AB171" s="162">
        <f>AA171*K171</f>
        <v>0</v>
      </c>
      <c r="AC171" s="162">
        <v>0</v>
      </c>
      <c r="AD171" s="163">
        <f>AC171*K171</f>
        <v>0</v>
      </c>
      <c r="AR171" s="22" t="s">
        <v>363</v>
      </c>
      <c r="AT171" s="22" t="s">
        <v>205</v>
      </c>
      <c r="AU171" s="22" t="s">
        <v>91</v>
      </c>
      <c r="AY171" s="22" t="s">
        <v>204</v>
      </c>
      <c r="BE171" s="164">
        <f>IF(U171="základní",P171,0)</f>
        <v>0</v>
      </c>
      <c r="BF171" s="164">
        <f>IF(U171="snížená",P171,0)</f>
        <v>0</v>
      </c>
      <c r="BG171" s="164">
        <f>IF(U171="zákl. přenesená",P171,0)</f>
        <v>0</v>
      </c>
      <c r="BH171" s="164">
        <f>IF(U171="sníž. přenesená",P171,0)</f>
        <v>0</v>
      </c>
      <c r="BI171" s="164">
        <f>IF(U171="nulová",P171,0)</f>
        <v>0</v>
      </c>
      <c r="BJ171" s="22" t="s">
        <v>91</v>
      </c>
      <c r="BK171" s="164">
        <f>ROUND(V171*K171,2)</f>
        <v>0</v>
      </c>
      <c r="BL171" s="22" t="s">
        <v>363</v>
      </c>
      <c r="BM171" s="22" t="s">
        <v>375</v>
      </c>
    </row>
    <row r="172" spans="2:65" s="11" customFormat="1" ht="16.5" customHeight="1">
      <c r="B172" s="170"/>
      <c r="C172" s="171"/>
      <c r="D172" s="171"/>
      <c r="E172" s="172" t="s">
        <v>5</v>
      </c>
      <c r="F172" s="268" t="s">
        <v>376</v>
      </c>
      <c r="G172" s="269"/>
      <c r="H172" s="269"/>
      <c r="I172" s="269"/>
      <c r="J172" s="171"/>
      <c r="K172" s="173">
        <v>24</v>
      </c>
      <c r="L172" s="171"/>
      <c r="M172" s="171"/>
      <c r="N172" s="171"/>
      <c r="O172" s="171"/>
      <c r="P172" s="171"/>
      <c r="Q172" s="171"/>
      <c r="R172" s="174"/>
      <c r="T172" s="175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6"/>
      <c r="AT172" s="177" t="s">
        <v>366</v>
      </c>
      <c r="AU172" s="177" t="s">
        <v>91</v>
      </c>
      <c r="AV172" s="11" t="s">
        <v>96</v>
      </c>
      <c r="AW172" s="11" t="s">
        <v>7</v>
      </c>
      <c r="AX172" s="11" t="s">
        <v>84</v>
      </c>
      <c r="AY172" s="177" t="s">
        <v>204</v>
      </c>
    </row>
    <row r="173" spans="2:65" s="11" customFormat="1" ht="16.5" customHeight="1">
      <c r="B173" s="170"/>
      <c r="C173" s="171"/>
      <c r="D173" s="171"/>
      <c r="E173" s="172" t="s">
        <v>5</v>
      </c>
      <c r="F173" s="270" t="s">
        <v>377</v>
      </c>
      <c r="G173" s="271"/>
      <c r="H173" s="271"/>
      <c r="I173" s="271"/>
      <c r="J173" s="171"/>
      <c r="K173" s="173">
        <v>24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6"/>
      <c r="AT173" s="177" t="s">
        <v>366</v>
      </c>
      <c r="AU173" s="177" t="s">
        <v>91</v>
      </c>
      <c r="AV173" s="11" t="s">
        <v>96</v>
      </c>
      <c r="AW173" s="11" t="s">
        <v>7</v>
      </c>
      <c r="AX173" s="11" t="s">
        <v>84</v>
      </c>
      <c r="AY173" s="177" t="s">
        <v>204</v>
      </c>
    </row>
    <row r="174" spans="2:65" s="11" customFormat="1" ht="16.5" customHeight="1">
      <c r="B174" s="170"/>
      <c r="C174" s="171"/>
      <c r="D174" s="171"/>
      <c r="E174" s="172" t="s">
        <v>5</v>
      </c>
      <c r="F174" s="270" t="s">
        <v>378</v>
      </c>
      <c r="G174" s="271"/>
      <c r="H174" s="271"/>
      <c r="I174" s="271"/>
      <c r="J174" s="171"/>
      <c r="K174" s="173">
        <v>16</v>
      </c>
      <c r="L174" s="171"/>
      <c r="M174" s="171"/>
      <c r="N174" s="171"/>
      <c r="O174" s="171"/>
      <c r="P174" s="171"/>
      <c r="Q174" s="171"/>
      <c r="R174" s="174"/>
      <c r="T174" s="175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6"/>
      <c r="AT174" s="177" t="s">
        <v>366</v>
      </c>
      <c r="AU174" s="177" t="s">
        <v>91</v>
      </c>
      <c r="AV174" s="11" t="s">
        <v>96</v>
      </c>
      <c r="AW174" s="11" t="s">
        <v>7</v>
      </c>
      <c r="AX174" s="11" t="s">
        <v>84</v>
      </c>
      <c r="AY174" s="177" t="s">
        <v>204</v>
      </c>
    </row>
    <row r="175" spans="2:65" s="12" customFormat="1" ht="16.5" customHeight="1">
      <c r="B175" s="178"/>
      <c r="C175" s="179"/>
      <c r="D175" s="179"/>
      <c r="E175" s="180" t="s">
        <v>5</v>
      </c>
      <c r="F175" s="272" t="s">
        <v>379</v>
      </c>
      <c r="G175" s="273"/>
      <c r="H175" s="273"/>
      <c r="I175" s="273"/>
      <c r="J175" s="179"/>
      <c r="K175" s="181">
        <v>64</v>
      </c>
      <c r="L175" s="179"/>
      <c r="M175" s="179"/>
      <c r="N175" s="179"/>
      <c r="O175" s="179"/>
      <c r="P175" s="179"/>
      <c r="Q175" s="179"/>
      <c r="R175" s="182"/>
      <c r="T175" s="183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5"/>
      <c r="AT175" s="186" t="s">
        <v>366</v>
      </c>
      <c r="AU175" s="186" t="s">
        <v>91</v>
      </c>
      <c r="AV175" s="12" t="s">
        <v>220</v>
      </c>
      <c r="AW175" s="12" t="s">
        <v>7</v>
      </c>
      <c r="AX175" s="12" t="s">
        <v>91</v>
      </c>
      <c r="AY175" s="186" t="s">
        <v>204</v>
      </c>
    </row>
    <row r="176" spans="2:65" s="1" customFormat="1" ht="6.95" customHeight="1">
      <c r="B176" s="59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1"/>
    </row>
  </sheetData>
  <mergeCells count="222">
    <mergeCell ref="H1:K1"/>
    <mergeCell ref="S2:AF2"/>
    <mergeCell ref="F170:I170"/>
    <mergeCell ref="F171:I171"/>
    <mergeCell ref="P171:Q171"/>
    <mergeCell ref="M171:O171"/>
    <mergeCell ref="F172:I172"/>
    <mergeCell ref="F173:I173"/>
    <mergeCell ref="F174:I174"/>
    <mergeCell ref="F175:I175"/>
    <mergeCell ref="M120:Q120"/>
    <mergeCell ref="M121:Q121"/>
    <mergeCell ref="M122:Q122"/>
    <mergeCell ref="M127:Q127"/>
    <mergeCell ref="M130:Q130"/>
    <mergeCell ref="M135:Q135"/>
    <mergeCell ref="M143:Q143"/>
    <mergeCell ref="M155:Q155"/>
    <mergeCell ref="M158:Q158"/>
    <mergeCell ref="M166:Q166"/>
    <mergeCell ref="F165:I165"/>
    <mergeCell ref="P165:Q165"/>
    <mergeCell ref="M165:O165"/>
    <mergeCell ref="F167:I167"/>
    <mergeCell ref="P167:Q167"/>
    <mergeCell ref="M167:O167"/>
    <mergeCell ref="F168:I168"/>
    <mergeCell ref="F169:I169"/>
    <mergeCell ref="P169:Q169"/>
    <mergeCell ref="M169:O169"/>
    <mergeCell ref="F162:I162"/>
    <mergeCell ref="P162:Q162"/>
    <mergeCell ref="M162:O162"/>
    <mergeCell ref="F163:I163"/>
    <mergeCell ref="P163:Q163"/>
    <mergeCell ref="M163:O163"/>
    <mergeCell ref="F164:I164"/>
    <mergeCell ref="P164:Q164"/>
    <mergeCell ref="M164:O164"/>
    <mergeCell ref="F159:I159"/>
    <mergeCell ref="P159:Q159"/>
    <mergeCell ref="M159:O159"/>
    <mergeCell ref="F160:I160"/>
    <mergeCell ref="P160:Q160"/>
    <mergeCell ref="M160:O160"/>
    <mergeCell ref="F161:I161"/>
    <mergeCell ref="P161:Q161"/>
    <mergeCell ref="M161:O161"/>
    <mergeCell ref="F154:I154"/>
    <mergeCell ref="P154:Q154"/>
    <mergeCell ref="M154:O154"/>
    <mergeCell ref="F156:I156"/>
    <mergeCell ref="P156:Q156"/>
    <mergeCell ref="M156:O156"/>
    <mergeCell ref="F157:I157"/>
    <mergeCell ref="P157:Q157"/>
    <mergeCell ref="M157:O157"/>
    <mergeCell ref="F151:I151"/>
    <mergeCell ref="P151:Q151"/>
    <mergeCell ref="M151:O151"/>
    <mergeCell ref="F152:I152"/>
    <mergeCell ref="P152:Q152"/>
    <mergeCell ref="M152:O152"/>
    <mergeCell ref="F153:I153"/>
    <mergeCell ref="P153:Q153"/>
    <mergeCell ref="M153:O153"/>
    <mergeCell ref="F148:I148"/>
    <mergeCell ref="P148:Q148"/>
    <mergeCell ref="M148:O148"/>
    <mergeCell ref="F149:I149"/>
    <mergeCell ref="P149:Q149"/>
    <mergeCell ref="M149:O149"/>
    <mergeCell ref="F150:I150"/>
    <mergeCell ref="P150:Q150"/>
    <mergeCell ref="M150:O150"/>
    <mergeCell ref="F145:I145"/>
    <mergeCell ref="P145:Q145"/>
    <mergeCell ref="M145:O145"/>
    <mergeCell ref="F146:I146"/>
    <mergeCell ref="P146:Q146"/>
    <mergeCell ref="M146:O146"/>
    <mergeCell ref="F147:I147"/>
    <mergeCell ref="P147:Q147"/>
    <mergeCell ref="M147:O147"/>
    <mergeCell ref="F141:I141"/>
    <mergeCell ref="P141:Q141"/>
    <mergeCell ref="M141:O141"/>
    <mergeCell ref="F142:I142"/>
    <mergeCell ref="P142:Q142"/>
    <mergeCell ref="M142:O142"/>
    <mergeCell ref="F144:I144"/>
    <mergeCell ref="P144:Q144"/>
    <mergeCell ref="M144:O144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34:I134"/>
    <mergeCell ref="P134:Q134"/>
    <mergeCell ref="M134:O134"/>
    <mergeCell ref="F136:I136"/>
    <mergeCell ref="P136:Q136"/>
    <mergeCell ref="M136:O136"/>
    <mergeCell ref="F137:I137"/>
    <mergeCell ref="P137:Q137"/>
    <mergeCell ref="M137:O137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26:I126"/>
    <mergeCell ref="P126:Q126"/>
    <mergeCell ref="M126:O126"/>
    <mergeCell ref="F128:I128"/>
    <mergeCell ref="P128:Q128"/>
    <mergeCell ref="M128:O128"/>
    <mergeCell ref="F129:I129"/>
    <mergeCell ref="P129:Q129"/>
    <mergeCell ref="M129:O129"/>
    <mergeCell ref="F123:I123"/>
    <mergeCell ref="P123:Q123"/>
    <mergeCell ref="M123:O123"/>
    <mergeCell ref="F124:I124"/>
    <mergeCell ref="P124:Q124"/>
    <mergeCell ref="M124:O124"/>
    <mergeCell ref="F125:I125"/>
    <mergeCell ref="P125:Q125"/>
    <mergeCell ref="M125:O125"/>
    <mergeCell ref="F110:P110"/>
    <mergeCell ref="F111:P111"/>
    <mergeCell ref="F112:P112"/>
    <mergeCell ref="M114:P114"/>
    <mergeCell ref="M116:Q116"/>
    <mergeCell ref="M117:Q117"/>
    <mergeCell ref="F119:I119"/>
    <mergeCell ref="P119:Q119"/>
    <mergeCell ref="M119:O119"/>
    <mergeCell ref="H97:J97"/>
    <mergeCell ref="K97:L97"/>
    <mergeCell ref="M97:Q97"/>
    <mergeCell ref="H98:J98"/>
    <mergeCell ref="K98:L98"/>
    <mergeCell ref="M98:Q98"/>
    <mergeCell ref="M100:Q100"/>
    <mergeCell ref="L102:Q102"/>
    <mergeCell ref="C108:Q108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1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100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380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M99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ROUND((SUM(BE99:BE100)+SUM(BE119:BE170)), 2)</f>
        <v>0</v>
      </c>
      <c r="I35" s="248"/>
      <c r="J35" s="248"/>
      <c r="K35" s="36"/>
      <c r="L35" s="36"/>
      <c r="M35" s="251">
        <f>ROUND(ROUND((SUM(BE99:BE100)+SUM(BE119:BE170)),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ROUND((SUM(BF99:BF100)+SUM(BF119:BF170)), 2)</f>
        <v>0</v>
      </c>
      <c r="I36" s="248"/>
      <c r="J36" s="248"/>
      <c r="K36" s="36"/>
      <c r="L36" s="36"/>
      <c r="M36" s="251">
        <f>ROUND(ROUND((SUM(BF99:BF100)+SUM(BF119:BF170)),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ROUND((SUM(BG99:BG100)+SUM(BG119:BG170)),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ROUND((SUM(BH99:BH100)+SUM(BH119:BH170)),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ROUND((SUM(BI99:BI100)+SUM(BI119:BI170)),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163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SO01.2 - Vytápění objektu B - Elektro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Karel Puhaný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W119</f>
        <v>0</v>
      </c>
      <c r="I89" s="248"/>
      <c r="J89" s="248"/>
      <c r="K89" s="242">
        <f>X119</f>
        <v>0</v>
      </c>
      <c r="L89" s="248"/>
      <c r="M89" s="242">
        <f>M119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W120</f>
        <v>0</v>
      </c>
      <c r="I90" s="259"/>
      <c r="J90" s="259"/>
      <c r="K90" s="258">
        <f>X120</f>
        <v>0</v>
      </c>
      <c r="L90" s="259"/>
      <c r="M90" s="258">
        <f>M120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177</v>
      </c>
      <c r="E91" s="101"/>
      <c r="F91" s="101"/>
      <c r="G91" s="101"/>
      <c r="H91" s="238">
        <f>W121</f>
        <v>0</v>
      </c>
      <c r="I91" s="239"/>
      <c r="J91" s="239"/>
      <c r="K91" s="238">
        <f>X121</f>
        <v>0</v>
      </c>
      <c r="L91" s="239"/>
      <c r="M91" s="238">
        <f>M121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178</v>
      </c>
      <c r="E92" s="101"/>
      <c r="F92" s="101"/>
      <c r="G92" s="101"/>
      <c r="H92" s="238">
        <f>W125</f>
        <v>0</v>
      </c>
      <c r="I92" s="239"/>
      <c r="J92" s="239"/>
      <c r="K92" s="238">
        <f>X125</f>
        <v>0</v>
      </c>
      <c r="L92" s="239"/>
      <c r="M92" s="238">
        <f>M125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179</v>
      </c>
      <c r="E93" s="101"/>
      <c r="F93" s="101"/>
      <c r="G93" s="101"/>
      <c r="H93" s="238">
        <f>W128</f>
        <v>0</v>
      </c>
      <c r="I93" s="239"/>
      <c r="J93" s="239"/>
      <c r="K93" s="238">
        <f>X128</f>
        <v>0</v>
      </c>
      <c r="L93" s="239"/>
      <c r="M93" s="238">
        <f>M128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180</v>
      </c>
      <c r="E94" s="101"/>
      <c r="F94" s="101"/>
      <c r="G94" s="101"/>
      <c r="H94" s="238">
        <f>W134</f>
        <v>0</v>
      </c>
      <c r="I94" s="239"/>
      <c r="J94" s="239"/>
      <c r="K94" s="238">
        <f>X134</f>
        <v>0</v>
      </c>
      <c r="L94" s="239"/>
      <c r="M94" s="238">
        <f>M134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181</v>
      </c>
      <c r="E95" s="101"/>
      <c r="F95" s="101"/>
      <c r="G95" s="101"/>
      <c r="H95" s="238">
        <f>W141</f>
        <v>0</v>
      </c>
      <c r="I95" s="239"/>
      <c r="J95" s="239"/>
      <c r="K95" s="238">
        <f>X141</f>
        <v>0</v>
      </c>
      <c r="L95" s="239"/>
      <c r="M95" s="238">
        <f>M141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183</v>
      </c>
      <c r="E96" s="101"/>
      <c r="F96" s="101"/>
      <c r="G96" s="101"/>
      <c r="H96" s="238">
        <f>W153</f>
        <v>0</v>
      </c>
      <c r="I96" s="239"/>
      <c r="J96" s="239"/>
      <c r="K96" s="238">
        <f>X153</f>
        <v>0</v>
      </c>
      <c r="L96" s="239"/>
      <c r="M96" s="238">
        <f>M153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184</v>
      </c>
      <c r="E97" s="126"/>
      <c r="F97" s="126"/>
      <c r="G97" s="126"/>
      <c r="H97" s="258">
        <f>W161</f>
        <v>0</v>
      </c>
      <c r="I97" s="259"/>
      <c r="J97" s="259"/>
      <c r="K97" s="258">
        <f>X161</f>
        <v>0</v>
      </c>
      <c r="L97" s="259"/>
      <c r="M97" s="258">
        <f>M161</f>
        <v>0</v>
      </c>
      <c r="N97" s="259"/>
      <c r="O97" s="259"/>
      <c r="P97" s="259"/>
      <c r="Q97" s="259"/>
      <c r="R97" s="128"/>
    </row>
    <row r="98" spans="2:21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24" t="s">
        <v>185</v>
      </c>
      <c r="D99" s="36"/>
      <c r="E99" s="36"/>
      <c r="F99" s="36"/>
      <c r="G99" s="36"/>
      <c r="H99" s="36"/>
      <c r="I99" s="36"/>
      <c r="J99" s="36"/>
      <c r="K99" s="36"/>
      <c r="L99" s="36"/>
      <c r="M99" s="257">
        <v>0</v>
      </c>
      <c r="N99" s="260"/>
      <c r="O99" s="260"/>
      <c r="P99" s="260"/>
      <c r="Q99" s="260"/>
      <c r="R99" s="37"/>
      <c r="T99" s="132"/>
      <c r="U99" s="133" t="s">
        <v>46</v>
      </c>
    </row>
    <row r="100" spans="2:21" s="1" customFormat="1" ht="18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14" t="s">
        <v>155</v>
      </c>
      <c r="D101" s="115"/>
      <c r="E101" s="115"/>
      <c r="F101" s="115"/>
      <c r="G101" s="115"/>
      <c r="H101" s="115"/>
      <c r="I101" s="115"/>
      <c r="J101" s="115"/>
      <c r="K101" s="115"/>
      <c r="L101" s="243">
        <f>ROUND(SUM(M89+M99),2)</f>
        <v>0</v>
      </c>
      <c r="M101" s="243"/>
      <c r="N101" s="243"/>
      <c r="O101" s="243"/>
      <c r="P101" s="243"/>
      <c r="Q101" s="243"/>
      <c r="R101" s="37"/>
    </row>
    <row r="102" spans="2:21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21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21" s="1" customFormat="1" ht="36.950000000000003" customHeight="1">
      <c r="B107" s="35"/>
      <c r="C107" s="206" t="s">
        <v>186</v>
      </c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37"/>
    </row>
    <row r="108" spans="2:21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21" s="1" customFormat="1" ht="30" customHeight="1">
      <c r="B109" s="35"/>
      <c r="C109" s="32" t="s">
        <v>18</v>
      </c>
      <c r="D109" s="36"/>
      <c r="E109" s="36"/>
      <c r="F109" s="246" t="str">
        <f>F6</f>
        <v>St. č. 2368 Decentralizace vytápění CA PZP Lobodice</v>
      </c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36"/>
      <c r="R109" s="37"/>
    </row>
    <row r="110" spans="2:21" ht="30" customHeight="1">
      <c r="B110" s="26"/>
      <c r="C110" s="32" t="s">
        <v>162</v>
      </c>
      <c r="D110" s="28"/>
      <c r="E110" s="28"/>
      <c r="F110" s="246" t="s">
        <v>163</v>
      </c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8"/>
      <c r="R110" s="27"/>
    </row>
    <row r="111" spans="2:21" s="1" customFormat="1" ht="36.950000000000003" customHeight="1">
      <c r="B111" s="35"/>
      <c r="C111" s="69" t="s">
        <v>164</v>
      </c>
      <c r="D111" s="36"/>
      <c r="E111" s="36"/>
      <c r="F111" s="223" t="str">
        <f>F8</f>
        <v>SO01.2 - Vytápění objektu B - Elektro</v>
      </c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36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18" customHeight="1">
      <c r="B113" s="35"/>
      <c r="C113" s="32" t="s">
        <v>22</v>
      </c>
      <c r="D113" s="36"/>
      <c r="E113" s="36"/>
      <c r="F113" s="30" t="str">
        <f>F10</f>
        <v>PZP Lobodice</v>
      </c>
      <c r="G113" s="36"/>
      <c r="H113" s="36"/>
      <c r="I113" s="36"/>
      <c r="J113" s="36"/>
      <c r="K113" s="32" t="s">
        <v>24</v>
      </c>
      <c r="L113" s="36"/>
      <c r="M113" s="249" t="str">
        <f>IF(O10="","",O10)</f>
        <v>06.04.2018</v>
      </c>
      <c r="N113" s="249"/>
      <c r="O113" s="249"/>
      <c r="P113" s="249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>
      <c r="B115" s="35"/>
      <c r="C115" s="32" t="s">
        <v>26</v>
      </c>
      <c r="D115" s="36"/>
      <c r="E115" s="36"/>
      <c r="F115" s="30" t="str">
        <f>E13</f>
        <v xml:space="preserve">innogy Gas Storage, s.r.o. </v>
      </c>
      <c r="G115" s="36"/>
      <c r="H115" s="36"/>
      <c r="I115" s="36"/>
      <c r="J115" s="36"/>
      <c r="K115" s="32" t="s">
        <v>34</v>
      </c>
      <c r="L115" s="36"/>
      <c r="M115" s="208" t="str">
        <f>E19</f>
        <v>FORGAS a. s.</v>
      </c>
      <c r="N115" s="208"/>
      <c r="O115" s="208"/>
      <c r="P115" s="208"/>
      <c r="Q115" s="208"/>
      <c r="R115" s="37"/>
    </row>
    <row r="116" spans="2:65" s="1" customFormat="1" ht="14.45" customHeight="1">
      <c r="B116" s="35"/>
      <c r="C116" s="32" t="s">
        <v>32</v>
      </c>
      <c r="D116" s="36"/>
      <c r="E116" s="36"/>
      <c r="F116" s="30" t="str">
        <f>IF(E16="","",E16)</f>
        <v xml:space="preserve"> </v>
      </c>
      <c r="G116" s="36"/>
      <c r="H116" s="36"/>
      <c r="I116" s="36"/>
      <c r="J116" s="36"/>
      <c r="K116" s="32" t="s">
        <v>38</v>
      </c>
      <c r="L116" s="36"/>
      <c r="M116" s="208" t="str">
        <f>E22</f>
        <v>Ing. Karel Puhaný</v>
      </c>
      <c r="N116" s="208"/>
      <c r="O116" s="208"/>
      <c r="P116" s="208"/>
      <c r="Q116" s="208"/>
      <c r="R116" s="37"/>
    </row>
    <row r="117" spans="2:65" s="1" customFormat="1" ht="10.3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9" customFormat="1" ht="29.25" customHeight="1">
      <c r="B118" s="134"/>
      <c r="C118" s="135" t="s">
        <v>187</v>
      </c>
      <c r="D118" s="136" t="s">
        <v>188</v>
      </c>
      <c r="E118" s="136" t="s">
        <v>64</v>
      </c>
      <c r="F118" s="261" t="s">
        <v>189</v>
      </c>
      <c r="G118" s="261"/>
      <c r="H118" s="261"/>
      <c r="I118" s="261"/>
      <c r="J118" s="136" t="s">
        <v>190</v>
      </c>
      <c r="K118" s="136" t="s">
        <v>191</v>
      </c>
      <c r="L118" s="136" t="s">
        <v>192</v>
      </c>
      <c r="M118" s="261" t="s">
        <v>193</v>
      </c>
      <c r="N118" s="261"/>
      <c r="O118" s="261"/>
      <c r="P118" s="261" t="s">
        <v>173</v>
      </c>
      <c r="Q118" s="262"/>
      <c r="R118" s="137"/>
      <c r="T118" s="76" t="s">
        <v>194</v>
      </c>
      <c r="U118" s="77" t="s">
        <v>46</v>
      </c>
      <c r="V118" s="77" t="s">
        <v>195</v>
      </c>
      <c r="W118" s="77" t="s">
        <v>196</v>
      </c>
      <c r="X118" s="77" t="s">
        <v>197</v>
      </c>
      <c r="Y118" s="77" t="s">
        <v>198</v>
      </c>
      <c r="Z118" s="77" t="s">
        <v>199</v>
      </c>
      <c r="AA118" s="77" t="s">
        <v>200</v>
      </c>
      <c r="AB118" s="77" t="s">
        <v>201</v>
      </c>
      <c r="AC118" s="77" t="s">
        <v>202</v>
      </c>
      <c r="AD118" s="78" t="s">
        <v>203</v>
      </c>
    </row>
    <row r="119" spans="2:65" s="1" customFormat="1" ht="29.25" customHeight="1">
      <c r="B119" s="35"/>
      <c r="C119" s="80" t="s">
        <v>167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274">
        <f>BK119</f>
        <v>0</v>
      </c>
      <c r="N119" s="275"/>
      <c r="O119" s="275"/>
      <c r="P119" s="275"/>
      <c r="Q119" s="275"/>
      <c r="R119" s="37"/>
      <c r="T119" s="79"/>
      <c r="U119" s="51"/>
      <c r="V119" s="51"/>
      <c r="W119" s="138">
        <f>W120+W161</f>
        <v>0</v>
      </c>
      <c r="X119" s="138">
        <f>X120+X161</f>
        <v>0</v>
      </c>
      <c r="Y119" s="51"/>
      <c r="Z119" s="139">
        <f>Z120+Z161</f>
        <v>172.39600000000002</v>
      </c>
      <c r="AA119" s="51"/>
      <c r="AB119" s="139">
        <f>AB120+AB161</f>
        <v>50.398599999999995</v>
      </c>
      <c r="AC119" s="51"/>
      <c r="AD119" s="140">
        <f>AD120+AD161</f>
        <v>9.4500000000000001E-3</v>
      </c>
      <c r="AT119" s="22" t="s">
        <v>83</v>
      </c>
      <c r="AU119" s="22" t="s">
        <v>175</v>
      </c>
      <c r="BK119" s="141">
        <f>BK120+BK161</f>
        <v>0</v>
      </c>
    </row>
    <row r="120" spans="2:65" s="10" customFormat="1" ht="37.35" customHeight="1">
      <c r="B120" s="142"/>
      <c r="C120" s="143"/>
      <c r="D120" s="144" t="s">
        <v>176</v>
      </c>
      <c r="E120" s="144"/>
      <c r="F120" s="144"/>
      <c r="G120" s="144"/>
      <c r="H120" s="144"/>
      <c r="I120" s="144"/>
      <c r="J120" s="144"/>
      <c r="K120" s="144"/>
      <c r="L120" s="144"/>
      <c r="M120" s="276">
        <f>BK120</f>
        <v>0</v>
      </c>
      <c r="N120" s="258"/>
      <c r="O120" s="258"/>
      <c r="P120" s="258"/>
      <c r="Q120" s="258"/>
      <c r="R120" s="145"/>
      <c r="T120" s="146"/>
      <c r="U120" s="143"/>
      <c r="V120" s="143"/>
      <c r="W120" s="147">
        <f>W121+W125+W128+W134+W141+W153</f>
        <v>0</v>
      </c>
      <c r="X120" s="147">
        <f>X121+X125+X128+X134+X141+X153</f>
        <v>0</v>
      </c>
      <c r="Y120" s="143"/>
      <c r="Z120" s="148">
        <f>Z121+Z125+Z128+Z134+Z141+Z153</f>
        <v>56.396000000000001</v>
      </c>
      <c r="AA120" s="143"/>
      <c r="AB120" s="148">
        <f>AB121+AB125+AB128+AB134+AB141+AB153</f>
        <v>50.398599999999995</v>
      </c>
      <c r="AC120" s="143"/>
      <c r="AD120" s="149">
        <f>AD121+AD125+AD128+AD134+AD141+AD153</f>
        <v>9.4500000000000001E-3</v>
      </c>
      <c r="AR120" s="150" t="s">
        <v>96</v>
      </c>
      <c r="AT120" s="151" t="s">
        <v>83</v>
      </c>
      <c r="AU120" s="151" t="s">
        <v>84</v>
      </c>
      <c r="AY120" s="150" t="s">
        <v>204</v>
      </c>
      <c r="BK120" s="152">
        <f>BK121+BK125+BK128+BK134+BK141+BK153</f>
        <v>0</v>
      </c>
    </row>
    <row r="121" spans="2:65" s="10" customFormat="1" ht="19.899999999999999" customHeight="1">
      <c r="B121" s="142"/>
      <c r="C121" s="143"/>
      <c r="D121" s="153" t="s">
        <v>177</v>
      </c>
      <c r="E121" s="153"/>
      <c r="F121" s="153"/>
      <c r="G121" s="153"/>
      <c r="H121" s="153"/>
      <c r="I121" s="153"/>
      <c r="J121" s="153"/>
      <c r="K121" s="153"/>
      <c r="L121" s="153"/>
      <c r="M121" s="277">
        <f>BK121</f>
        <v>0</v>
      </c>
      <c r="N121" s="278"/>
      <c r="O121" s="278"/>
      <c r="P121" s="278"/>
      <c r="Q121" s="278"/>
      <c r="R121" s="145"/>
      <c r="T121" s="146"/>
      <c r="U121" s="143"/>
      <c r="V121" s="143"/>
      <c r="W121" s="147">
        <f>SUM(W122:W124)</f>
        <v>0</v>
      </c>
      <c r="X121" s="147">
        <f>SUM(X122:X124)</f>
        <v>0</v>
      </c>
      <c r="Y121" s="143"/>
      <c r="Z121" s="148">
        <f>SUM(Z122:Z124)</f>
        <v>0.99</v>
      </c>
      <c r="AA121" s="143"/>
      <c r="AB121" s="148">
        <f>SUM(AB122:AB124)</f>
        <v>1.35E-2</v>
      </c>
      <c r="AC121" s="143"/>
      <c r="AD121" s="149">
        <f>SUM(AD122:AD124)</f>
        <v>0</v>
      </c>
      <c r="AR121" s="150" t="s">
        <v>96</v>
      </c>
      <c r="AT121" s="151" t="s">
        <v>83</v>
      </c>
      <c r="AU121" s="151" t="s">
        <v>91</v>
      </c>
      <c r="AY121" s="150" t="s">
        <v>204</v>
      </c>
      <c r="BK121" s="152">
        <f>SUM(BK122:BK124)</f>
        <v>0</v>
      </c>
    </row>
    <row r="122" spans="2:65" s="1" customFormat="1" ht="25.5" customHeight="1">
      <c r="B122" s="154"/>
      <c r="C122" s="155" t="s">
        <v>91</v>
      </c>
      <c r="D122" s="155" t="s">
        <v>205</v>
      </c>
      <c r="E122" s="156" t="s">
        <v>206</v>
      </c>
      <c r="F122" s="263" t="s">
        <v>207</v>
      </c>
      <c r="G122" s="263"/>
      <c r="H122" s="263"/>
      <c r="I122" s="263"/>
      <c r="J122" s="157" t="s">
        <v>208</v>
      </c>
      <c r="K122" s="158">
        <v>30</v>
      </c>
      <c r="L122" s="159"/>
      <c r="M122" s="264"/>
      <c r="N122" s="264"/>
      <c r="O122" s="264"/>
      <c r="P122" s="264">
        <f>ROUND(V122*K122,2)</f>
        <v>0</v>
      </c>
      <c r="Q122" s="264"/>
      <c r="R122" s="160"/>
      <c r="T122" s="161" t="s">
        <v>5</v>
      </c>
      <c r="U122" s="44" t="s">
        <v>47</v>
      </c>
      <c r="V122" s="120">
        <f>L122+M122</f>
        <v>0</v>
      </c>
      <c r="W122" s="120">
        <f>ROUND(L122*K122,2)</f>
        <v>0</v>
      </c>
      <c r="X122" s="120">
        <f>ROUND(M122*K122,2)</f>
        <v>0</v>
      </c>
      <c r="Y122" s="162">
        <v>3.3000000000000002E-2</v>
      </c>
      <c r="Z122" s="162">
        <f>Y122*K122</f>
        <v>0.99</v>
      </c>
      <c r="AA122" s="162">
        <v>0</v>
      </c>
      <c r="AB122" s="162">
        <f>AA122*K122</f>
        <v>0</v>
      </c>
      <c r="AC122" s="162">
        <v>0</v>
      </c>
      <c r="AD122" s="163">
        <f>AC122*K122</f>
        <v>0</v>
      </c>
      <c r="AR122" s="22" t="s">
        <v>209</v>
      </c>
      <c r="AT122" s="22" t="s">
        <v>205</v>
      </c>
      <c r="AU122" s="22" t="s">
        <v>96</v>
      </c>
      <c r="AY122" s="22" t="s">
        <v>204</v>
      </c>
      <c r="BE122" s="164">
        <f>IF(U122="základní",P122,0)</f>
        <v>0</v>
      </c>
      <c r="BF122" s="164">
        <f>IF(U122="snížená",P122,0)</f>
        <v>0</v>
      </c>
      <c r="BG122" s="164">
        <f>IF(U122="zákl. přenesená",P122,0)</f>
        <v>0</v>
      </c>
      <c r="BH122" s="164">
        <f>IF(U122="sníž. přenesená",P122,0)</f>
        <v>0</v>
      </c>
      <c r="BI122" s="164">
        <f>IF(U122="nulová",P122,0)</f>
        <v>0</v>
      </c>
      <c r="BJ122" s="22" t="s">
        <v>91</v>
      </c>
      <c r="BK122" s="164">
        <f>ROUND(V122*K122,2)</f>
        <v>0</v>
      </c>
      <c r="BL122" s="22" t="s">
        <v>209</v>
      </c>
      <c r="BM122" s="22" t="s">
        <v>381</v>
      </c>
    </row>
    <row r="123" spans="2:65" s="1" customFormat="1" ht="25.5" customHeight="1">
      <c r="B123" s="154"/>
      <c r="C123" s="165" t="s">
        <v>96</v>
      </c>
      <c r="D123" s="165" t="s">
        <v>211</v>
      </c>
      <c r="E123" s="166" t="s">
        <v>382</v>
      </c>
      <c r="F123" s="265" t="s">
        <v>383</v>
      </c>
      <c r="G123" s="265"/>
      <c r="H123" s="265"/>
      <c r="I123" s="265"/>
      <c r="J123" s="167" t="s">
        <v>208</v>
      </c>
      <c r="K123" s="168">
        <v>15</v>
      </c>
      <c r="L123" s="169"/>
      <c r="M123" s="266"/>
      <c r="N123" s="266"/>
      <c r="O123" s="267"/>
      <c r="P123" s="264">
        <f>ROUND(V123*K123,2)</f>
        <v>0</v>
      </c>
      <c r="Q123" s="264"/>
      <c r="R123" s="160"/>
      <c r="T123" s="161" t="s">
        <v>5</v>
      </c>
      <c r="U123" s="44" t="s">
        <v>47</v>
      </c>
      <c r="V123" s="120">
        <f>L123+M123</f>
        <v>0</v>
      </c>
      <c r="W123" s="120">
        <f>ROUND(L123*K123,2)</f>
        <v>0</v>
      </c>
      <c r="X123" s="120">
        <f>ROUND(M123*K123,2)</f>
        <v>0</v>
      </c>
      <c r="Y123" s="162">
        <v>0</v>
      </c>
      <c r="Z123" s="162">
        <f>Y123*K123</f>
        <v>0</v>
      </c>
      <c r="AA123" s="162">
        <v>4.8000000000000001E-4</v>
      </c>
      <c r="AB123" s="162">
        <f>AA123*K123</f>
        <v>7.1999999999999998E-3</v>
      </c>
      <c r="AC123" s="162">
        <v>0</v>
      </c>
      <c r="AD123" s="163">
        <f>AC123*K123</f>
        <v>0</v>
      </c>
      <c r="AR123" s="22" t="s">
        <v>214</v>
      </c>
      <c r="AT123" s="22" t="s">
        <v>211</v>
      </c>
      <c r="AU123" s="22" t="s">
        <v>96</v>
      </c>
      <c r="AY123" s="22" t="s">
        <v>204</v>
      </c>
      <c r="BE123" s="164">
        <f>IF(U123="základní",P123,0)</f>
        <v>0</v>
      </c>
      <c r="BF123" s="164">
        <f>IF(U123="snížená",P123,0)</f>
        <v>0</v>
      </c>
      <c r="BG123" s="164">
        <f>IF(U123="zákl. přenesená",P123,0)</f>
        <v>0</v>
      </c>
      <c r="BH123" s="164">
        <f>IF(U123="sníž. přenesená",P123,0)</f>
        <v>0</v>
      </c>
      <c r="BI123" s="164">
        <f>IF(U123="nulová",P123,0)</f>
        <v>0</v>
      </c>
      <c r="BJ123" s="22" t="s">
        <v>91</v>
      </c>
      <c r="BK123" s="164">
        <f>ROUND(V123*K123,2)</f>
        <v>0</v>
      </c>
      <c r="BL123" s="22" t="s">
        <v>209</v>
      </c>
      <c r="BM123" s="22" t="s">
        <v>384</v>
      </c>
    </row>
    <row r="124" spans="2:65" s="1" customFormat="1" ht="25.5" customHeight="1">
      <c r="B124" s="154"/>
      <c r="C124" s="165" t="s">
        <v>216</v>
      </c>
      <c r="D124" s="165" t="s">
        <v>211</v>
      </c>
      <c r="E124" s="166" t="s">
        <v>385</v>
      </c>
      <c r="F124" s="265" t="s">
        <v>386</v>
      </c>
      <c r="G124" s="265"/>
      <c r="H124" s="265"/>
      <c r="I124" s="265"/>
      <c r="J124" s="167" t="s">
        <v>208</v>
      </c>
      <c r="K124" s="168">
        <v>15</v>
      </c>
      <c r="L124" s="169"/>
      <c r="M124" s="266"/>
      <c r="N124" s="266"/>
      <c r="O124" s="267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</v>
      </c>
      <c r="Z124" s="162">
        <f>Y124*K124</f>
        <v>0</v>
      </c>
      <c r="AA124" s="162">
        <v>4.2000000000000002E-4</v>
      </c>
      <c r="AB124" s="162">
        <f>AA124*K124</f>
        <v>6.3E-3</v>
      </c>
      <c r="AC124" s="162">
        <v>0</v>
      </c>
      <c r="AD124" s="163">
        <f>AC124*K124</f>
        <v>0</v>
      </c>
      <c r="AR124" s="22" t="s">
        <v>214</v>
      </c>
      <c r="AT124" s="22" t="s">
        <v>211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387</v>
      </c>
    </row>
    <row r="125" spans="2:65" s="10" customFormat="1" ht="29.85" customHeight="1">
      <c r="B125" s="142"/>
      <c r="C125" s="143"/>
      <c r="D125" s="153" t="s">
        <v>178</v>
      </c>
      <c r="E125" s="153"/>
      <c r="F125" s="153"/>
      <c r="G125" s="153"/>
      <c r="H125" s="153"/>
      <c r="I125" s="153"/>
      <c r="J125" s="153"/>
      <c r="K125" s="153"/>
      <c r="L125" s="153"/>
      <c r="M125" s="279">
        <f>BK125</f>
        <v>0</v>
      </c>
      <c r="N125" s="280"/>
      <c r="O125" s="280"/>
      <c r="P125" s="280"/>
      <c r="Q125" s="280"/>
      <c r="R125" s="145"/>
      <c r="T125" s="146"/>
      <c r="U125" s="143"/>
      <c r="V125" s="143"/>
      <c r="W125" s="147">
        <f>SUM(W126:W127)</f>
        <v>0</v>
      </c>
      <c r="X125" s="147">
        <f>SUM(X126:X127)</f>
        <v>0</v>
      </c>
      <c r="Y125" s="143"/>
      <c r="Z125" s="148">
        <f>SUM(Z126:Z127)</f>
        <v>2.5499999999999998</v>
      </c>
      <c r="AA125" s="143"/>
      <c r="AB125" s="148">
        <f>SUM(AB126:AB127)</f>
        <v>4.1599999999999996E-3</v>
      </c>
      <c r="AC125" s="143"/>
      <c r="AD125" s="149">
        <f>SUM(AD126:AD127)</f>
        <v>0</v>
      </c>
      <c r="AR125" s="150" t="s">
        <v>96</v>
      </c>
      <c r="AT125" s="151" t="s">
        <v>83</v>
      </c>
      <c r="AU125" s="151" t="s">
        <v>91</v>
      </c>
      <c r="AY125" s="150" t="s">
        <v>204</v>
      </c>
      <c r="BK125" s="152">
        <f>SUM(BK126:BK127)</f>
        <v>0</v>
      </c>
    </row>
    <row r="126" spans="2:65" s="1" customFormat="1" ht="51" customHeight="1">
      <c r="B126" s="154"/>
      <c r="C126" s="165" t="s">
        <v>220</v>
      </c>
      <c r="D126" s="165" t="s">
        <v>211</v>
      </c>
      <c r="E126" s="166" t="s">
        <v>225</v>
      </c>
      <c r="F126" s="265" t="s">
        <v>226</v>
      </c>
      <c r="G126" s="265"/>
      <c r="H126" s="265"/>
      <c r="I126" s="265"/>
      <c r="J126" s="167" t="s">
        <v>227</v>
      </c>
      <c r="K126" s="168">
        <v>2</v>
      </c>
      <c r="L126" s="169"/>
      <c r="M126" s="266"/>
      <c r="N126" s="266"/>
      <c r="O126" s="267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0</v>
      </c>
      <c r="Z126" s="162">
        <f>Y126*K126</f>
        <v>0</v>
      </c>
      <c r="AA126" s="162">
        <v>0</v>
      </c>
      <c r="AB126" s="162">
        <f>AA126*K126</f>
        <v>0</v>
      </c>
      <c r="AC126" s="162">
        <v>0</v>
      </c>
      <c r="AD126" s="163">
        <f>AC126*K126</f>
        <v>0</v>
      </c>
      <c r="AR126" s="22" t="s">
        <v>214</v>
      </c>
      <c r="AT126" s="22" t="s">
        <v>211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388</v>
      </c>
    </row>
    <row r="127" spans="2:65" s="1" customFormat="1" ht="25.5" customHeight="1">
      <c r="B127" s="154"/>
      <c r="C127" s="155" t="s">
        <v>224</v>
      </c>
      <c r="D127" s="155" t="s">
        <v>205</v>
      </c>
      <c r="E127" s="156" t="s">
        <v>389</v>
      </c>
      <c r="F127" s="263" t="s">
        <v>390</v>
      </c>
      <c r="G127" s="263"/>
      <c r="H127" s="263"/>
      <c r="I127" s="263"/>
      <c r="J127" s="157" t="s">
        <v>232</v>
      </c>
      <c r="K127" s="158">
        <v>2</v>
      </c>
      <c r="L127" s="159"/>
      <c r="M127" s="264"/>
      <c r="N127" s="264"/>
      <c r="O127" s="264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1.2749999999999999</v>
      </c>
      <c r="Z127" s="162">
        <f>Y127*K127</f>
        <v>2.5499999999999998</v>
      </c>
      <c r="AA127" s="162">
        <v>2.0799999999999998E-3</v>
      </c>
      <c r="AB127" s="162">
        <f>AA127*K127</f>
        <v>4.1599999999999996E-3</v>
      </c>
      <c r="AC127" s="162">
        <v>0</v>
      </c>
      <c r="AD127" s="163">
        <f>AC127*K127</f>
        <v>0</v>
      </c>
      <c r="AR127" s="22" t="s">
        <v>209</v>
      </c>
      <c r="AT127" s="22" t="s">
        <v>205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391</v>
      </c>
    </row>
    <row r="128" spans="2:65" s="10" customFormat="1" ht="29.85" customHeight="1">
      <c r="B128" s="142"/>
      <c r="C128" s="143"/>
      <c r="D128" s="153" t="s">
        <v>179</v>
      </c>
      <c r="E128" s="153"/>
      <c r="F128" s="153"/>
      <c r="G128" s="153"/>
      <c r="H128" s="153"/>
      <c r="I128" s="153"/>
      <c r="J128" s="153"/>
      <c r="K128" s="153"/>
      <c r="L128" s="153"/>
      <c r="M128" s="279">
        <f>BK128</f>
        <v>0</v>
      </c>
      <c r="N128" s="280"/>
      <c r="O128" s="280"/>
      <c r="P128" s="280"/>
      <c r="Q128" s="280"/>
      <c r="R128" s="145"/>
      <c r="T128" s="146"/>
      <c r="U128" s="143"/>
      <c r="V128" s="143"/>
      <c r="W128" s="147">
        <f>SUM(W129:W133)</f>
        <v>0</v>
      </c>
      <c r="X128" s="147">
        <f>SUM(X129:X133)</f>
        <v>0</v>
      </c>
      <c r="Y128" s="143"/>
      <c r="Z128" s="148">
        <f>SUM(Z129:Z133)</f>
        <v>6.4909999999999997</v>
      </c>
      <c r="AA128" s="143"/>
      <c r="AB128" s="148">
        <f>SUM(AB129:AB133)</f>
        <v>0.23669999999999999</v>
      </c>
      <c r="AC128" s="143"/>
      <c r="AD128" s="149">
        <f>SUM(AD129:AD133)</f>
        <v>0</v>
      </c>
      <c r="AR128" s="150" t="s">
        <v>96</v>
      </c>
      <c r="AT128" s="151" t="s">
        <v>83</v>
      </c>
      <c r="AU128" s="151" t="s">
        <v>91</v>
      </c>
      <c r="AY128" s="150" t="s">
        <v>204</v>
      </c>
      <c r="BK128" s="152">
        <f>SUM(BK129:BK133)</f>
        <v>0</v>
      </c>
    </row>
    <row r="129" spans="2:65" s="1" customFormat="1" ht="16.5" customHeight="1">
      <c r="B129" s="154"/>
      <c r="C129" s="155" t="s">
        <v>229</v>
      </c>
      <c r="D129" s="155" t="s">
        <v>205</v>
      </c>
      <c r="E129" s="156" t="s">
        <v>392</v>
      </c>
      <c r="F129" s="263" t="s">
        <v>393</v>
      </c>
      <c r="G129" s="263"/>
      <c r="H129" s="263"/>
      <c r="I129" s="263"/>
      <c r="J129" s="157" t="s">
        <v>237</v>
      </c>
      <c r="K129" s="158">
        <v>1</v>
      </c>
      <c r="L129" s="159"/>
      <c r="M129" s="264"/>
      <c r="N129" s="264"/>
      <c r="O129" s="264"/>
      <c r="P129" s="264">
        <f>ROUND(V129*K129,2)</f>
        <v>0</v>
      </c>
      <c r="Q129" s="264"/>
      <c r="R129" s="160"/>
      <c r="T129" s="161" t="s">
        <v>5</v>
      </c>
      <c r="U129" s="44" t="s">
        <v>47</v>
      </c>
      <c r="V129" s="120">
        <f>L129+M129</f>
        <v>0</v>
      </c>
      <c r="W129" s="120">
        <f>ROUND(L129*K129,2)</f>
        <v>0</v>
      </c>
      <c r="X129" s="120">
        <f>ROUND(M129*K129,2)</f>
        <v>0</v>
      </c>
      <c r="Y129" s="162">
        <v>1.5660000000000001</v>
      </c>
      <c r="Z129" s="162">
        <f>Y129*K129</f>
        <v>1.5660000000000001</v>
      </c>
      <c r="AA129" s="162">
        <v>7.0099999999999997E-3</v>
      </c>
      <c r="AB129" s="162">
        <f>AA129*K129</f>
        <v>7.0099999999999997E-3</v>
      </c>
      <c r="AC129" s="162">
        <v>0</v>
      </c>
      <c r="AD129" s="163">
        <f>AC129*K129</f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>IF(U129="základní",P129,0)</f>
        <v>0</v>
      </c>
      <c r="BF129" s="164">
        <f>IF(U129="snížená",P129,0)</f>
        <v>0</v>
      </c>
      <c r="BG129" s="164">
        <f>IF(U129="zákl. přenesená",P129,0)</f>
        <v>0</v>
      </c>
      <c r="BH129" s="164">
        <f>IF(U129="sníž. přenesená",P129,0)</f>
        <v>0</v>
      </c>
      <c r="BI129" s="164">
        <f>IF(U129="nulová",P129,0)</f>
        <v>0</v>
      </c>
      <c r="BJ129" s="22" t="s">
        <v>91</v>
      </c>
      <c r="BK129" s="164">
        <f>ROUND(V129*K129,2)</f>
        <v>0</v>
      </c>
      <c r="BL129" s="22" t="s">
        <v>209</v>
      </c>
      <c r="BM129" s="22" t="s">
        <v>394</v>
      </c>
    </row>
    <row r="130" spans="2:65" s="1" customFormat="1" ht="63.75" customHeight="1">
      <c r="B130" s="154"/>
      <c r="C130" s="155" t="s">
        <v>234</v>
      </c>
      <c r="D130" s="155" t="s">
        <v>205</v>
      </c>
      <c r="E130" s="156" t="s">
        <v>395</v>
      </c>
      <c r="F130" s="263" t="s">
        <v>396</v>
      </c>
      <c r="G130" s="263"/>
      <c r="H130" s="263"/>
      <c r="I130" s="263"/>
      <c r="J130" s="157" t="s">
        <v>232</v>
      </c>
      <c r="K130" s="158">
        <v>1</v>
      </c>
      <c r="L130" s="159"/>
      <c r="M130" s="264"/>
      <c r="N130" s="264"/>
      <c r="O130" s="264"/>
      <c r="P130" s="264">
        <f>ROUND(V130*K130,2)</f>
        <v>0</v>
      </c>
      <c r="Q130" s="264"/>
      <c r="R130" s="160"/>
      <c r="T130" s="161" t="s">
        <v>5</v>
      </c>
      <c r="U130" s="44" t="s">
        <v>47</v>
      </c>
      <c r="V130" s="120">
        <f>L130+M130</f>
        <v>0</v>
      </c>
      <c r="W130" s="120">
        <f>ROUND(L130*K130,2)</f>
        <v>0</v>
      </c>
      <c r="X130" s="120">
        <f>ROUND(M130*K130,2)</f>
        <v>0</v>
      </c>
      <c r="Y130" s="162">
        <v>1.454</v>
      </c>
      <c r="Z130" s="162">
        <f>Y130*K130</f>
        <v>1.454</v>
      </c>
      <c r="AA130" s="162">
        <v>9.7259999999999999E-2</v>
      </c>
      <c r="AB130" s="162">
        <f>AA130*K130</f>
        <v>9.7259999999999999E-2</v>
      </c>
      <c r="AC130" s="162">
        <v>0</v>
      </c>
      <c r="AD130" s="163">
        <f>AC130*K130</f>
        <v>0</v>
      </c>
      <c r="AR130" s="22" t="s">
        <v>209</v>
      </c>
      <c r="AT130" s="22" t="s">
        <v>205</v>
      </c>
      <c r="AU130" s="22" t="s">
        <v>96</v>
      </c>
      <c r="AY130" s="22" t="s">
        <v>204</v>
      </c>
      <c r="BE130" s="164">
        <f>IF(U130="základní",P130,0)</f>
        <v>0</v>
      </c>
      <c r="BF130" s="164">
        <f>IF(U130="snížená",P130,0)</f>
        <v>0</v>
      </c>
      <c r="BG130" s="164">
        <f>IF(U130="zákl. přenesená",P130,0)</f>
        <v>0</v>
      </c>
      <c r="BH130" s="164">
        <f>IF(U130="sníž. přenesená",P130,0)</f>
        <v>0</v>
      </c>
      <c r="BI130" s="164">
        <f>IF(U130="nulová",P130,0)</f>
        <v>0</v>
      </c>
      <c r="BJ130" s="22" t="s">
        <v>91</v>
      </c>
      <c r="BK130" s="164">
        <f>ROUND(V130*K130,2)</f>
        <v>0</v>
      </c>
      <c r="BL130" s="22" t="s">
        <v>209</v>
      </c>
      <c r="BM130" s="22" t="s">
        <v>397</v>
      </c>
    </row>
    <row r="131" spans="2:65" s="1" customFormat="1" ht="63.75" customHeight="1">
      <c r="B131" s="154"/>
      <c r="C131" s="155" t="s">
        <v>239</v>
      </c>
      <c r="D131" s="155" t="s">
        <v>205</v>
      </c>
      <c r="E131" s="156" t="s">
        <v>398</v>
      </c>
      <c r="F131" s="263" t="s">
        <v>399</v>
      </c>
      <c r="G131" s="263"/>
      <c r="H131" s="263"/>
      <c r="I131" s="263"/>
      <c r="J131" s="157" t="s">
        <v>232</v>
      </c>
      <c r="K131" s="158">
        <v>1</v>
      </c>
      <c r="L131" s="159"/>
      <c r="M131" s="264"/>
      <c r="N131" s="264"/>
      <c r="O131" s="264"/>
      <c r="P131" s="264">
        <f>ROUND(V131*K131,2)</f>
        <v>0</v>
      </c>
      <c r="Q131" s="264"/>
      <c r="R131" s="160"/>
      <c r="T131" s="161" t="s">
        <v>5</v>
      </c>
      <c r="U131" s="44" t="s">
        <v>47</v>
      </c>
      <c r="V131" s="120">
        <f>L131+M131</f>
        <v>0</v>
      </c>
      <c r="W131" s="120">
        <f>ROUND(L131*K131,2)</f>
        <v>0</v>
      </c>
      <c r="X131" s="120">
        <f>ROUND(M131*K131,2)</f>
        <v>0</v>
      </c>
      <c r="Y131" s="162">
        <v>1.454</v>
      </c>
      <c r="Z131" s="162">
        <f>Y131*K131</f>
        <v>1.454</v>
      </c>
      <c r="AA131" s="162">
        <v>9.7259999999999999E-2</v>
      </c>
      <c r="AB131" s="162">
        <f>AA131*K131</f>
        <v>9.7259999999999999E-2</v>
      </c>
      <c r="AC131" s="162">
        <v>0</v>
      </c>
      <c r="AD131" s="163">
        <f>AC131*K131</f>
        <v>0</v>
      </c>
      <c r="AR131" s="22" t="s">
        <v>209</v>
      </c>
      <c r="AT131" s="22" t="s">
        <v>205</v>
      </c>
      <c r="AU131" s="22" t="s">
        <v>96</v>
      </c>
      <c r="AY131" s="22" t="s">
        <v>204</v>
      </c>
      <c r="BE131" s="164">
        <f>IF(U131="základní",P131,0)</f>
        <v>0</v>
      </c>
      <c r="BF131" s="164">
        <f>IF(U131="snížená",P131,0)</f>
        <v>0</v>
      </c>
      <c r="BG131" s="164">
        <f>IF(U131="zákl. přenesená",P131,0)</f>
        <v>0</v>
      </c>
      <c r="BH131" s="164">
        <f>IF(U131="sníž. přenesená",P131,0)</f>
        <v>0</v>
      </c>
      <c r="BI131" s="164">
        <f>IF(U131="nulová",P131,0)</f>
        <v>0</v>
      </c>
      <c r="BJ131" s="22" t="s">
        <v>91</v>
      </c>
      <c r="BK131" s="164">
        <f>ROUND(V131*K131,2)</f>
        <v>0</v>
      </c>
      <c r="BL131" s="22" t="s">
        <v>209</v>
      </c>
      <c r="BM131" s="22" t="s">
        <v>400</v>
      </c>
    </row>
    <row r="132" spans="2:65" s="1" customFormat="1" ht="38.25" customHeight="1">
      <c r="B132" s="154"/>
      <c r="C132" s="155" t="s">
        <v>243</v>
      </c>
      <c r="D132" s="155" t="s">
        <v>205</v>
      </c>
      <c r="E132" s="156" t="s">
        <v>401</v>
      </c>
      <c r="F132" s="263" t="s">
        <v>402</v>
      </c>
      <c r="G132" s="263"/>
      <c r="H132" s="263"/>
      <c r="I132" s="263"/>
      <c r="J132" s="157" t="s">
        <v>237</v>
      </c>
      <c r="K132" s="158">
        <v>1</v>
      </c>
      <c r="L132" s="159"/>
      <c r="M132" s="264"/>
      <c r="N132" s="264"/>
      <c r="O132" s="264"/>
      <c r="P132" s="264">
        <f>ROUND(V132*K132,2)</f>
        <v>0</v>
      </c>
      <c r="Q132" s="264"/>
      <c r="R132" s="160"/>
      <c r="T132" s="161" t="s">
        <v>5</v>
      </c>
      <c r="U132" s="44" t="s">
        <v>47</v>
      </c>
      <c r="V132" s="120">
        <f>L132+M132</f>
        <v>0</v>
      </c>
      <c r="W132" s="120">
        <f>ROUND(L132*K132,2)</f>
        <v>0</v>
      </c>
      <c r="X132" s="120">
        <f>ROUND(M132*K132,2)</f>
        <v>0</v>
      </c>
      <c r="Y132" s="162">
        <v>1.7669999999999999</v>
      </c>
      <c r="Z132" s="162">
        <f>Y132*K132</f>
        <v>1.7669999999999999</v>
      </c>
      <c r="AA132" s="162">
        <v>2.7650000000000001E-2</v>
      </c>
      <c r="AB132" s="162">
        <f>AA132*K132</f>
        <v>2.7650000000000001E-2</v>
      </c>
      <c r="AC132" s="162">
        <v>0</v>
      </c>
      <c r="AD132" s="163">
        <f>AC132*K132</f>
        <v>0</v>
      </c>
      <c r="AR132" s="22" t="s">
        <v>209</v>
      </c>
      <c r="AT132" s="22" t="s">
        <v>205</v>
      </c>
      <c r="AU132" s="22" t="s">
        <v>96</v>
      </c>
      <c r="AY132" s="22" t="s">
        <v>204</v>
      </c>
      <c r="BE132" s="164">
        <f>IF(U132="základní",P132,0)</f>
        <v>0</v>
      </c>
      <c r="BF132" s="164">
        <f>IF(U132="snížená",P132,0)</f>
        <v>0</v>
      </c>
      <c r="BG132" s="164">
        <f>IF(U132="zákl. přenesená",P132,0)</f>
        <v>0</v>
      </c>
      <c r="BH132" s="164">
        <f>IF(U132="sníž. přenesená",P132,0)</f>
        <v>0</v>
      </c>
      <c r="BI132" s="164">
        <f>IF(U132="nulová",P132,0)</f>
        <v>0</v>
      </c>
      <c r="BJ132" s="22" t="s">
        <v>91</v>
      </c>
      <c r="BK132" s="164">
        <f>ROUND(V132*K132,2)</f>
        <v>0</v>
      </c>
      <c r="BL132" s="22" t="s">
        <v>209</v>
      </c>
      <c r="BM132" s="22" t="s">
        <v>403</v>
      </c>
    </row>
    <row r="133" spans="2:65" s="1" customFormat="1" ht="38.25" customHeight="1">
      <c r="B133" s="154"/>
      <c r="C133" s="155" t="s">
        <v>247</v>
      </c>
      <c r="D133" s="155" t="s">
        <v>205</v>
      </c>
      <c r="E133" s="156" t="s">
        <v>404</v>
      </c>
      <c r="F133" s="263" t="s">
        <v>405</v>
      </c>
      <c r="G133" s="263"/>
      <c r="H133" s="263"/>
      <c r="I133" s="263"/>
      <c r="J133" s="157" t="s">
        <v>232</v>
      </c>
      <c r="K133" s="158">
        <v>1</v>
      </c>
      <c r="L133" s="159"/>
      <c r="M133" s="264"/>
      <c r="N133" s="264"/>
      <c r="O133" s="264"/>
      <c r="P133" s="264">
        <f>ROUND(V133*K133,2)</f>
        <v>0</v>
      </c>
      <c r="Q133" s="264"/>
      <c r="R133" s="160"/>
      <c r="T133" s="161" t="s">
        <v>5</v>
      </c>
      <c r="U133" s="44" t="s">
        <v>47</v>
      </c>
      <c r="V133" s="120">
        <f>L133+M133</f>
        <v>0</v>
      </c>
      <c r="W133" s="120">
        <f>ROUND(L133*K133,2)</f>
        <v>0</v>
      </c>
      <c r="X133" s="120">
        <f>ROUND(M133*K133,2)</f>
        <v>0</v>
      </c>
      <c r="Y133" s="162">
        <v>0.25</v>
      </c>
      <c r="Z133" s="162">
        <f>Y133*K133</f>
        <v>0.25</v>
      </c>
      <c r="AA133" s="162">
        <v>7.5199999999999998E-3</v>
      </c>
      <c r="AB133" s="162">
        <f>AA133*K133</f>
        <v>7.5199999999999998E-3</v>
      </c>
      <c r="AC133" s="162">
        <v>0</v>
      </c>
      <c r="AD133" s="163">
        <f>AC133*K133</f>
        <v>0</v>
      </c>
      <c r="AR133" s="22" t="s">
        <v>209</v>
      </c>
      <c r="AT133" s="22" t="s">
        <v>205</v>
      </c>
      <c r="AU133" s="22" t="s">
        <v>96</v>
      </c>
      <c r="AY133" s="22" t="s">
        <v>204</v>
      </c>
      <c r="BE133" s="164">
        <f>IF(U133="základní",P133,0)</f>
        <v>0</v>
      </c>
      <c r="BF133" s="164">
        <f>IF(U133="snížená",P133,0)</f>
        <v>0</v>
      </c>
      <c r="BG133" s="164">
        <f>IF(U133="zákl. přenesená",P133,0)</f>
        <v>0</v>
      </c>
      <c r="BH133" s="164">
        <f>IF(U133="sníž. přenesená",P133,0)</f>
        <v>0</v>
      </c>
      <c r="BI133" s="164">
        <f>IF(U133="nulová",P133,0)</f>
        <v>0</v>
      </c>
      <c r="BJ133" s="22" t="s">
        <v>91</v>
      </c>
      <c r="BK133" s="164">
        <f>ROUND(V133*K133,2)</f>
        <v>0</v>
      </c>
      <c r="BL133" s="22" t="s">
        <v>209</v>
      </c>
      <c r="BM133" s="22" t="s">
        <v>406</v>
      </c>
    </row>
    <row r="134" spans="2:65" s="10" customFormat="1" ht="29.85" customHeight="1">
      <c r="B134" s="142"/>
      <c r="C134" s="143"/>
      <c r="D134" s="153" t="s">
        <v>180</v>
      </c>
      <c r="E134" s="153"/>
      <c r="F134" s="153"/>
      <c r="G134" s="153"/>
      <c r="H134" s="153"/>
      <c r="I134" s="153"/>
      <c r="J134" s="153"/>
      <c r="K134" s="153"/>
      <c r="L134" s="153"/>
      <c r="M134" s="279">
        <f>BK134</f>
        <v>0</v>
      </c>
      <c r="N134" s="280"/>
      <c r="O134" s="280"/>
      <c r="P134" s="280"/>
      <c r="Q134" s="280"/>
      <c r="R134" s="145"/>
      <c r="T134" s="146"/>
      <c r="U134" s="143"/>
      <c r="V134" s="143"/>
      <c r="W134" s="147">
        <f>SUM(W135:W140)</f>
        <v>0</v>
      </c>
      <c r="X134" s="147">
        <f>SUM(X135:X140)</f>
        <v>0</v>
      </c>
      <c r="Y134" s="143"/>
      <c r="Z134" s="148">
        <f>SUM(Z135:Z140)</f>
        <v>31.415000000000003</v>
      </c>
      <c r="AA134" s="143"/>
      <c r="AB134" s="148">
        <f>SUM(AB135:AB140)</f>
        <v>50.121139999999997</v>
      </c>
      <c r="AC134" s="143"/>
      <c r="AD134" s="149">
        <f>SUM(AD135:AD140)</f>
        <v>0</v>
      </c>
      <c r="AR134" s="150" t="s">
        <v>96</v>
      </c>
      <c r="AT134" s="151" t="s">
        <v>83</v>
      </c>
      <c r="AU134" s="151" t="s">
        <v>91</v>
      </c>
      <c r="AY134" s="150" t="s">
        <v>204</v>
      </c>
      <c r="BK134" s="152">
        <f>SUM(BK135:BK140)</f>
        <v>0</v>
      </c>
    </row>
    <row r="135" spans="2:65" s="1" customFormat="1" ht="25.5" customHeight="1">
      <c r="B135" s="154"/>
      <c r="C135" s="155" t="s">
        <v>251</v>
      </c>
      <c r="D135" s="155" t="s">
        <v>205</v>
      </c>
      <c r="E135" s="156" t="s">
        <v>252</v>
      </c>
      <c r="F135" s="263" t="s">
        <v>253</v>
      </c>
      <c r="G135" s="263"/>
      <c r="H135" s="263"/>
      <c r="I135" s="263"/>
      <c r="J135" s="157" t="s">
        <v>208</v>
      </c>
      <c r="K135" s="158">
        <v>15</v>
      </c>
      <c r="L135" s="159"/>
      <c r="M135" s="264"/>
      <c r="N135" s="264"/>
      <c r="O135" s="264"/>
      <c r="P135" s="264">
        <f t="shared" ref="P135:P140" si="0">ROUND(V135*K135,2)</f>
        <v>0</v>
      </c>
      <c r="Q135" s="264"/>
      <c r="R135" s="160"/>
      <c r="T135" s="161" t="s">
        <v>5</v>
      </c>
      <c r="U135" s="44" t="s">
        <v>47</v>
      </c>
      <c r="V135" s="120">
        <f t="shared" ref="V135:V140" si="1">L135+M135</f>
        <v>0</v>
      </c>
      <c r="W135" s="120">
        <f t="shared" ref="W135:W140" si="2">ROUND(L135*K135,2)</f>
        <v>0</v>
      </c>
      <c r="X135" s="120">
        <f t="shared" ref="X135:X140" si="3">ROUND(M135*K135,2)</f>
        <v>0</v>
      </c>
      <c r="Y135" s="162">
        <v>0.51700000000000002</v>
      </c>
      <c r="Z135" s="162">
        <f t="shared" ref="Z135:Z140" si="4">Y135*K135</f>
        <v>7.7549999999999999</v>
      </c>
      <c r="AA135" s="162">
        <v>2.96E-3</v>
      </c>
      <c r="AB135" s="162">
        <f t="shared" ref="AB135:AB140" si="5">AA135*K135</f>
        <v>4.4400000000000002E-2</v>
      </c>
      <c r="AC135" s="162">
        <v>0</v>
      </c>
      <c r="AD135" s="163">
        <f t="shared" ref="AD135:AD140" si="6">AC135*K135</f>
        <v>0</v>
      </c>
      <c r="AR135" s="22" t="s">
        <v>209</v>
      </c>
      <c r="AT135" s="22" t="s">
        <v>205</v>
      </c>
      <c r="AU135" s="22" t="s">
        <v>96</v>
      </c>
      <c r="AY135" s="22" t="s">
        <v>204</v>
      </c>
      <c r="BE135" s="164">
        <f t="shared" ref="BE135:BE140" si="7">IF(U135="základní",P135,0)</f>
        <v>0</v>
      </c>
      <c r="BF135" s="164">
        <f t="shared" ref="BF135:BF140" si="8">IF(U135="snížená",P135,0)</f>
        <v>0</v>
      </c>
      <c r="BG135" s="164">
        <f t="shared" ref="BG135:BG140" si="9">IF(U135="zákl. přenesená",P135,0)</f>
        <v>0</v>
      </c>
      <c r="BH135" s="164">
        <f t="shared" ref="BH135:BH140" si="10">IF(U135="sníž. přenesená",P135,0)</f>
        <v>0</v>
      </c>
      <c r="BI135" s="164">
        <f t="shared" ref="BI135:BI140" si="11">IF(U135="nulová",P135,0)</f>
        <v>0</v>
      </c>
      <c r="BJ135" s="22" t="s">
        <v>91</v>
      </c>
      <c r="BK135" s="164">
        <f t="shared" ref="BK135:BK140" si="12">ROUND(V135*K135,2)</f>
        <v>0</v>
      </c>
      <c r="BL135" s="22" t="s">
        <v>209</v>
      </c>
      <c r="BM135" s="22" t="s">
        <v>407</v>
      </c>
    </row>
    <row r="136" spans="2:65" s="1" customFormat="1" ht="25.5" customHeight="1">
      <c r="B136" s="154"/>
      <c r="C136" s="155" t="s">
        <v>255</v>
      </c>
      <c r="D136" s="155" t="s">
        <v>205</v>
      </c>
      <c r="E136" s="156" t="s">
        <v>408</v>
      </c>
      <c r="F136" s="263" t="s">
        <v>409</v>
      </c>
      <c r="G136" s="263"/>
      <c r="H136" s="263"/>
      <c r="I136" s="263"/>
      <c r="J136" s="157" t="s">
        <v>208</v>
      </c>
      <c r="K136" s="158">
        <v>15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0.65200000000000002</v>
      </c>
      <c r="Z136" s="162">
        <f t="shared" si="4"/>
        <v>9.7800000000000011</v>
      </c>
      <c r="AA136" s="162">
        <v>3.7599999999999999E-3</v>
      </c>
      <c r="AB136" s="162">
        <f t="shared" si="5"/>
        <v>5.6399999999999999E-2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410</v>
      </c>
    </row>
    <row r="137" spans="2:65" s="1" customFormat="1" ht="25.5" customHeight="1">
      <c r="B137" s="154"/>
      <c r="C137" s="155" t="s">
        <v>259</v>
      </c>
      <c r="D137" s="155" t="s">
        <v>205</v>
      </c>
      <c r="E137" s="156" t="s">
        <v>264</v>
      </c>
      <c r="F137" s="263" t="s">
        <v>265</v>
      </c>
      <c r="G137" s="263"/>
      <c r="H137" s="263"/>
      <c r="I137" s="263"/>
      <c r="J137" s="157" t="s">
        <v>208</v>
      </c>
      <c r="K137" s="158">
        <v>19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0.53</v>
      </c>
      <c r="Z137" s="162">
        <f t="shared" si="4"/>
        <v>10.07</v>
      </c>
      <c r="AA137" s="162">
        <v>8.5999999999999998E-4</v>
      </c>
      <c r="AB137" s="162">
        <f t="shared" si="5"/>
        <v>1.634E-2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411</v>
      </c>
    </row>
    <row r="138" spans="2:65" s="1" customFormat="1" ht="25.5" customHeight="1">
      <c r="B138" s="154"/>
      <c r="C138" s="155" t="s">
        <v>263</v>
      </c>
      <c r="D138" s="155" t="s">
        <v>205</v>
      </c>
      <c r="E138" s="156" t="s">
        <v>267</v>
      </c>
      <c r="F138" s="263" t="s">
        <v>268</v>
      </c>
      <c r="G138" s="263"/>
      <c r="H138" s="263"/>
      <c r="I138" s="263"/>
      <c r="J138" s="157" t="s">
        <v>208</v>
      </c>
      <c r="K138" s="158">
        <v>30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3.2000000000000001E-2</v>
      </c>
      <c r="Z138" s="162">
        <f t="shared" si="4"/>
        <v>0.96</v>
      </c>
      <c r="AA138" s="162">
        <v>0</v>
      </c>
      <c r="AB138" s="162">
        <f t="shared" si="5"/>
        <v>0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412</v>
      </c>
    </row>
    <row r="139" spans="2:65" s="1" customFormat="1" ht="25.5" customHeight="1">
      <c r="B139" s="154"/>
      <c r="C139" s="155" t="s">
        <v>12</v>
      </c>
      <c r="D139" s="155" t="s">
        <v>205</v>
      </c>
      <c r="E139" s="156" t="s">
        <v>270</v>
      </c>
      <c r="F139" s="263" t="s">
        <v>271</v>
      </c>
      <c r="G139" s="263"/>
      <c r="H139" s="263"/>
      <c r="I139" s="263"/>
      <c r="J139" s="157" t="s">
        <v>272</v>
      </c>
      <c r="K139" s="158">
        <v>50</v>
      </c>
      <c r="L139" s="159"/>
      <c r="M139" s="264"/>
      <c r="N139" s="264"/>
      <c r="O139" s="264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5.7000000000000002E-2</v>
      </c>
      <c r="Z139" s="162">
        <f t="shared" si="4"/>
        <v>2.85</v>
      </c>
      <c r="AA139" s="162">
        <v>8.0000000000000007E-5</v>
      </c>
      <c r="AB139" s="162">
        <f t="shared" si="5"/>
        <v>4.0000000000000001E-3</v>
      </c>
      <c r="AC139" s="162">
        <v>0</v>
      </c>
      <c r="AD139" s="163">
        <f t="shared" si="6"/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413</v>
      </c>
    </row>
    <row r="140" spans="2:65" s="1" customFormat="1" ht="16.5" customHeight="1">
      <c r="B140" s="154"/>
      <c r="C140" s="165" t="s">
        <v>209</v>
      </c>
      <c r="D140" s="165" t="s">
        <v>211</v>
      </c>
      <c r="E140" s="166" t="s">
        <v>275</v>
      </c>
      <c r="F140" s="265" t="s">
        <v>276</v>
      </c>
      <c r="G140" s="265"/>
      <c r="H140" s="265"/>
      <c r="I140" s="265"/>
      <c r="J140" s="167" t="s">
        <v>272</v>
      </c>
      <c r="K140" s="168">
        <v>50</v>
      </c>
      <c r="L140" s="169"/>
      <c r="M140" s="266"/>
      <c r="N140" s="266"/>
      <c r="O140" s="267"/>
      <c r="P140" s="264">
        <f t="shared" si="0"/>
        <v>0</v>
      </c>
      <c r="Q140" s="264"/>
      <c r="R140" s="160"/>
      <c r="T140" s="161" t="s">
        <v>5</v>
      </c>
      <c r="U140" s="44" t="s">
        <v>47</v>
      </c>
      <c r="V140" s="120">
        <f t="shared" si="1"/>
        <v>0</v>
      </c>
      <c r="W140" s="120">
        <f t="shared" si="2"/>
        <v>0</v>
      </c>
      <c r="X140" s="120">
        <f t="shared" si="3"/>
        <v>0</v>
      </c>
      <c r="Y140" s="162">
        <v>0</v>
      </c>
      <c r="Z140" s="162">
        <f t="shared" si="4"/>
        <v>0</v>
      </c>
      <c r="AA140" s="162">
        <v>1</v>
      </c>
      <c r="AB140" s="162">
        <f t="shared" si="5"/>
        <v>50</v>
      </c>
      <c r="AC140" s="162">
        <v>0</v>
      </c>
      <c r="AD140" s="163">
        <f t="shared" si="6"/>
        <v>0</v>
      </c>
      <c r="AR140" s="22" t="s">
        <v>277</v>
      </c>
      <c r="AT140" s="22" t="s">
        <v>211</v>
      </c>
      <c r="AU140" s="22" t="s">
        <v>96</v>
      </c>
      <c r="AY140" s="22" t="s">
        <v>204</v>
      </c>
      <c r="BE140" s="164">
        <f t="shared" si="7"/>
        <v>0</v>
      </c>
      <c r="BF140" s="164">
        <f t="shared" si="8"/>
        <v>0</v>
      </c>
      <c r="BG140" s="164">
        <f t="shared" si="9"/>
        <v>0</v>
      </c>
      <c r="BH140" s="164">
        <f t="shared" si="10"/>
        <v>0</v>
      </c>
      <c r="BI140" s="164">
        <f t="shared" si="11"/>
        <v>0</v>
      </c>
      <c r="BJ140" s="22" t="s">
        <v>91</v>
      </c>
      <c r="BK140" s="164">
        <f t="shared" si="12"/>
        <v>0</v>
      </c>
      <c r="BL140" s="22" t="s">
        <v>278</v>
      </c>
      <c r="BM140" s="22" t="s">
        <v>414</v>
      </c>
    </row>
    <row r="141" spans="2:65" s="10" customFormat="1" ht="29.85" customHeight="1">
      <c r="B141" s="142"/>
      <c r="C141" s="143"/>
      <c r="D141" s="153" t="s">
        <v>181</v>
      </c>
      <c r="E141" s="153"/>
      <c r="F141" s="153"/>
      <c r="G141" s="153"/>
      <c r="H141" s="153"/>
      <c r="I141" s="153"/>
      <c r="J141" s="153"/>
      <c r="K141" s="153"/>
      <c r="L141" s="153"/>
      <c r="M141" s="279">
        <f>BK141</f>
        <v>0</v>
      </c>
      <c r="N141" s="280"/>
      <c r="O141" s="280"/>
      <c r="P141" s="280"/>
      <c r="Q141" s="280"/>
      <c r="R141" s="145"/>
      <c r="T141" s="146"/>
      <c r="U141" s="143"/>
      <c r="V141" s="143"/>
      <c r="W141" s="147">
        <f>SUM(W142:W152)</f>
        <v>0</v>
      </c>
      <c r="X141" s="147">
        <f>SUM(X142:X152)</f>
        <v>0</v>
      </c>
      <c r="Y141" s="143"/>
      <c r="Z141" s="148">
        <f>SUM(Z142:Z152)</f>
        <v>10.123000000000001</v>
      </c>
      <c r="AA141" s="143"/>
      <c r="AB141" s="148">
        <f>SUM(AB142:AB152)</f>
        <v>1.8809999999999997E-2</v>
      </c>
      <c r="AC141" s="143"/>
      <c r="AD141" s="149">
        <f>SUM(AD142:AD152)</f>
        <v>9.4500000000000001E-3</v>
      </c>
      <c r="AR141" s="150" t="s">
        <v>96</v>
      </c>
      <c r="AT141" s="151" t="s">
        <v>83</v>
      </c>
      <c r="AU141" s="151" t="s">
        <v>91</v>
      </c>
      <c r="AY141" s="150" t="s">
        <v>204</v>
      </c>
      <c r="BK141" s="152">
        <f>SUM(BK142:BK152)</f>
        <v>0</v>
      </c>
    </row>
    <row r="142" spans="2:65" s="1" customFormat="1" ht="38.25" customHeight="1">
      <c r="B142" s="154"/>
      <c r="C142" s="155" t="s">
        <v>274</v>
      </c>
      <c r="D142" s="155" t="s">
        <v>205</v>
      </c>
      <c r="E142" s="156" t="s">
        <v>281</v>
      </c>
      <c r="F142" s="263" t="s">
        <v>282</v>
      </c>
      <c r="G142" s="263"/>
      <c r="H142" s="263"/>
      <c r="I142" s="263"/>
      <c r="J142" s="157" t="s">
        <v>237</v>
      </c>
      <c r="K142" s="158">
        <v>21</v>
      </c>
      <c r="L142" s="159"/>
      <c r="M142" s="264"/>
      <c r="N142" s="264"/>
      <c r="O142" s="264"/>
      <c r="P142" s="264">
        <f t="shared" ref="P142:P152" si="13">ROUND(V142*K142,2)</f>
        <v>0</v>
      </c>
      <c r="Q142" s="264"/>
      <c r="R142" s="160"/>
      <c r="T142" s="161" t="s">
        <v>5</v>
      </c>
      <c r="U142" s="44" t="s">
        <v>47</v>
      </c>
      <c r="V142" s="120">
        <f t="shared" ref="V142:V152" si="14">L142+M142</f>
        <v>0</v>
      </c>
      <c r="W142" s="120">
        <f t="shared" ref="W142:W152" si="15">ROUND(L142*K142,2)</f>
        <v>0</v>
      </c>
      <c r="X142" s="120">
        <f t="shared" ref="X142:X152" si="16">ROUND(M142*K142,2)</f>
        <v>0</v>
      </c>
      <c r="Y142" s="162">
        <v>0.15</v>
      </c>
      <c r="Z142" s="162">
        <f t="shared" ref="Z142:Z152" si="17">Y142*K142</f>
        <v>3.15</v>
      </c>
      <c r="AA142" s="162">
        <v>2.5000000000000001E-4</v>
      </c>
      <c r="AB142" s="162">
        <f t="shared" ref="AB142:AB152" si="18">AA142*K142</f>
        <v>5.2500000000000003E-3</v>
      </c>
      <c r="AC142" s="162">
        <v>0</v>
      </c>
      <c r="AD142" s="163">
        <f t="shared" ref="AD142:AD152" si="19">AC142*K142</f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 t="shared" ref="BE142:BE152" si="20">IF(U142="základní",P142,0)</f>
        <v>0</v>
      </c>
      <c r="BF142" s="164">
        <f t="shared" ref="BF142:BF152" si="21">IF(U142="snížená",P142,0)</f>
        <v>0</v>
      </c>
      <c r="BG142" s="164">
        <f t="shared" ref="BG142:BG152" si="22">IF(U142="zákl. přenesená",P142,0)</f>
        <v>0</v>
      </c>
      <c r="BH142" s="164">
        <f t="shared" ref="BH142:BH152" si="23">IF(U142="sníž. přenesená",P142,0)</f>
        <v>0</v>
      </c>
      <c r="BI142" s="164">
        <f t="shared" ref="BI142:BI152" si="24">IF(U142="nulová",P142,0)</f>
        <v>0</v>
      </c>
      <c r="BJ142" s="22" t="s">
        <v>91</v>
      </c>
      <c r="BK142" s="164">
        <f t="shared" ref="BK142:BK152" si="25">ROUND(V142*K142,2)</f>
        <v>0</v>
      </c>
      <c r="BL142" s="22" t="s">
        <v>209</v>
      </c>
      <c r="BM142" s="22" t="s">
        <v>415</v>
      </c>
    </row>
    <row r="143" spans="2:65" s="1" customFormat="1" ht="25.5" customHeight="1">
      <c r="B143" s="154"/>
      <c r="C143" s="155" t="s">
        <v>280</v>
      </c>
      <c r="D143" s="155" t="s">
        <v>205</v>
      </c>
      <c r="E143" s="156" t="s">
        <v>285</v>
      </c>
      <c r="F143" s="263" t="s">
        <v>286</v>
      </c>
      <c r="G143" s="263"/>
      <c r="H143" s="263"/>
      <c r="I143" s="263"/>
      <c r="J143" s="157" t="s">
        <v>237</v>
      </c>
      <c r="K143" s="158">
        <v>21</v>
      </c>
      <c r="L143" s="159"/>
      <c r="M143" s="264"/>
      <c r="N143" s="264"/>
      <c r="O143" s="264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3.5000000000000003E-2</v>
      </c>
      <c r="Z143" s="162">
        <f t="shared" si="17"/>
        <v>0.7350000000000001</v>
      </c>
      <c r="AA143" s="162">
        <v>1.3999999999999999E-4</v>
      </c>
      <c r="AB143" s="162">
        <f t="shared" si="18"/>
        <v>2.9399999999999999E-3</v>
      </c>
      <c r="AC143" s="162">
        <v>0</v>
      </c>
      <c r="AD143" s="163">
        <f t="shared" si="19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416</v>
      </c>
    </row>
    <row r="144" spans="2:65" s="1" customFormat="1" ht="25.5" customHeight="1">
      <c r="B144" s="154"/>
      <c r="C144" s="155" t="s">
        <v>284</v>
      </c>
      <c r="D144" s="155" t="s">
        <v>205</v>
      </c>
      <c r="E144" s="156" t="s">
        <v>289</v>
      </c>
      <c r="F144" s="263" t="s">
        <v>290</v>
      </c>
      <c r="G144" s="263"/>
      <c r="H144" s="263"/>
      <c r="I144" s="263"/>
      <c r="J144" s="157" t="s">
        <v>237</v>
      </c>
      <c r="K144" s="158">
        <v>21</v>
      </c>
      <c r="L144" s="159"/>
      <c r="M144" s="264"/>
      <c r="N144" s="264"/>
      <c r="O144" s="264"/>
      <c r="P144" s="264">
        <f t="shared" si="13"/>
        <v>0</v>
      </c>
      <c r="Q144" s="264"/>
      <c r="R144" s="160"/>
      <c r="T144" s="161" t="s">
        <v>5</v>
      </c>
      <c r="U144" s="44" t="s">
        <v>47</v>
      </c>
      <c r="V144" s="120">
        <f t="shared" si="14"/>
        <v>0</v>
      </c>
      <c r="W144" s="120">
        <f t="shared" si="15"/>
        <v>0</v>
      </c>
      <c r="X144" s="120">
        <f t="shared" si="16"/>
        <v>0</v>
      </c>
      <c r="Y144" s="162">
        <v>0.16600000000000001</v>
      </c>
      <c r="Z144" s="162">
        <f t="shared" si="17"/>
        <v>3.4860000000000002</v>
      </c>
      <c r="AA144" s="162">
        <v>9.0000000000000006E-5</v>
      </c>
      <c r="AB144" s="162">
        <f t="shared" si="18"/>
        <v>1.8900000000000002E-3</v>
      </c>
      <c r="AC144" s="162">
        <v>4.4999999999999999E-4</v>
      </c>
      <c r="AD144" s="163">
        <f t="shared" si="19"/>
        <v>9.4500000000000001E-3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 t="shared" si="20"/>
        <v>0</v>
      </c>
      <c r="BF144" s="164">
        <f t="shared" si="21"/>
        <v>0</v>
      </c>
      <c r="BG144" s="164">
        <f t="shared" si="22"/>
        <v>0</v>
      </c>
      <c r="BH144" s="164">
        <f t="shared" si="23"/>
        <v>0</v>
      </c>
      <c r="BI144" s="164">
        <f t="shared" si="24"/>
        <v>0</v>
      </c>
      <c r="BJ144" s="22" t="s">
        <v>91</v>
      </c>
      <c r="BK144" s="164">
        <f t="shared" si="25"/>
        <v>0</v>
      </c>
      <c r="BL144" s="22" t="s">
        <v>209</v>
      </c>
      <c r="BM144" s="22" t="s">
        <v>417</v>
      </c>
    </row>
    <row r="145" spans="2:65" s="1" customFormat="1" ht="25.5" customHeight="1">
      <c r="B145" s="154"/>
      <c r="C145" s="155" t="s">
        <v>288</v>
      </c>
      <c r="D145" s="155" t="s">
        <v>205</v>
      </c>
      <c r="E145" s="156" t="s">
        <v>292</v>
      </c>
      <c r="F145" s="263" t="s">
        <v>293</v>
      </c>
      <c r="G145" s="263"/>
      <c r="H145" s="263"/>
      <c r="I145" s="263"/>
      <c r="J145" s="157" t="s">
        <v>237</v>
      </c>
      <c r="K145" s="158">
        <v>10</v>
      </c>
      <c r="L145" s="159"/>
      <c r="M145" s="264"/>
      <c r="N145" s="264"/>
      <c r="O145" s="264"/>
      <c r="P145" s="264">
        <f t="shared" si="13"/>
        <v>0</v>
      </c>
      <c r="Q145" s="264"/>
      <c r="R145" s="160"/>
      <c r="T145" s="161" t="s">
        <v>5</v>
      </c>
      <c r="U145" s="44" t="s">
        <v>47</v>
      </c>
      <c r="V145" s="120">
        <f t="shared" si="14"/>
        <v>0</v>
      </c>
      <c r="W145" s="120">
        <f t="shared" si="15"/>
        <v>0</v>
      </c>
      <c r="X145" s="120">
        <f t="shared" si="16"/>
        <v>0</v>
      </c>
      <c r="Y145" s="162">
        <v>0.22700000000000001</v>
      </c>
      <c r="Z145" s="162">
        <f t="shared" si="17"/>
        <v>2.27</v>
      </c>
      <c r="AA145" s="162">
        <v>1.4999999999999999E-4</v>
      </c>
      <c r="AB145" s="162">
        <f t="shared" si="18"/>
        <v>1.4999999999999998E-3</v>
      </c>
      <c r="AC145" s="162">
        <v>0</v>
      </c>
      <c r="AD145" s="163">
        <f t="shared" si="19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20"/>
        <v>0</v>
      </c>
      <c r="BF145" s="164">
        <f t="shared" si="21"/>
        <v>0</v>
      </c>
      <c r="BG145" s="164">
        <f t="shared" si="22"/>
        <v>0</v>
      </c>
      <c r="BH145" s="164">
        <f t="shared" si="23"/>
        <v>0</v>
      </c>
      <c r="BI145" s="164">
        <f t="shared" si="24"/>
        <v>0</v>
      </c>
      <c r="BJ145" s="22" t="s">
        <v>91</v>
      </c>
      <c r="BK145" s="164">
        <f t="shared" si="25"/>
        <v>0</v>
      </c>
      <c r="BL145" s="22" t="s">
        <v>209</v>
      </c>
      <c r="BM145" s="22" t="s">
        <v>418</v>
      </c>
    </row>
    <row r="146" spans="2:65" s="1" customFormat="1" ht="25.5" customHeight="1">
      <c r="B146" s="154"/>
      <c r="C146" s="165" t="s">
        <v>11</v>
      </c>
      <c r="D146" s="165" t="s">
        <v>211</v>
      </c>
      <c r="E146" s="166" t="s">
        <v>296</v>
      </c>
      <c r="F146" s="265" t="s">
        <v>297</v>
      </c>
      <c r="G146" s="265"/>
      <c r="H146" s="265"/>
      <c r="I146" s="265"/>
      <c r="J146" s="167" t="s">
        <v>237</v>
      </c>
      <c r="K146" s="168">
        <v>5</v>
      </c>
      <c r="L146" s="169"/>
      <c r="M146" s="266"/>
      <c r="N146" s="266"/>
      <c r="O146" s="267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0</v>
      </c>
      <c r="Z146" s="162">
        <f t="shared" si="17"/>
        <v>0</v>
      </c>
      <c r="AA146" s="162">
        <v>6.8000000000000005E-4</v>
      </c>
      <c r="AB146" s="162">
        <f t="shared" si="18"/>
        <v>3.4000000000000002E-3</v>
      </c>
      <c r="AC146" s="162">
        <v>0</v>
      </c>
      <c r="AD146" s="163">
        <f t="shared" si="19"/>
        <v>0</v>
      </c>
      <c r="AR146" s="22" t="s">
        <v>214</v>
      </c>
      <c r="AT146" s="22" t="s">
        <v>211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209</v>
      </c>
      <c r="BM146" s="22" t="s">
        <v>419</v>
      </c>
    </row>
    <row r="147" spans="2:65" s="1" customFormat="1" ht="16.5" customHeight="1">
      <c r="B147" s="154"/>
      <c r="C147" s="165" t="s">
        <v>295</v>
      </c>
      <c r="D147" s="165" t="s">
        <v>211</v>
      </c>
      <c r="E147" s="166" t="s">
        <v>300</v>
      </c>
      <c r="F147" s="265" t="s">
        <v>301</v>
      </c>
      <c r="G147" s="265"/>
      <c r="H147" s="265"/>
      <c r="I147" s="265"/>
      <c r="J147" s="167" t="s">
        <v>237</v>
      </c>
      <c r="K147" s="168">
        <v>5</v>
      </c>
      <c r="L147" s="169"/>
      <c r="M147" s="266"/>
      <c r="N147" s="266"/>
      <c r="O147" s="267"/>
      <c r="P147" s="264">
        <f t="shared" si="13"/>
        <v>0</v>
      </c>
      <c r="Q147" s="264"/>
      <c r="R147" s="160"/>
      <c r="T147" s="161" t="s">
        <v>5</v>
      </c>
      <c r="U147" s="44" t="s">
        <v>47</v>
      </c>
      <c r="V147" s="120">
        <f t="shared" si="14"/>
        <v>0</v>
      </c>
      <c r="W147" s="120">
        <f t="shared" si="15"/>
        <v>0</v>
      </c>
      <c r="X147" s="120">
        <f t="shared" si="16"/>
        <v>0</v>
      </c>
      <c r="Y147" s="162">
        <v>0</v>
      </c>
      <c r="Z147" s="162">
        <f t="shared" si="17"/>
        <v>0</v>
      </c>
      <c r="AA147" s="162">
        <v>5.4000000000000001E-4</v>
      </c>
      <c r="AB147" s="162">
        <f t="shared" si="18"/>
        <v>2.7000000000000001E-3</v>
      </c>
      <c r="AC147" s="162">
        <v>0</v>
      </c>
      <c r="AD147" s="163">
        <f t="shared" si="19"/>
        <v>0</v>
      </c>
      <c r="AR147" s="22" t="s">
        <v>214</v>
      </c>
      <c r="AT147" s="22" t="s">
        <v>211</v>
      </c>
      <c r="AU147" s="22" t="s">
        <v>96</v>
      </c>
      <c r="AY147" s="22" t="s">
        <v>204</v>
      </c>
      <c r="BE147" s="164">
        <f t="shared" si="20"/>
        <v>0</v>
      </c>
      <c r="BF147" s="164">
        <f t="shared" si="21"/>
        <v>0</v>
      </c>
      <c r="BG147" s="164">
        <f t="shared" si="22"/>
        <v>0</v>
      </c>
      <c r="BH147" s="164">
        <f t="shared" si="23"/>
        <v>0</v>
      </c>
      <c r="BI147" s="164">
        <f t="shared" si="24"/>
        <v>0</v>
      </c>
      <c r="BJ147" s="22" t="s">
        <v>91</v>
      </c>
      <c r="BK147" s="164">
        <f t="shared" si="25"/>
        <v>0</v>
      </c>
      <c r="BL147" s="22" t="s">
        <v>209</v>
      </c>
      <c r="BM147" s="22" t="s">
        <v>420</v>
      </c>
    </row>
    <row r="148" spans="2:65" s="1" customFormat="1" ht="25.5" customHeight="1">
      <c r="B148" s="154"/>
      <c r="C148" s="155" t="s">
        <v>299</v>
      </c>
      <c r="D148" s="155" t="s">
        <v>205</v>
      </c>
      <c r="E148" s="156" t="s">
        <v>304</v>
      </c>
      <c r="F148" s="263" t="s">
        <v>305</v>
      </c>
      <c r="G148" s="263"/>
      <c r="H148" s="263"/>
      <c r="I148" s="263"/>
      <c r="J148" s="157" t="s">
        <v>237</v>
      </c>
      <c r="K148" s="158">
        <v>4</v>
      </c>
      <c r="L148" s="159"/>
      <c r="M148" s="264"/>
      <c r="N148" s="264"/>
      <c r="O148" s="264"/>
      <c r="P148" s="264">
        <f t="shared" si="13"/>
        <v>0</v>
      </c>
      <c r="Q148" s="264"/>
      <c r="R148" s="160"/>
      <c r="T148" s="161" t="s">
        <v>5</v>
      </c>
      <c r="U148" s="44" t="s">
        <v>47</v>
      </c>
      <c r="V148" s="120">
        <f t="shared" si="14"/>
        <v>0</v>
      </c>
      <c r="W148" s="120">
        <f t="shared" si="15"/>
        <v>0</v>
      </c>
      <c r="X148" s="120">
        <f t="shared" si="16"/>
        <v>0</v>
      </c>
      <c r="Y148" s="162">
        <v>5.0999999999999997E-2</v>
      </c>
      <c r="Z148" s="162">
        <f t="shared" si="17"/>
        <v>0.20399999999999999</v>
      </c>
      <c r="AA148" s="162">
        <v>3.0000000000000001E-5</v>
      </c>
      <c r="AB148" s="162">
        <f t="shared" si="18"/>
        <v>1.2E-4</v>
      </c>
      <c r="AC148" s="162">
        <v>0</v>
      </c>
      <c r="AD148" s="163">
        <f t="shared" si="19"/>
        <v>0</v>
      </c>
      <c r="AR148" s="22" t="s">
        <v>209</v>
      </c>
      <c r="AT148" s="22" t="s">
        <v>205</v>
      </c>
      <c r="AU148" s="22" t="s">
        <v>96</v>
      </c>
      <c r="AY148" s="22" t="s">
        <v>204</v>
      </c>
      <c r="BE148" s="164">
        <f t="shared" si="20"/>
        <v>0</v>
      </c>
      <c r="BF148" s="164">
        <f t="shared" si="21"/>
        <v>0</v>
      </c>
      <c r="BG148" s="164">
        <f t="shared" si="22"/>
        <v>0</v>
      </c>
      <c r="BH148" s="164">
        <f t="shared" si="23"/>
        <v>0</v>
      </c>
      <c r="BI148" s="164">
        <f t="shared" si="24"/>
        <v>0</v>
      </c>
      <c r="BJ148" s="22" t="s">
        <v>91</v>
      </c>
      <c r="BK148" s="164">
        <f t="shared" si="25"/>
        <v>0</v>
      </c>
      <c r="BL148" s="22" t="s">
        <v>209</v>
      </c>
      <c r="BM148" s="22" t="s">
        <v>421</v>
      </c>
    </row>
    <row r="149" spans="2:65" s="1" customFormat="1" ht="25.5" customHeight="1">
      <c r="B149" s="154"/>
      <c r="C149" s="165" t="s">
        <v>303</v>
      </c>
      <c r="D149" s="165" t="s">
        <v>211</v>
      </c>
      <c r="E149" s="166" t="s">
        <v>308</v>
      </c>
      <c r="F149" s="265" t="s">
        <v>309</v>
      </c>
      <c r="G149" s="265"/>
      <c r="H149" s="265"/>
      <c r="I149" s="265"/>
      <c r="J149" s="167" t="s">
        <v>237</v>
      </c>
      <c r="K149" s="168">
        <v>1</v>
      </c>
      <c r="L149" s="169"/>
      <c r="M149" s="266"/>
      <c r="N149" s="266"/>
      <c r="O149" s="267"/>
      <c r="P149" s="264">
        <f t="shared" si="13"/>
        <v>0</v>
      </c>
      <c r="Q149" s="264"/>
      <c r="R149" s="160"/>
      <c r="T149" s="161" t="s">
        <v>5</v>
      </c>
      <c r="U149" s="44" t="s">
        <v>47</v>
      </c>
      <c r="V149" s="120">
        <f t="shared" si="14"/>
        <v>0</v>
      </c>
      <c r="W149" s="120">
        <f t="shared" si="15"/>
        <v>0</v>
      </c>
      <c r="X149" s="120">
        <f t="shared" si="16"/>
        <v>0</v>
      </c>
      <c r="Y149" s="162">
        <v>0</v>
      </c>
      <c r="Z149" s="162">
        <f t="shared" si="17"/>
        <v>0</v>
      </c>
      <c r="AA149" s="162">
        <v>2.0000000000000001E-4</v>
      </c>
      <c r="AB149" s="162">
        <f t="shared" si="18"/>
        <v>2.0000000000000001E-4</v>
      </c>
      <c r="AC149" s="162">
        <v>0</v>
      </c>
      <c r="AD149" s="163">
        <f t="shared" si="19"/>
        <v>0</v>
      </c>
      <c r="AR149" s="22" t="s">
        <v>214</v>
      </c>
      <c r="AT149" s="22" t="s">
        <v>211</v>
      </c>
      <c r="AU149" s="22" t="s">
        <v>96</v>
      </c>
      <c r="AY149" s="22" t="s">
        <v>204</v>
      </c>
      <c r="BE149" s="164">
        <f t="shared" si="20"/>
        <v>0</v>
      </c>
      <c r="BF149" s="164">
        <f t="shared" si="21"/>
        <v>0</v>
      </c>
      <c r="BG149" s="164">
        <f t="shared" si="22"/>
        <v>0</v>
      </c>
      <c r="BH149" s="164">
        <f t="shared" si="23"/>
        <v>0</v>
      </c>
      <c r="BI149" s="164">
        <f t="shared" si="24"/>
        <v>0</v>
      </c>
      <c r="BJ149" s="22" t="s">
        <v>91</v>
      </c>
      <c r="BK149" s="164">
        <f t="shared" si="25"/>
        <v>0</v>
      </c>
      <c r="BL149" s="22" t="s">
        <v>209</v>
      </c>
      <c r="BM149" s="22" t="s">
        <v>422</v>
      </c>
    </row>
    <row r="150" spans="2:65" s="1" customFormat="1" ht="25.5" customHeight="1">
      <c r="B150" s="154"/>
      <c r="C150" s="165" t="s">
        <v>307</v>
      </c>
      <c r="D150" s="165" t="s">
        <v>211</v>
      </c>
      <c r="E150" s="166" t="s">
        <v>312</v>
      </c>
      <c r="F150" s="265" t="s">
        <v>313</v>
      </c>
      <c r="G150" s="265"/>
      <c r="H150" s="265"/>
      <c r="I150" s="265"/>
      <c r="J150" s="167" t="s">
        <v>237</v>
      </c>
      <c r="K150" s="168">
        <v>3</v>
      </c>
      <c r="L150" s="169"/>
      <c r="M150" s="266"/>
      <c r="N150" s="266"/>
      <c r="O150" s="267"/>
      <c r="P150" s="264">
        <f t="shared" si="13"/>
        <v>0</v>
      </c>
      <c r="Q150" s="264"/>
      <c r="R150" s="160"/>
      <c r="T150" s="161" t="s">
        <v>5</v>
      </c>
      <c r="U150" s="44" t="s">
        <v>47</v>
      </c>
      <c r="V150" s="120">
        <f t="shared" si="14"/>
        <v>0</v>
      </c>
      <c r="W150" s="120">
        <f t="shared" si="15"/>
        <v>0</v>
      </c>
      <c r="X150" s="120">
        <f t="shared" si="16"/>
        <v>0</v>
      </c>
      <c r="Y150" s="162">
        <v>0</v>
      </c>
      <c r="Z150" s="162">
        <f t="shared" si="17"/>
        <v>0</v>
      </c>
      <c r="AA150" s="162">
        <v>1.9000000000000001E-4</v>
      </c>
      <c r="AB150" s="162">
        <f t="shared" si="18"/>
        <v>5.6999999999999998E-4</v>
      </c>
      <c r="AC150" s="162">
        <v>0</v>
      </c>
      <c r="AD150" s="163">
        <f t="shared" si="19"/>
        <v>0</v>
      </c>
      <c r="AR150" s="22" t="s">
        <v>214</v>
      </c>
      <c r="AT150" s="22" t="s">
        <v>211</v>
      </c>
      <c r="AU150" s="22" t="s">
        <v>96</v>
      </c>
      <c r="AY150" s="22" t="s">
        <v>204</v>
      </c>
      <c r="BE150" s="164">
        <f t="shared" si="20"/>
        <v>0</v>
      </c>
      <c r="BF150" s="164">
        <f t="shared" si="21"/>
        <v>0</v>
      </c>
      <c r="BG150" s="164">
        <f t="shared" si="22"/>
        <v>0</v>
      </c>
      <c r="BH150" s="164">
        <f t="shared" si="23"/>
        <v>0</v>
      </c>
      <c r="BI150" s="164">
        <f t="shared" si="24"/>
        <v>0</v>
      </c>
      <c r="BJ150" s="22" t="s">
        <v>91</v>
      </c>
      <c r="BK150" s="164">
        <f t="shared" si="25"/>
        <v>0</v>
      </c>
      <c r="BL150" s="22" t="s">
        <v>209</v>
      </c>
      <c r="BM150" s="22" t="s">
        <v>423</v>
      </c>
    </row>
    <row r="151" spans="2:65" s="1" customFormat="1" ht="25.5" customHeight="1">
      <c r="B151" s="154"/>
      <c r="C151" s="165" t="s">
        <v>311</v>
      </c>
      <c r="D151" s="165" t="s">
        <v>211</v>
      </c>
      <c r="E151" s="166" t="s">
        <v>316</v>
      </c>
      <c r="F151" s="265" t="s">
        <v>317</v>
      </c>
      <c r="G151" s="265"/>
      <c r="H151" s="265"/>
      <c r="I151" s="265"/>
      <c r="J151" s="167" t="s">
        <v>227</v>
      </c>
      <c r="K151" s="168">
        <v>2</v>
      </c>
      <c r="L151" s="169"/>
      <c r="M151" s="266"/>
      <c r="N151" s="266"/>
      <c r="O151" s="267"/>
      <c r="P151" s="264">
        <f t="shared" si="13"/>
        <v>0</v>
      </c>
      <c r="Q151" s="264"/>
      <c r="R151" s="160"/>
      <c r="T151" s="161" t="s">
        <v>5</v>
      </c>
      <c r="U151" s="44" t="s">
        <v>47</v>
      </c>
      <c r="V151" s="120">
        <f t="shared" si="14"/>
        <v>0</v>
      </c>
      <c r="W151" s="120">
        <f t="shared" si="15"/>
        <v>0</v>
      </c>
      <c r="X151" s="120">
        <f t="shared" si="16"/>
        <v>0</v>
      </c>
      <c r="Y151" s="162">
        <v>0</v>
      </c>
      <c r="Z151" s="162">
        <f t="shared" si="17"/>
        <v>0</v>
      </c>
      <c r="AA151" s="162">
        <v>0</v>
      </c>
      <c r="AB151" s="162">
        <f t="shared" si="18"/>
        <v>0</v>
      </c>
      <c r="AC151" s="162">
        <v>0</v>
      </c>
      <c r="AD151" s="163">
        <f t="shared" si="19"/>
        <v>0</v>
      </c>
      <c r="AR151" s="22" t="s">
        <v>214</v>
      </c>
      <c r="AT151" s="22" t="s">
        <v>211</v>
      </c>
      <c r="AU151" s="22" t="s">
        <v>96</v>
      </c>
      <c r="AY151" s="22" t="s">
        <v>204</v>
      </c>
      <c r="BE151" s="164">
        <f t="shared" si="20"/>
        <v>0</v>
      </c>
      <c r="BF151" s="164">
        <f t="shared" si="21"/>
        <v>0</v>
      </c>
      <c r="BG151" s="164">
        <f t="shared" si="22"/>
        <v>0</v>
      </c>
      <c r="BH151" s="164">
        <f t="shared" si="23"/>
        <v>0</v>
      </c>
      <c r="BI151" s="164">
        <f t="shared" si="24"/>
        <v>0</v>
      </c>
      <c r="BJ151" s="22" t="s">
        <v>91</v>
      </c>
      <c r="BK151" s="164">
        <f t="shared" si="25"/>
        <v>0</v>
      </c>
      <c r="BL151" s="22" t="s">
        <v>209</v>
      </c>
      <c r="BM151" s="22" t="s">
        <v>424</v>
      </c>
    </row>
    <row r="152" spans="2:65" s="1" customFormat="1" ht="16.5" customHeight="1">
      <c r="B152" s="154"/>
      <c r="C152" s="155" t="s">
        <v>315</v>
      </c>
      <c r="D152" s="155" t="s">
        <v>205</v>
      </c>
      <c r="E152" s="156" t="s">
        <v>320</v>
      </c>
      <c r="F152" s="263" t="s">
        <v>321</v>
      </c>
      <c r="G152" s="263"/>
      <c r="H152" s="263"/>
      <c r="I152" s="263"/>
      <c r="J152" s="157" t="s">
        <v>237</v>
      </c>
      <c r="K152" s="158">
        <v>1</v>
      </c>
      <c r="L152" s="159"/>
      <c r="M152" s="264"/>
      <c r="N152" s="264"/>
      <c r="O152" s="264"/>
      <c r="P152" s="264">
        <f t="shared" si="13"/>
        <v>0</v>
      </c>
      <c r="Q152" s="264"/>
      <c r="R152" s="160"/>
      <c r="T152" s="161" t="s">
        <v>5</v>
      </c>
      <c r="U152" s="44" t="s">
        <v>47</v>
      </c>
      <c r="V152" s="120">
        <f t="shared" si="14"/>
        <v>0</v>
      </c>
      <c r="W152" s="120">
        <f t="shared" si="15"/>
        <v>0</v>
      </c>
      <c r="X152" s="120">
        <f t="shared" si="16"/>
        <v>0</v>
      </c>
      <c r="Y152" s="162">
        <v>0.27800000000000002</v>
      </c>
      <c r="Z152" s="162">
        <f t="shared" si="17"/>
        <v>0.27800000000000002</v>
      </c>
      <c r="AA152" s="162">
        <v>2.4000000000000001E-4</v>
      </c>
      <c r="AB152" s="162">
        <f t="shared" si="18"/>
        <v>2.4000000000000001E-4</v>
      </c>
      <c r="AC152" s="162">
        <v>0</v>
      </c>
      <c r="AD152" s="163">
        <f t="shared" si="19"/>
        <v>0</v>
      </c>
      <c r="AR152" s="22" t="s">
        <v>209</v>
      </c>
      <c r="AT152" s="22" t="s">
        <v>205</v>
      </c>
      <c r="AU152" s="22" t="s">
        <v>96</v>
      </c>
      <c r="AY152" s="22" t="s">
        <v>204</v>
      </c>
      <c r="BE152" s="164">
        <f t="shared" si="20"/>
        <v>0</v>
      </c>
      <c r="BF152" s="164">
        <f t="shared" si="21"/>
        <v>0</v>
      </c>
      <c r="BG152" s="164">
        <f t="shared" si="22"/>
        <v>0</v>
      </c>
      <c r="BH152" s="164">
        <f t="shared" si="23"/>
        <v>0</v>
      </c>
      <c r="BI152" s="164">
        <f t="shared" si="24"/>
        <v>0</v>
      </c>
      <c r="BJ152" s="22" t="s">
        <v>91</v>
      </c>
      <c r="BK152" s="164">
        <f t="shared" si="25"/>
        <v>0</v>
      </c>
      <c r="BL152" s="22" t="s">
        <v>209</v>
      </c>
      <c r="BM152" s="22" t="s">
        <v>425</v>
      </c>
    </row>
    <row r="153" spans="2:65" s="10" customFormat="1" ht="29.85" customHeight="1">
      <c r="B153" s="142"/>
      <c r="C153" s="143"/>
      <c r="D153" s="153" t="s">
        <v>183</v>
      </c>
      <c r="E153" s="153"/>
      <c r="F153" s="153"/>
      <c r="G153" s="153"/>
      <c r="H153" s="153"/>
      <c r="I153" s="153"/>
      <c r="J153" s="153"/>
      <c r="K153" s="153"/>
      <c r="L153" s="153"/>
      <c r="M153" s="279">
        <f>BK153</f>
        <v>0</v>
      </c>
      <c r="N153" s="280"/>
      <c r="O153" s="280"/>
      <c r="P153" s="280"/>
      <c r="Q153" s="280"/>
      <c r="R153" s="145"/>
      <c r="T153" s="146"/>
      <c r="U153" s="143"/>
      <c r="V153" s="143"/>
      <c r="W153" s="147">
        <f>SUM(W154:W160)</f>
        <v>0</v>
      </c>
      <c r="X153" s="147">
        <f>SUM(X154:X160)</f>
        <v>0</v>
      </c>
      <c r="Y153" s="143"/>
      <c r="Z153" s="148">
        <f>SUM(Z154:Z160)</f>
        <v>4.827</v>
      </c>
      <c r="AA153" s="143"/>
      <c r="AB153" s="148">
        <f>SUM(AB154:AB160)</f>
        <v>4.2900000000000004E-3</v>
      </c>
      <c r="AC153" s="143"/>
      <c r="AD153" s="149">
        <f>SUM(AD154:AD160)</f>
        <v>0</v>
      </c>
      <c r="AR153" s="150" t="s">
        <v>96</v>
      </c>
      <c r="AT153" s="151" t="s">
        <v>83</v>
      </c>
      <c r="AU153" s="151" t="s">
        <v>91</v>
      </c>
      <c r="AY153" s="150" t="s">
        <v>204</v>
      </c>
      <c r="BK153" s="152">
        <f>SUM(BK154:BK160)</f>
        <v>0</v>
      </c>
    </row>
    <row r="154" spans="2:65" s="1" customFormat="1" ht="25.5" customHeight="1">
      <c r="B154" s="154"/>
      <c r="C154" s="155" t="s">
        <v>319</v>
      </c>
      <c r="D154" s="155" t="s">
        <v>205</v>
      </c>
      <c r="E154" s="156" t="s">
        <v>332</v>
      </c>
      <c r="F154" s="263" t="s">
        <v>333</v>
      </c>
      <c r="G154" s="263"/>
      <c r="H154" s="263"/>
      <c r="I154" s="263"/>
      <c r="J154" s="157" t="s">
        <v>334</v>
      </c>
      <c r="K154" s="158">
        <v>3</v>
      </c>
      <c r="L154" s="159"/>
      <c r="M154" s="264"/>
      <c r="N154" s="264"/>
      <c r="O154" s="264"/>
      <c r="P154" s="264">
        <f t="shared" ref="P154:P160" si="26">ROUND(V154*K154,2)</f>
        <v>0</v>
      </c>
      <c r="Q154" s="264"/>
      <c r="R154" s="160"/>
      <c r="T154" s="161" t="s">
        <v>5</v>
      </c>
      <c r="U154" s="44" t="s">
        <v>47</v>
      </c>
      <c r="V154" s="120">
        <f t="shared" ref="V154:V160" si="27">L154+M154</f>
        <v>0</v>
      </c>
      <c r="W154" s="120">
        <f t="shared" ref="W154:W160" si="28">ROUND(L154*K154,2)</f>
        <v>0</v>
      </c>
      <c r="X154" s="120">
        <f t="shared" ref="X154:X160" si="29">ROUND(M154*K154,2)</f>
        <v>0</v>
      </c>
      <c r="Y154" s="162">
        <v>0.11700000000000001</v>
      </c>
      <c r="Z154" s="162">
        <f t="shared" ref="Z154:Z160" si="30">Y154*K154</f>
        <v>0.35100000000000003</v>
      </c>
      <c r="AA154" s="162">
        <v>6.9999999999999994E-5</v>
      </c>
      <c r="AB154" s="162">
        <f t="shared" ref="AB154:AB160" si="31">AA154*K154</f>
        <v>2.0999999999999998E-4</v>
      </c>
      <c r="AC154" s="162">
        <v>0</v>
      </c>
      <c r="AD154" s="163">
        <f t="shared" ref="AD154:AD160" si="32">AC154*K154</f>
        <v>0</v>
      </c>
      <c r="AR154" s="22" t="s">
        <v>209</v>
      </c>
      <c r="AT154" s="22" t="s">
        <v>205</v>
      </c>
      <c r="AU154" s="22" t="s">
        <v>96</v>
      </c>
      <c r="AY154" s="22" t="s">
        <v>204</v>
      </c>
      <c r="BE154" s="164">
        <f t="shared" ref="BE154:BE160" si="33">IF(U154="základní",P154,0)</f>
        <v>0</v>
      </c>
      <c r="BF154" s="164">
        <f t="shared" ref="BF154:BF160" si="34">IF(U154="snížená",P154,0)</f>
        <v>0</v>
      </c>
      <c r="BG154" s="164">
        <f t="shared" ref="BG154:BG160" si="35">IF(U154="zákl. přenesená",P154,0)</f>
        <v>0</v>
      </c>
      <c r="BH154" s="164">
        <f t="shared" ref="BH154:BH160" si="36">IF(U154="sníž. přenesená",P154,0)</f>
        <v>0</v>
      </c>
      <c r="BI154" s="164">
        <f t="shared" ref="BI154:BI160" si="37">IF(U154="nulová",P154,0)</f>
        <v>0</v>
      </c>
      <c r="BJ154" s="22" t="s">
        <v>91</v>
      </c>
      <c r="BK154" s="164">
        <f t="shared" ref="BK154:BK160" si="38">ROUND(V154*K154,2)</f>
        <v>0</v>
      </c>
      <c r="BL154" s="22" t="s">
        <v>209</v>
      </c>
      <c r="BM154" s="22" t="s">
        <v>426</v>
      </c>
    </row>
    <row r="155" spans="2:65" s="1" customFormat="1" ht="25.5" customHeight="1">
      <c r="B155" s="154"/>
      <c r="C155" s="155" t="s">
        <v>323</v>
      </c>
      <c r="D155" s="155" t="s">
        <v>205</v>
      </c>
      <c r="E155" s="156" t="s">
        <v>336</v>
      </c>
      <c r="F155" s="263" t="s">
        <v>337</v>
      </c>
      <c r="G155" s="263"/>
      <c r="H155" s="263"/>
      <c r="I155" s="263"/>
      <c r="J155" s="157" t="s">
        <v>334</v>
      </c>
      <c r="K155" s="158">
        <v>3</v>
      </c>
      <c r="L155" s="159"/>
      <c r="M155" s="264"/>
      <c r="N155" s="264"/>
      <c r="O155" s="264"/>
      <c r="P155" s="264">
        <f t="shared" si="26"/>
        <v>0</v>
      </c>
      <c r="Q155" s="264"/>
      <c r="R155" s="160"/>
      <c r="T155" s="161" t="s">
        <v>5</v>
      </c>
      <c r="U155" s="44" t="s">
        <v>47</v>
      </c>
      <c r="V155" s="120">
        <f t="shared" si="27"/>
        <v>0</v>
      </c>
      <c r="W155" s="120">
        <f t="shared" si="28"/>
        <v>0</v>
      </c>
      <c r="X155" s="120">
        <f t="shared" si="29"/>
        <v>0</v>
      </c>
      <c r="Y155" s="162">
        <v>0.184</v>
      </c>
      <c r="Z155" s="162">
        <f t="shared" si="30"/>
        <v>0.55200000000000005</v>
      </c>
      <c r="AA155" s="162">
        <v>1.3999999999999999E-4</v>
      </c>
      <c r="AB155" s="162">
        <f t="shared" si="31"/>
        <v>4.1999999999999996E-4</v>
      </c>
      <c r="AC155" s="162">
        <v>0</v>
      </c>
      <c r="AD155" s="163">
        <f t="shared" si="32"/>
        <v>0</v>
      </c>
      <c r="AR155" s="22" t="s">
        <v>209</v>
      </c>
      <c r="AT155" s="22" t="s">
        <v>205</v>
      </c>
      <c r="AU155" s="22" t="s">
        <v>96</v>
      </c>
      <c r="AY155" s="22" t="s">
        <v>204</v>
      </c>
      <c r="BE155" s="164">
        <f t="shared" si="33"/>
        <v>0</v>
      </c>
      <c r="BF155" s="164">
        <f t="shared" si="34"/>
        <v>0</v>
      </c>
      <c r="BG155" s="164">
        <f t="shared" si="35"/>
        <v>0</v>
      </c>
      <c r="BH155" s="164">
        <f t="shared" si="36"/>
        <v>0</v>
      </c>
      <c r="BI155" s="164">
        <f t="shared" si="37"/>
        <v>0</v>
      </c>
      <c r="BJ155" s="22" t="s">
        <v>91</v>
      </c>
      <c r="BK155" s="164">
        <f t="shared" si="38"/>
        <v>0</v>
      </c>
      <c r="BL155" s="22" t="s">
        <v>209</v>
      </c>
      <c r="BM155" s="22" t="s">
        <v>427</v>
      </c>
    </row>
    <row r="156" spans="2:65" s="1" customFormat="1" ht="25.5" customHeight="1">
      <c r="B156" s="154"/>
      <c r="C156" s="155" t="s">
        <v>327</v>
      </c>
      <c r="D156" s="155" t="s">
        <v>205</v>
      </c>
      <c r="E156" s="156" t="s">
        <v>340</v>
      </c>
      <c r="F156" s="263" t="s">
        <v>341</v>
      </c>
      <c r="G156" s="263"/>
      <c r="H156" s="263"/>
      <c r="I156" s="263"/>
      <c r="J156" s="157" t="s">
        <v>334</v>
      </c>
      <c r="K156" s="158">
        <v>3</v>
      </c>
      <c r="L156" s="159"/>
      <c r="M156" s="264"/>
      <c r="N156" s="264"/>
      <c r="O156" s="264"/>
      <c r="P156" s="264">
        <f t="shared" si="26"/>
        <v>0</v>
      </c>
      <c r="Q156" s="264"/>
      <c r="R156" s="160"/>
      <c r="T156" s="161" t="s">
        <v>5</v>
      </c>
      <c r="U156" s="44" t="s">
        <v>47</v>
      </c>
      <c r="V156" s="120">
        <f t="shared" si="27"/>
        <v>0</v>
      </c>
      <c r="W156" s="120">
        <f t="shared" si="28"/>
        <v>0</v>
      </c>
      <c r="X156" s="120">
        <f t="shared" si="29"/>
        <v>0</v>
      </c>
      <c r="Y156" s="162">
        <v>0.16600000000000001</v>
      </c>
      <c r="Z156" s="162">
        <f t="shared" si="30"/>
        <v>0.498</v>
      </c>
      <c r="AA156" s="162">
        <v>2.3000000000000001E-4</v>
      </c>
      <c r="AB156" s="162">
        <f t="shared" si="31"/>
        <v>6.9000000000000008E-4</v>
      </c>
      <c r="AC156" s="162">
        <v>0</v>
      </c>
      <c r="AD156" s="163">
        <f t="shared" si="32"/>
        <v>0</v>
      </c>
      <c r="AR156" s="22" t="s">
        <v>209</v>
      </c>
      <c r="AT156" s="22" t="s">
        <v>205</v>
      </c>
      <c r="AU156" s="22" t="s">
        <v>96</v>
      </c>
      <c r="AY156" s="22" t="s">
        <v>204</v>
      </c>
      <c r="BE156" s="164">
        <f t="shared" si="33"/>
        <v>0</v>
      </c>
      <c r="BF156" s="164">
        <f t="shared" si="34"/>
        <v>0</v>
      </c>
      <c r="BG156" s="164">
        <f t="shared" si="35"/>
        <v>0</v>
      </c>
      <c r="BH156" s="164">
        <f t="shared" si="36"/>
        <v>0</v>
      </c>
      <c r="BI156" s="164">
        <f t="shared" si="37"/>
        <v>0</v>
      </c>
      <c r="BJ156" s="22" t="s">
        <v>91</v>
      </c>
      <c r="BK156" s="164">
        <f t="shared" si="38"/>
        <v>0</v>
      </c>
      <c r="BL156" s="22" t="s">
        <v>209</v>
      </c>
      <c r="BM156" s="22" t="s">
        <v>428</v>
      </c>
    </row>
    <row r="157" spans="2:65" s="1" customFormat="1" ht="25.5" customHeight="1">
      <c r="B157" s="154"/>
      <c r="C157" s="155" t="s">
        <v>331</v>
      </c>
      <c r="D157" s="155" t="s">
        <v>205</v>
      </c>
      <c r="E157" s="156" t="s">
        <v>344</v>
      </c>
      <c r="F157" s="263" t="s">
        <v>345</v>
      </c>
      <c r="G157" s="263"/>
      <c r="H157" s="263"/>
      <c r="I157" s="263"/>
      <c r="J157" s="157" t="s">
        <v>334</v>
      </c>
      <c r="K157" s="158">
        <v>3</v>
      </c>
      <c r="L157" s="159"/>
      <c r="M157" s="264"/>
      <c r="N157" s="264"/>
      <c r="O157" s="264"/>
      <c r="P157" s="264">
        <f t="shared" si="26"/>
        <v>0</v>
      </c>
      <c r="Q157" s="264"/>
      <c r="R157" s="160"/>
      <c r="T157" s="161" t="s">
        <v>5</v>
      </c>
      <c r="U157" s="44" t="s">
        <v>47</v>
      </c>
      <c r="V157" s="120">
        <f t="shared" si="27"/>
        <v>0</v>
      </c>
      <c r="W157" s="120">
        <f t="shared" si="28"/>
        <v>0</v>
      </c>
      <c r="X157" s="120">
        <f t="shared" si="29"/>
        <v>0</v>
      </c>
      <c r="Y157" s="162">
        <v>0.17199999999999999</v>
      </c>
      <c r="Z157" s="162">
        <f t="shared" si="30"/>
        <v>0.51600000000000001</v>
      </c>
      <c r="AA157" s="162">
        <v>9.0000000000000006E-5</v>
      </c>
      <c r="AB157" s="162">
        <f t="shared" si="31"/>
        <v>2.7E-4</v>
      </c>
      <c r="AC157" s="162">
        <v>0</v>
      </c>
      <c r="AD157" s="163">
        <f t="shared" si="32"/>
        <v>0</v>
      </c>
      <c r="AR157" s="22" t="s">
        <v>209</v>
      </c>
      <c r="AT157" s="22" t="s">
        <v>205</v>
      </c>
      <c r="AU157" s="22" t="s">
        <v>96</v>
      </c>
      <c r="AY157" s="22" t="s">
        <v>204</v>
      </c>
      <c r="BE157" s="164">
        <f t="shared" si="33"/>
        <v>0</v>
      </c>
      <c r="BF157" s="164">
        <f t="shared" si="34"/>
        <v>0</v>
      </c>
      <c r="BG157" s="164">
        <f t="shared" si="35"/>
        <v>0</v>
      </c>
      <c r="BH157" s="164">
        <f t="shared" si="36"/>
        <v>0</v>
      </c>
      <c r="BI157" s="164">
        <f t="shared" si="37"/>
        <v>0</v>
      </c>
      <c r="BJ157" s="22" t="s">
        <v>91</v>
      </c>
      <c r="BK157" s="164">
        <f t="shared" si="38"/>
        <v>0</v>
      </c>
      <c r="BL157" s="22" t="s">
        <v>209</v>
      </c>
      <c r="BM157" s="22" t="s">
        <v>429</v>
      </c>
    </row>
    <row r="158" spans="2:65" s="1" customFormat="1" ht="25.5" customHeight="1">
      <c r="B158" s="154"/>
      <c r="C158" s="155" t="s">
        <v>214</v>
      </c>
      <c r="D158" s="155" t="s">
        <v>205</v>
      </c>
      <c r="E158" s="156" t="s">
        <v>348</v>
      </c>
      <c r="F158" s="263" t="s">
        <v>349</v>
      </c>
      <c r="G158" s="263"/>
      <c r="H158" s="263"/>
      <c r="I158" s="263"/>
      <c r="J158" s="157" t="s">
        <v>208</v>
      </c>
      <c r="K158" s="158">
        <v>30</v>
      </c>
      <c r="L158" s="159"/>
      <c r="M158" s="264"/>
      <c r="N158" s="264"/>
      <c r="O158" s="264"/>
      <c r="P158" s="264">
        <f t="shared" si="26"/>
        <v>0</v>
      </c>
      <c r="Q158" s="264"/>
      <c r="R158" s="160"/>
      <c r="T158" s="161" t="s">
        <v>5</v>
      </c>
      <c r="U158" s="44" t="s">
        <v>47</v>
      </c>
      <c r="V158" s="120">
        <f t="shared" si="27"/>
        <v>0</v>
      </c>
      <c r="W158" s="120">
        <f t="shared" si="28"/>
        <v>0</v>
      </c>
      <c r="X158" s="120">
        <f t="shared" si="29"/>
        <v>0</v>
      </c>
      <c r="Y158" s="162">
        <v>0.01</v>
      </c>
      <c r="Z158" s="162">
        <f t="shared" si="30"/>
        <v>0.3</v>
      </c>
      <c r="AA158" s="162">
        <v>1.0000000000000001E-5</v>
      </c>
      <c r="AB158" s="162">
        <f t="shared" si="31"/>
        <v>3.0000000000000003E-4</v>
      </c>
      <c r="AC158" s="162">
        <v>0</v>
      </c>
      <c r="AD158" s="163">
        <f t="shared" si="32"/>
        <v>0</v>
      </c>
      <c r="AR158" s="22" t="s">
        <v>209</v>
      </c>
      <c r="AT158" s="22" t="s">
        <v>205</v>
      </c>
      <c r="AU158" s="22" t="s">
        <v>96</v>
      </c>
      <c r="AY158" s="22" t="s">
        <v>204</v>
      </c>
      <c r="BE158" s="164">
        <f t="shared" si="33"/>
        <v>0</v>
      </c>
      <c r="BF158" s="164">
        <f t="shared" si="34"/>
        <v>0</v>
      </c>
      <c r="BG158" s="164">
        <f t="shared" si="35"/>
        <v>0</v>
      </c>
      <c r="BH158" s="164">
        <f t="shared" si="36"/>
        <v>0</v>
      </c>
      <c r="BI158" s="164">
        <f t="shared" si="37"/>
        <v>0</v>
      </c>
      <c r="BJ158" s="22" t="s">
        <v>91</v>
      </c>
      <c r="BK158" s="164">
        <f t="shared" si="38"/>
        <v>0</v>
      </c>
      <c r="BL158" s="22" t="s">
        <v>209</v>
      </c>
      <c r="BM158" s="22" t="s">
        <v>430</v>
      </c>
    </row>
    <row r="159" spans="2:65" s="1" customFormat="1" ht="25.5" customHeight="1">
      <c r="B159" s="154"/>
      <c r="C159" s="155" t="s">
        <v>339</v>
      </c>
      <c r="D159" s="155" t="s">
        <v>205</v>
      </c>
      <c r="E159" s="156" t="s">
        <v>352</v>
      </c>
      <c r="F159" s="263" t="s">
        <v>353</v>
      </c>
      <c r="G159" s="263"/>
      <c r="H159" s="263"/>
      <c r="I159" s="263"/>
      <c r="J159" s="157" t="s">
        <v>208</v>
      </c>
      <c r="K159" s="158">
        <v>60</v>
      </c>
      <c r="L159" s="159"/>
      <c r="M159" s="264"/>
      <c r="N159" s="264"/>
      <c r="O159" s="264"/>
      <c r="P159" s="264">
        <f t="shared" si="26"/>
        <v>0</v>
      </c>
      <c r="Q159" s="264"/>
      <c r="R159" s="160"/>
      <c r="T159" s="161" t="s">
        <v>5</v>
      </c>
      <c r="U159" s="44" t="s">
        <v>47</v>
      </c>
      <c r="V159" s="120">
        <f t="shared" si="27"/>
        <v>0</v>
      </c>
      <c r="W159" s="120">
        <f t="shared" si="28"/>
        <v>0</v>
      </c>
      <c r="X159" s="120">
        <f t="shared" si="29"/>
        <v>0</v>
      </c>
      <c r="Y159" s="162">
        <v>2.8000000000000001E-2</v>
      </c>
      <c r="Z159" s="162">
        <f t="shared" si="30"/>
        <v>1.68</v>
      </c>
      <c r="AA159" s="162">
        <v>3.0000000000000001E-5</v>
      </c>
      <c r="AB159" s="162">
        <f t="shared" si="31"/>
        <v>1.8E-3</v>
      </c>
      <c r="AC159" s="162">
        <v>0</v>
      </c>
      <c r="AD159" s="163">
        <f t="shared" si="32"/>
        <v>0</v>
      </c>
      <c r="AR159" s="22" t="s">
        <v>209</v>
      </c>
      <c r="AT159" s="22" t="s">
        <v>205</v>
      </c>
      <c r="AU159" s="22" t="s">
        <v>96</v>
      </c>
      <c r="AY159" s="22" t="s">
        <v>204</v>
      </c>
      <c r="BE159" s="164">
        <f t="shared" si="33"/>
        <v>0</v>
      </c>
      <c r="BF159" s="164">
        <f t="shared" si="34"/>
        <v>0</v>
      </c>
      <c r="BG159" s="164">
        <f t="shared" si="35"/>
        <v>0</v>
      </c>
      <c r="BH159" s="164">
        <f t="shared" si="36"/>
        <v>0</v>
      </c>
      <c r="BI159" s="164">
        <f t="shared" si="37"/>
        <v>0</v>
      </c>
      <c r="BJ159" s="22" t="s">
        <v>91</v>
      </c>
      <c r="BK159" s="164">
        <f t="shared" si="38"/>
        <v>0</v>
      </c>
      <c r="BL159" s="22" t="s">
        <v>209</v>
      </c>
      <c r="BM159" s="22" t="s">
        <v>431</v>
      </c>
    </row>
    <row r="160" spans="2:65" s="1" customFormat="1" ht="25.5" customHeight="1">
      <c r="B160" s="154"/>
      <c r="C160" s="155" t="s">
        <v>343</v>
      </c>
      <c r="D160" s="155" t="s">
        <v>205</v>
      </c>
      <c r="E160" s="156" t="s">
        <v>356</v>
      </c>
      <c r="F160" s="263" t="s">
        <v>357</v>
      </c>
      <c r="G160" s="263"/>
      <c r="H160" s="263"/>
      <c r="I160" s="263"/>
      <c r="J160" s="157" t="s">
        <v>208</v>
      </c>
      <c r="K160" s="158">
        <v>30</v>
      </c>
      <c r="L160" s="159"/>
      <c r="M160" s="264"/>
      <c r="N160" s="264"/>
      <c r="O160" s="264"/>
      <c r="P160" s="264">
        <f t="shared" si="26"/>
        <v>0</v>
      </c>
      <c r="Q160" s="264"/>
      <c r="R160" s="160"/>
      <c r="T160" s="161" t="s">
        <v>5</v>
      </c>
      <c r="U160" s="44" t="s">
        <v>47</v>
      </c>
      <c r="V160" s="120">
        <f t="shared" si="27"/>
        <v>0</v>
      </c>
      <c r="W160" s="120">
        <f t="shared" si="28"/>
        <v>0</v>
      </c>
      <c r="X160" s="120">
        <f t="shared" si="29"/>
        <v>0</v>
      </c>
      <c r="Y160" s="162">
        <v>3.1E-2</v>
      </c>
      <c r="Z160" s="162">
        <f t="shared" si="30"/>
        <v>0.92999999999999994</v>
      </c>
      <c r="AA160" s="162">
        <v>2.0000000000000002E-5</v>
      </c>
      <c r="AB160" s="162">
        <f t="shared" si="31"/>
        <v>6.0000000000000006E-4</v>
      </c>
      <c r="AC160" s="162">
        <v>0</v>
      </c>
      <c r="AD160" s="163">
        <f t="shared" si="32"/>
        <v>0</v>
      </c>
      <c r="AR160" s="22" t="s">
        <v>209</v>
      </c>
      <c r="AT160" s="22" t="s">
        <v>205</v>
      </c>
      <c r="AU160" s="22" t="s">
        <v>96</v>
      </c>
      <c r="AY160" s="22" t="s">
        <v>204</v>
      </c>
      <c r="BE160" s="164">
        <f t="shared" si="33"/>
        <v>0</v>
      </c>
      <c r="BF160" s="164">
        <f t="shared" si="34"/>
        <v>0</v>
      </c>
      <c r="BG160" s="164">
        <f t="shared" si="35"/>
        <v>0</v>
      </c>
      <c r="BH160" s="164">
        <f t="shared" si="36"/>
        <v>0</v>
      </c>
      <c r="BI160" s="164">
        <f t="shared" si="37"/>
        <v>0</v>
      </c>
      <c r="BJ160" s="22" t="s">
        <v>91</v>
      </c>
      <c r="BK160" s="164">
        <f t="shared" si="38"/>
        <v>0</v>
      </c>
      <c r="BL160" s="22" t="s">
        <v>209</v>
      </c>
      <c r="BM160" s="22" t="s">
        <v>432</v>
      </c>
    </row>
    <row r="161" spans="2:65" s="10" customFormat="1" ht="37.35" customHeight="1">
      <c r="B161" s="142"/>
      <c r="C161" s="143"/>
      <c r="D161" s="144" t="s">
        <v>184</v>
      </c>
      <c r="E161" s="144"/>
      <c r="F161" s="144"/>
      <c r="G161" s="144"/>
      <c r="H161" s="144"/>
      <c r="I161" s="144"/>
      <c r="J161" s="144"/>
      <c r="K161" s="144"/>
      <c r="L161" s="144"/>
      <c r="M161" s="281">
        <f>BK161</f>
        <v>0</v>
      </c>
      <c r="N161" s="282"/>
      <c r="O161" s="282"/>
      <c r="P161" s="282"/>
      <c r="Q161" s="282"/>
      <c r="R161" s="145"/>
      <c r="T161" s="146"/>
      <c r="U161" s="143"/>
      <c r="V161" s="143"/>
      <c r="W161" s="147">
        <f>SUM(W162:W170)</f>
        <v>0</v>
      </c>
      <c r="X161" s="147">
        <f>SUM(X162:X170)</f>
        <v>0</v>
      </c>
      <c r="Y161" s="143"/>
      <c r="Z161" s="148">
        <f>SUM(Z162:Z170)</f>
        <v>116</v>
      </c>
      <c r="AA161" s="143"/>
      <c r="AB161" s="148">
        <f>SUM(AB162:AB170)</f>
        <v>0</v>
      </c>
      <c r="AC161" s="143"/>
      <c r="AD161" s="149">
        <f>SUM(AD162:AD170)</f>
        <v>0</v>
      </c>
      <c r="AR161" s="150" t="s">
        <v>220</v>
      </c>
      <c r="AT161" s="151" t="s">
        <v>83</v>
      </c>
      <c r="AU161" s="151" t="s">
        <v>84</v>
      </c>
      <c r="AY161" s="150" t="s">
        <v>204</v>
      </c>
      <c r="BK161" s="152">
        <f>SUM(BK162:BK170)</f>
        <v>0</v>
      </c>
    </row>
    <row r="162" spans="2:65" s="1" customFormat="1" ht="16.5" customHeight="1">
      <c r="B162" s="154"/>
      <c r="C162" s="155" t="s">
        <v>347</v>
      </c>
      <c r="D162" s="155" t="s">
        <v>205</v>
      </c>
      <c r="E162" s="156" t="s">
        <v>360</v>
      </c>
      <c r="F162" s="263" t="s">
        <v>361</v>
      </c>
      <c r="G162" s="263"/>
      <c r="H162" s="263"/>
      <c r="I162" s="263"/>
      <c r="J162" s="157" t="s">
        <v>362</v>
      </c>
      <c r="K162" s="158">
        <v>32</v>
      </c>
      <c r="L162" s="159"/>
      <c r="M162" s="264"/>
      <c r="N162" s="264"/>
      <c r="O162" s="264"/>
      <c r="P162" s="264">
        <f>ROUND(V162*K162,2)</f>
        <v>0</v>
      </c>
      <c r="Q162" s="264"/>
      <c r="R162" s="160"/>
      <c r="T162" s="161" t="s">
        <v>5</v>
      </c>
      <c r="U162" s="44" t="s">
        <v>47</v>
      </c>
      <c r="V162" s="120">
        <f>L162+M162</f>
        <v>0</v>
      </c>
      <c r="W162" s="120">
        <f>ROUND(L162*K162,2)</f>
        <v>0</v>
      </c>
      <c r="X162" s="120">
        <f>ROUND(M162*K162,2)</f>
        <v>0</v>
      </c>
      <c r="Y162" s="162">
        <v>1</v>
      </c>
      <c r="Z162" s="162">
        <f>Y162*K162</f>
        <v>32</v>
      </c>
      <c r="AA162" s="162">
        <v>0</v>
      </c>
      <c r="AB162" s="162">
        <f>AA162*K162</f>
        <v>0</v>
      </c>
      <c r="AC162" s="162">
        <v>0</v>
      </c>
      <c r="AD162" s="163">
        <f>AC162*K162</f>
        <v>0</v>
      </c>
      <c r="AR162" s="22" t="s">
        <v>363</v>
      </c>
      <c r="AT162" s="22" t="s">
        <v>205</v>
      </c>
      <c r="AU162" s="22" t="s">
        <v>91</v>
      </c>
      <c r="AY162" s="22" t="s">
        <v>204</v>
      </c>
      <c r="BE162" s="164">
        <f>IF(U162="základní",P162,0)</f>
        <v>0</v>
      </c>
      <c r="BF162" s="164">
        <f>IF(U162="snížená",P162,0)</f>
        <v>0</v>
      </c>
      <c r="BG162" s="164">
        <f>IF(U162="zákl. přenesená",P162,0)</f>
        <v>0</v>
      </c>
      <c r="BH162" s="164">
        <f>IF(U162="sníž. přenesená",P162,0)</f>
        <v>0</v>
      </c>
      <c r="BI162" s="164">
        <f>IF(U162="nulová",P162,0)</f>
        <v>0</v>
      </c>
      <c r="BJ162" s="22" t="s">
        <v>91</v>
      </c>
      <c r="BK162" s="164">
        <f>ROUND(V162*K162,2)</f>
        <v>0</v>
      </c>
      <c r="BL162" s="22" t="s">
        <v>363</v>
      </c>
      <c r="BM162" s="22" t="s">
        <v>433</v>
      </c>
    </row>
    <row r="163" spans="2:65" s="11" customFormat="1" ht="16.5" customHeight="1">
      <c r="B163" s="170"/>
      <c r="C163" s="171"/>
      <c r="D163" s="171"/>
      <c r="E163" s="172" t="s">
        <v>5</v>
      </c>
      <c r="F163" s="268" t="s">
        <v>434</v>
      </c>
      <c r="G163" s="269"/>
      <c r="H163" s="269"/>
      <c r="I163" s="269"/>
      <c r="J163" s="171"/>
      <c r="K163" s="173">
        <v>32</v>
      </c>
      <c r="L163" s="171"/>
      <c r="M163" s="171"/>
      <c r="N163" s="171"/>
      <c r="O163" s="171"/>
      <c r="P163" s="171"/>
      <c r="Q163" s="171"/>
      <c r="R163" s="174"/>
      <c r="T163" s="175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6"/>
      <c r="AT163" s="177" t="s">
        <v>366</v>
      </c>
      <c r="AU163" s="177" t="s">
        <v>91</v>
      </c>
      <c r="AV163" s="11" t="s">
        <v>96</v>
      </c>
      <c r="AW163" s="11" t="s">
        <v>7</v>
      </c>
      <c r="AX163" s="11" t="s">
        <v>91</v>
      </c>
      <c r="AY163" s="177" t="s">
        <v>204</v>
      </c>
    </row>
    <row r="164" spans="2:65" s="1" customFormat="1" ht="16.5" customHeight="1">
      <c r="B164" s="154"/>
      <c r="C164" s="155" t="s">
        <v>351</v>
      </c>
      <c r="D164" s="155" t="s">
        <v>205</v>
      </c>
      <c r="E164" s="156" t="s">
        <v>368</v>
      </c>
      <c r="F164" s="263" t="s">
        <v>369</v>
      </c>
      <c r="G164" s="263"/>
      <c r="H164" s="263"/>
      <c r="I164" s="263"/>
      <c r="J164" s="157" t="s">
        <v>362</v>
      </c>
      <c r="K164" s="158">
        <v>20</v>
      </c>
      <c r="L164" s="159"/>
      <c r="M164" s="264"/>
      <c r="N164" s="264"/>
      <c r="O164" s="264"/>
      <c r="P164" s="264">
        <f>ROUND(V164*K164,2)</f>
        <v>0</v>
      </c>
      <c r="Q164" s="264"/>
      <c r="R164" s="160"/>
      <c r="T164" s="161" t="s">
        <v>5</v>
      </c>
      <c r="U164" s="44" t="s">
        <v>47</v>
      </c>
      <c r="V164" s="120">
        <f>L164+M164</f>
        <v>0</v>
      </c>
      <c r="W164" s="120">
        <f>ROUND(L164*K164,2)</f>
        <v>0</v>
      </c>
      <c r="X164" s="120">
        <f>ROUND(M164*K164,2)</f>
        <v>0</v>
      </c>
      <c r="Y164" s="162">
        <v>1</v>
      </c>
      <c r="Z164" s="162">
        <f>Y164*K164</f>
        <v>20</v>
      </c>
      <c r="AA164" s="162">
        <v>0</v>
      </c>
      <c r="AB164" s="162">
        <f>AA164*K164</f>
        <v>0</v>
      </c>
      <c r="AC164" s="162">
        <v>0</v>
      </c>
      <c r="AD164" s="163">
        <f>AC164*K164</f>
        <v>0</v>
      </c>
      <c r="AR164" s="22" t="s">
        <v>363</v>
      </c>
      <c r="AT164" s="22" t="s">
        <v>205</v>
      </c>
      <c r="AU164" s="22" t="s">
        <v>91</v>
      </c>
      <c r="AY164" s="22" t="s">
        <v>204</v>
      </c>
      <c r="BE164" s="164">
        <f>IF(U164="základní",P164,0)</f>
        <v>0</v>
      </c>
      <c r="BF164" s="164">
        <f>IF(U164="snížená",P164,0)</f>
        <v>0</v>
      </c>
      <c r="BG164" s="164">
        <f>IF(U164="zákl. přenesená",P164,0)</f>
        <v>0</v>
      </c>
      <c r="BH164" s="164">
        <f>IF(U164="sníž. přenesená",P164,0)</f>
        <v>0</v>
      </c>
      <c r="BI164" s="164">
        <f>IF(U164="nulová",P164,0)</f>
        <v>0</v>
      </c>
      <c r="BJ164" s="22" t="s">
        <v>91</v>
      </c>
      <c r="BK164" s="164">
        <f>ROUND(V164*K164,2)</f>
        <v>0</v>
      </c>
      <c r="BL164" s="22" t="s">
        <v>363</v>
      </c>
      <c r="BM164" s="22" t="s">
        <v>435</v>
      </c>
    </row>
    <row r="165" spans="2:65" s="11" customFormat="1" ht="16.5" customHeight="1">
      <c r="B165" s="170"/>
      <c r="C165" s="171"/>
      <c r="D165" s="171"/>
      <c r="E165" s="172" t="s">
        <v>5</v>
      </c>
      <c r="F165" s="268" t="s">
        <v>436</v>
      </c>
      <c r="G165" s="269"/>
      <c r="H165" s="269"/>
      <c r="I165" s="269"/>
      <c r="J165" s="171"/>
      <c r="K165" s="173">
        <v>20</v>
      </c>
      <c r="L165" s="171"/>
      <c r="M165" s="171"/>
      <c r="N165" s="171"/>
      <c r="O165" s="171"/>
      <c r="P165" s="171"/>
      <c r="Q165" s="171"/>
      <c r="R165" s="174"/>
      <c r="T165" s="175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6"/>
      <c r="AT165" s="177" t="s">
        <v>366</v>
      </c>
      <c r="AU165" s="177" t="s">
        <v>91</v>
      </c>
      <c r="AV165" s="11" t="s">
        <v>96</v>
      </c>
      <c r="AW165" s="11" t="s">
        <v>7</v>
      </c>
      <c r="AX165" s="11" t="s">
        <v>91</v>
      </c>
      <c r="AY165" s="177" t="s">
        <v>204</v>
      </c>
    </row>
    <row r="166" spans="2:65" s="1" customFormat="1" ht="25.5" customHeight="1">
      <c r="B166" s="154"/>
      <c r="C166" s="155" t="s">
        <v>355</v>
      </c>
      <c r="D166" s="155" t="s">
        <v>205</v>
      </c>
      <c r="E166" s="156" t="s">
        <v>373</v>
      </c>
      <c r="F166" s="263" t="s">
        <v>374</v>
      </c>
      <c r="G166" s="263"/>
      <c r="H166" s="263"/>
      <c r="I166" s="263"/>
      <c r="J166" s="157" t="s">
        <v>362</v>
      </c>
      <c r="K166" s="158">
        <v>64</v>
      </c>
      <c r="L166" s="159"/>
      <c r="M166" s="264"/>
      <c r="N166" s="264"/>
      <c r="O166" s="264"/>
      <c r="P166" s="264">
        <f>ROUND(V166*K166,2)</f>
        <v>0</v>
      </c>
      <c r="Q166" s="264"/>
      <c r="R166" s="160"/>
      <c r="T166" s="161" t="s">
        <v>5</v>
      </c>
      <c r="U166" s="44" t="s">
        <v>47</v>
      </c>
      <c r="V166" s="120">
        <f>L166+M166</f>
        <v>0</v>
      </c>
      <c r="W166" s="120">
        <f>ROUND(L166*K166,2)</f>
        <v>0</v>
      </c>
      <c r="X166" s="120">
        <f>ROUND(M166*K166,2)</f>
        <v>0</v>
      </c>
      <c r="Y166" s="162">
        <v>1</v>
      </c>
      <c r="Z166" s="162">
        <f>Y166*K166</f>
        <v>64</v>
      </c>
      <c r="AA166" s="162">
        <v>0</v>
      </c>
      <c r="AB166" s="162">
        <f>AA166*K166</f>
        <v>0</v>
      </c>
      <c r="AC166" s="162">
        <v>0</v>
      </c>
      <c r="AD166" s="163">
        <f>AC166*K166</f>
        <v>0</v>
      </c>
      <c r="AR166" s="22" t="s">
        <v>363</v>
      </c>
      <c r="AT166" s="22" t="s">
        <v>205</v>
      </c>
      <c r="AU166" s="22" t="s">
        <v>91</v>
      </c>
      <c r="AY166" s="22" t="s">
        <v>204</v>
      </c>
      <c r="BE166" s="164">
        <f>IF(U166="základní",P166,0)</f>
        <v>0</v>
      </c>
      <c r="BF166" s="164">
        <f>IF(U166="snížená",P166,0)</f>
        <v>0</v>
      </c>
      <c r="BG166" s="164">
        <f>IF(U166="zákl. přenesená",P166,0)</f>
        <v>0</v>
      </c>
      <c r="BH166" s="164">
        <f>IF(U166="sníž. přenesená",P166,0)</f>
        <v>0</v>
      </c>
      <c r="BI166" s="164">
        <f>IF(U166="nulová",P166,0)</f>
        <v>0</v>
      </c>
      <c r="BJ166" s="22" t="s">
        <v>91</v>
      </c>
      <c r="BK166" s="164">
        <f>ROUND(V166*K166,2)</f>
        <v>0</v>
      </c>
      <c r="BL166" s="22" t="s">
        <v>363</v>
      </c>
      <c r="BM166" s="22" t="s">
        <v>437</v>
      </c>
    </row>
    <row r="167" spans="2:65" s="11" customFormat="1" ht="16.5" customHeight="1">
      <c r="B167" s="170"/>
      <c r="C167" s="171"/>
      <c r="D167" s="171"/>
      <c r="E167" s="172" t="s">
        <v>5</v>
      </c>
      <c r="F167" s="268" t="s">
        <v>376</v>
      </c>
      <c r="G167" s="269"/>
      <c r="H167" s="269"/>
      <c r="I167" s="269"/>
      <c r="J167" s="171"/>
      <c r="K167" s="173">
        <v>24</v>
      </c>
      <c r="L167" s="171"/>
      <c r="M167" s="171"/>
      <c r="N167" s="171"/>
      <c r="O167" s="171"/>
      <c r="P167" s="171"/>
      <c r="Q167" s="171"/>
      <c r="R167" s="174"/>
      <c r="T167" s="175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6"/>
      <c r="AT167" s="177" t="s">
        <v>366</v>
      </c>
      <c r="AU167" s="177" t="s">
        <v>91</v>
      </c>
      <c r="AV167" s="11" t="s">
        <v>96</v>
      </c>
      <c r="AW167" s="11" t="s">
        <v>7</v>
      </c>
      <c r="AX167" s="11" t="s">
        <v>84</v>
      </c>
      <c r="AY167" s="177" t="s">
        <v>204</v>
      </c>
    </row>
    <row r="168" spans="2:65" s="11" customFormat="1" ht="16.5" customHeight="1">
      <c r="B168" s="170"/>
      <c r="C168" s="171"/>
      <c r="D168" s="171"/>
      <c r="E168" s="172" t="s">
        <v>5</v>
      </c>
      <c r="F168" s="270" t="s">
        <v>377</v>
      </c>
      <c r="G168" s="271"/>
      <c r="H168" s="271"/>
      <c r="I168" s="271"/>
      <c r="J168" s="171"/>
      <c r="K168" s="173">
        <v>24</v>
      </c>
      <c r="L168" s="171"/>
      <c r="M168" s="171"/>
      <c r="N168" s="171"/>
      <c r="O168" s="171"/>
      <c r="P168" s="171"/>
      <c r="Q168" s="171"/>
      <c r="R168" s="174"/>
      <c r="T168" s="175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6"/>
      <c r="AT168" s="177" t="s">
        <v>366</v>
      </c>
      <c r="AU168" s="177" t="s">
        <v>91</v>
      </c>
      <c r="AV168" s="11" t="s">
        <v>96</v>
      </c>
      <c r="AW168" s="11" t="s">
        <v>7</v>
      </c>
      <c r="AX168" s="11" t="s">
        <v>84</v>
      </c>
      <c r="AY168" s="177" t="s">
        <v>204</v>
      </c>
    </row>
    <row r="169" spans="2:65" s="11" customFormat="1" ht="16.5" customHeight="1">
      <c r="B169" s="170"/>
      <c r="C169" s="171"/>
      <c r="D169" s="171"/>
      <c r="E169" s="172" t="s">
        <v>5</v>
      </c>
      <c r="F169" s="270" t="s">
        <v>378</v>
      </c>
      <c r="G169" s="271"/>
      <c r="H169" s="271"/>
      <c r="I169" s="271"/>
      <c r="J169" s="171"/>
      <c r="K169" s="173">
        <v>16</v>
      </c>
      <c r="L169" s="171"/>
      <c r="M169" s="171"/>
      <c r="N169" s="171"/>
      <c r="O169" s="171"/>
      <c r="P169" s="171"/>
      <c r="Q169" s="171"/>
      <c r="R169" s="174"/>
      <c r="T169" s="175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6"/>
      <c r="AT169" s="177" t="s">
        <v>366</v>
      </c>
      <c r="AU169" s="177" t="s">
        <v>91</v>
      </c>
      <c r="AV169" s="11" t="s">
        <v>96</v>
      </c>
      <c r="AW169" s="11" t="s">
        <v>7</v>
      </c>
      <c r="AX169" s="11" t="s">
        <v>84</v>
      </c>
      <c r="AY169" s="177" t="s">
        <v>204</v>
      </c>
    </row>
    <row r="170" spans="2:65" s="12" customFormat="1" ht="16.5" customHeight="1">
      <c r="B170" s="178"/>
      <c r="C170" s="179"/>
      <c r="D170" s="179"/>
      <c r="E170" s="180" t="s">
        <v>5</v>
      </c>
      <c r="F170" s="272" t="s">
        <v>379</v>
      </c>
      <c r="G170" s="273"/>
      <c r="H170" s="273"/>
      <c r="I170" s="273"/>
      <c r="J170" s="179"/>
      <c r="K170" s="181">
        <v>64</v>
      </c>
      <c r="L170" s="179"/>
      <c r="M170" s="179"/>
      <c r="N170" s="179"/>
      <c r="O170" s="179"/>
      <c r="P170" s="179"/>
      <c r="Q170" s="179"/>
      <c r="R170" s="182"/>
      <c r="T170" s="183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5"/>
      <c r="AT170" s="186" t="s">
        <v>366</v>
      </c>
      <c r="AU170" s="186" t="s">
        <v>91</v>
      </c>
      <c r="AV170" s="12" t="s">
        <v>220</v>
      </c>
      <c r="AW170" s="12" t="s">
        <v>7</v>
      </c>
      <c r="AX170" s="12" t="s">
        <v>91</v>
      </c>
      <c r="AY170" s="186" t="s">
        <v>204</v>
      </c>
    </row>
    <row r="171" spans="2:65" s="1" customFormat="1" ht="6.95" customHeight="1"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1"/>
    </row>
  </sheetData>
  <mergeCells count="209">
    <mergeCell ref="H1:K1"/>
    <mergeCell ref="S2:AF2"/>
    <mergeCell ref="F167:I167"/>
    <mergeCell ref="F168:I168"/>
    <mergeCell ref="F169:I169"/>
    <mergeCell ref="F170:I170"/>
    <mergeCell ref="M119:Q119"/>
    <mergeCell ref="M120:Q120"/>
    <mergeCell ref="M121:Q121"/>
    <mergeCell ref="M125:Q125"/>
    <mergeCell ref="M128:Q128"/>
    <mergeCell ref="M134:Q134"/>
    <mergeCell ref="M141:Q141"/>
    <mergeCell ref="M153:Q153"/>
    <mergeCell ref="M161:Q161"/>
    <mergeCell ref="F162:I162"/>
    <mergeCell ref="P162:Q162"/>
    <mergeCell ref="M162:O162"/>
    <mergeCell ref="F163:I163"/>
    <mergeCell ref="F164:I164"/>
    <mergeCell ref="P164:Q164"/>
    <mergeCell ref="M164:O164"/>
    <mergeCell ref="F165:I165"/>
    <mergeCell ref="F166:I166"/>
    <mergeCell ref="P166:Q166"/>
    <mergeCell ref="M166:O166"/>
    <mergeCell ref="F158:I158"/>
    <mergeCell ref="P158:Q158"/>
    <mergeCell ref="M158:O158"/>
    <mergeCell ref="F159:I159"/>
    <mergeCell ref="P159:Q159"/>
    <mergeCell ref="M159:O159"/>
    <mergeCell ref="F160:I160"/>
    <mergeCell ref="P160:Q160"/>
    <mergeCell ref="M160:O160"/>
    <mergeCell ref="F155:I155"/>
    <mergeCell ref="P155:Q155"/>
    <mergeCell ref="M155:O155"/>
    <mergeCell ref="F156:I156"/>
    <mergeCell ref="P156:Q156"/>
    <mergeCell ref="M156:O156"/>
    <mergeCell ref="F157:I157"/>
    <mergeCell ref="P157:Q157"/>
    <mergeCell ref="M157:O157"/>
    <mergeCell ref="F151:I151"/>
    <mergeCell ref="P151:Q151"/>
    <mergeCell ref="M151:O151"/>
    <mergeCell ref="F152:I152"/>
    <mergeCell ref="P152:Q152"/>
    <mergeCell ref="M152:O152"/>
    <mergeCell ref="F154:I154"/>
    <mergeCell ref="P154:Q154"/>
    <mergeCell ref="M154:O154"/>
    <mergeCell ref="F148:I148"/>
    <mergeCell ref="P148:Q148"/>
    <mergeCell ref="M148:O148"/>
    <mergeCell ref="F149:I149"/>
    <mergeCell ref="P149:Q149"/>
    <mergeCell ref="M149:O149"/>
    <mergeCell ref="F150:I150"/>
    <mergeCell ref="P150:Q150"/>
    <mergeCell ref="M150:O150"/>
    <mergeCell ref="F145:I145"/>
    <mergeCell ref="P145:Q145"/>
    <mergeCell ref="M145:O145"/>
    <mergeCell ref="F146:I146"/>
    <mergeCell ref="P146:Q146"/>
    <mergeCell ref="M146:O146"/>
    <mergeCell ref="F147:I147"/>
    <mergeCell ref="P147:Q147"/>
    <mergeCell ref="M147:O147"/>
    <mergeCell ref="F142:I142"/>
    <mergeCell ref="P142:Q142"/>
    <mergeCell ref="M142:O142"/>
    <mergeCell ref="F143:I143"/>
    <mergeCell ref="P143:Q143"/>
    <mergeCell ref="M143:O143"/>
    <mergeCell ref="F144:I144"/>
    <mergeCell ref="P144:Q144"/>
    <mergeCell ref="M144:O144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27:I127"/>
    <mergeCell ref="P127:Q127"/>
    <mergeCell ref="M127:O127"/>
    <mergeCell ref="F129:I129"/>
    <mergeCell ref="P129:Q129"/>
    <mergeCell ref="M129:O129"/>
    <mergeCell ref="F130:I130"/>
    <mergeCell ref="P130:Q130"/>
    <mergeCell ref="M130:O130"/>
    <mergeCell ref="F123:I123"/>
    <mergeCell ref="P123:Q123"/>
    <mergeCell ref="M123:O123"/>
    <mergeCell ref="F124:I124"/>
    <mergeCell ref="P124:Q124"/>
    <mergeCell ref="M124:O124"/>
    <mergeCell ref="F126:I126"/>
    <mergeCell ref="P126:Q126"/>
    <mergeCell ref="M126:O126"/>
    <mergeCell ref="M113:P113"/>
    <mergeCell ref="M115:Q115"/>
    <mergeCell ref="M116:Q116"/>
    <mergeCell ref="F118:I118"/>
    <mergeCell ref="P118:Q118"/>
    <mergeCell ref="M118:O118"/>
    <mergeCell ref="F122:I122"/>
    <mergeCell ref="P122:Q122"/>
    <mergeCell ref="M122:O122"/>
    <mergeCell ref="H97:J97"/>
    <mergeCell ref="K97:L97"/>
    <mergeCell ref="M97:Q97"/>
    <mergeCell ref="M99:Q99"/>
    <mergeCell ref="L101:Q101"/>
    <mergeCell ref="C107:Q107"/>
    <mergeCell ref="F109:P109"/>
    <mergeCell ref="F110:P110"/>
    <mergeCell ref="F111:P111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6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103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438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M100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ROUND((SUM(BE100:BE101)+SUM(BE120:BE195)), 2)</f>
        <v>0</v>
      </c>
      <c r="I35" s="248"/>
      <c r="J35" s="248"/>
      <c r="K35" s="36"/>
      <c r="L35" s="36"/>
      <c r="M35" s="251">
        <f>ROUND(ROUND((SUM(BE100:BE101)+SUM(BE120:BE195)),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ROUND((SUM(BF100:BF101)+SUM(BF120:BF195)), 2)</f>
        <v>0</v>
      </c>
      <c r="I36" s="248"/>
      <c r="J36" s="248"/>
      <c r="K36" s="36"/>
      <c r="L36" s="36"/>
      <c r="M36" s="251">
        <f>ROUND(ROUND((SUM(BF100:BF101)+SUM(BF120:BF195)),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ROUND((SUM(BG100:BG101)+SUM(BG120:BG195)),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ROUND((SUM(BH100:BH101)+SUM(BH120:BH195)),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ROUND((SUM(BI100:BI101)+SUM(BI120:BI195)),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163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SO01.3 - Vytápění objektu C - Sklad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Karel Puhaný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W120</f>
        <v>0</v>
      </c>
      <c r="I89" s="248"/>
      <c r="J89" s="248"/>
      <c r="K89" s="242">
        <f>X120</f>
        <v>0</v>
      </c>
      <c r="L89" s="248"/>
      <c r="M89" s="242">
        <f>M120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W121</f>
        <v>0</v>
      </c>
      <c r="I90" s="259"/>
      <c r="J90" s="259"/>
      <c r="K90" s="258">
        <f>X121</f>
        <v>0</v>
      </c>
      <c r="L90" s="259"/>
      <c r="M90" s="258">
        <f>M121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177</v>
      </c>
      <c r="E91" s="101"/>
      <c r="F91" s="101"/>
      <c r="G91" s="101"/>
      <c r="H91" s="238">
        <f>W122</f>
        <v>0</v>
      </c>
      <c r="I91" s="239"/>
      <c r="J91" s="239"/>
      <c r="K91" s="238">
        <f>X122</f>
        <v>0</v>
      </c>
      <c r="L91" s="239"/>
      <c r="M91" s="238">
        <f>M122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178</v>
      </c>
      <c r="E92" s="101"/>
      <c r="F92" s="101"/>
      <c r="G92" s="101"/>
      <c r="H92" s="238">
        <f>W126</f>
        <v>0</v>
      </c>
      <c r="I92" s="239"/>
      <c r="J92" s="239"/>
      <c r="K92" s="238">
        <f>X126</f>
        <v>0</v>
      </c>
      <c r="L92" s="239"/>
      <c r="M92" s="238">
        <f>M126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179</v>
      </c>
      <c r="E93" s="101"/>
      <c r="F93" s="101"/>
      <c r="G93" s="101"/>
      <c r="H93" s="238">
        <f>W130</f>
        <v>0</v>
      </c>
      <c r="I93" s="239"/>
      <c r="J93" s="239"/>
      <c r="K93" s="238">
        <f>X130</f>
        <v>0</v>
      </c>
      <c r="L93" s="239"/>
      <c r="M93" s="238">
        <f>M130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180</v>
      </c>
      <c r="E94" s="101"/>
      <c r="F94" s="101"/>
      <c r="G94" s="101"/>
      <c r="H94" s="238">
        <f>W140</f>
        <v>0</v>
      </c>
      <c r="I94" s="239"/>
      <c r="J94" s="239"/>
      <c r="K94" s="238">
        <f>X140</f>
        <v>0</v>
      </c>
      <c r="L94" s="239"/>
      <c r="M94" s="238">
        <f>M140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181</v>
      </c>
      <c r="E95" s="101"/>
      <c r="F95" s="101"/>
      <c r="G95" s="101"/>
      <c r="H95" s="238">
        <f>W152</f>
        <v>0</v>
      </c>
      <c r="I95" s="239"/>
      <c r="J95" s="239"/>
      <c r="K95" s="238">
        <f>X152</f>
        <v>0</v>
      </c>
      <c r="L95" s="239"/>
      <c r="M95" s="238">
        <f>M152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182</v>
      </c>
      <c r="E96" s="101"/>
      <c r="F96" s="101"/>
      <c r="G96" s="101"/>
      <c r="H96" s="238">
        <f>W172</f>
        <v>0</v>
      </c>
      <c r="I96" s="239"/>
      <c r="J96" s="239"/>
      <c r="K96" s="238">
        <f>X172</f>
        <v>0</v>
      </c>
      <c r="L96" s="239"/>
      <c r="M96" s="238">
        <f>M172</f>
        <v>0</v>
      </c>
      <c r="N96" s="239"/>
      <c r="O96" s="239"/>
      <c r="P96" s="239"/>
      <c r="Q96" s="239"/>
      <c r="R96" s="131"/>
    </row>
    <row r="97" spans="2:21" s="8" customFormat="1" ht="19.899999999999999" customHeight="1">
      <c r="B97" s="129"/>
      <c r="C97" s="101"/>
      <c r="D97" s="130" t="s">
        <v>183</v>
      </c>
      <c r="E97" s="101"/>
      <c r="F97" s="101"/>
      <c r="G97" s="101"/>
      <c r="H97" s="238">
        <f>W178</f>
        <v>0</v>
      </c>
      <c r="I97" s="239"/>
      <c r="J97" s="239"/>
      <c r="K97" s="238">
        <f>X178</f>
        <v>0</v>
      </c>
      <c r="L97" s="239"/>
      <c r="M97" s="238">
        <f>M178</f>
        <v>0</v>
      </c>
      <c r="N97" s="239"/>
      <c r="O97" s="239"/>
      <c r="P97" s="239"/>
      <c r="Q97" s="239"/>
      <c r="R97" s="131"/>
    </row>
    <row r="98" spans="2:21" s="7" customFormat="1" ht="24.95" customHeight="1">
      <c r="B98" s="125"/>
      <c r="C98" s="126"/>
      <c r="D98" s="127" t="s">
        <v>184</v>
      </c>
      <c r="E98" s="126"/>
      <c r="F98" s="126"/>
      <c r="G98" s="126"/>
      <c r="H98" s="258">
        <f>W186</f>
        <v>0</v>
      </c>
      <c r="I98" s="259"/>
      <c r="J98" s="259"/>
      <c r="K98" s="258">
        <f>X186</f>
        <v>0</v>
      </c>
      <c r="L98" s="259"/>
      <c r="M98" s="258">
        <f>M186</f>
        <v>0</v>
      </c>
      <c r="N98" s="259"/>
      <c r="O98" s="259"/>
      <c r="P98" s="259"/>
      <c r="Q98" s="259"/>
      <c r="R98" s="128"/>
    </row>
    <row r="99" spans="2:21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24" t="s">
        <v>185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257">
        <v>0</v>
      </c>
      <c r="N100" s="260"/>
      <c r="O100" s="260"/>
      <c r="P100" s="260"/>
      <c r="Q100" s="260"/>
      <c r="R100" s="37"/>
      <c r="T100" s="132"/>
      <c r="U100" s="133" t="s">
        <v>46</v>
      </c>
    </row>
    <row r="101" spans="2:21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14" t="s">
        <v>155</v>
      </c>
      <c r="D102" s="115"/>
      <c r="E102" s="115"/>
      <c r="F102" s="115"/>
      <c r="G102" s="115"/>
      <c r="H102" s="115"/>
      <c r="I102" s="115"/>
      <c r="J102" s="115"/>
      <c r="K102" s="115"/>
      <c r="L102" s="243">
        <f>ROUND(SUM(M89+M100),2)</f>
        <v>0</v>
      </c>
      <c r="M102" s="243"/>
      <c r="N102" s="243"/>
      <c r="O102" s="243"/>
      <c r="P102" s="243"/>
      <c r="Q102" s="243"/>
      <c r="R102" s="37"/>
    </row>
    <row r="103" spans="2:21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21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21" s="1" customFormat="1" ht="36.950000000000003" customHeight="1">
      <c r="B108" s="35"/>
      <c r="C108" s="206" t="s">
        <v>186</v>
      </c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37"/>
    </row>
    <row r="109" spans="2:21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30" customHeight="1">
      <c r="B110" s="35"/>
      <c r="C110" s="32" t="s">
        <v>18</v>
      </c>
      <c r="D110" s="36"/>
      <c r="E110" s="36"/>
      <c r="F110" s="246" t="str">
        <f>F6</f>
        <v>St. č. 2368 Decentralizace vytápění CA PZP Lobodice</v>
      </c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36"/>
      <c r="R110" s="37"/>
    </row>
    <row r="111" spans="2:21" ht="30" customHeight="1">
      <c r="B111" s="26"/>
      <c r="C111" s="32" t="s">
        <v>162</v>
      </c>
      <c r="D111" s="28"/>
      <c r="E111" s="28"/>
      <c r="F111" s="246" t="s">
        <v>163</v>
      </c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8"/>
      <c r="R111" s="27"/>
    </row>
    <row r="112" spans="2:21" s="1" customFormat="1" ht="36.950000000000003" customHeight="1">
      <c r="B112" s="35"/>
      <c r="C112" s="69" t="s">
        <v>164</v>
      </c>
      <c r="D112" s="36"/>
      <c r="E112" s="36"/>
      <c r="F112" s="223" t="str">
        <f>F8</f>
        <v>SO01.3 - Vytápění objektu C - Sklad</v>
      </c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2" t="s">
        <v>22</v>
      </c>
      <c r="D114" s="36"/>
      <c r="E114" s="36"/>
      <c r="F114" s="30" t="str">
        <f>F10</f>
        <v>PZP Lobodice</v>
      </c>
      <c r="G114" s="36"/>
      <c r="H114" s="36"/>
      <c r="I114" s="36"/>
      <c r="J114" s="36"/>
      <c r="K114" s="32" t="s">
        <v>24</v>
      </c>
      <c r="L114" s="36"/>
      <c r="M114" s="249" t="str">
        <f>IF(O10="","",O10)</f>
        <v>06.04.2018</v>
      </c>
      <c r="N114" s="249"/>
      <c r="O114" s="249"/>
      <c r="P114" s="249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>
      <c r="B116" s="35"/>
      <c r="C116" s="32" t="s">
        <v>26</v>
      </c>
      <c r="D116" s="36"/>
      <c r="E116" s="36"/>
      <c r="F116" s="30" t="str">
        <f>E13</f>
        <v xml:space="preserve">innogy Gas Storage, s.r.o. </v>
      </c>
      <c r="G116" s="36"/>
      <c r="H116" s="36"/>
      <c r="I116" s="36"/>
      <c r="J116" s="36"/>
      <c r="K116" s="32" t="s">
        <v>34</v>
      </c>
      <c r="L116" s="36"/>
      <c r="M116" s="208" t="str">
        <f>E19</f>
        <v>FORGAS a. s.</v>
      </c>
      <c r="N116" s="208"/>
      <c r="O116" s="208"/>
      <c r="P116" s="208"/>
      <c r="Q116" s="208"/>
      <c r="R116" s="37"/>
    </row>
    <row r="117" spans="2:65" s="1" customFormat="1" ht="14.45" customHeight="1">
      <c r="B117" s="35"/>
      <c r="C117" s="32" t="s">
        <v>32</v>
      </c>
      <c r="D117" s="36"/>
      <c r="E117" s="36"/>
      <c r="F117" s="30" t="str">
        <f>IF(E16="","",E16)</f>
        <v xml:space="preserve"> </v>
      </c>
      <c r="G117" s="36"/>
      <c r="H117" s="36"/>
      <c r="I117" s="36"/>
      <c r="J117" s="36"/>
      <c r="K117" s="32" t="s">
        <v>38</v>
      </c>
      <c r="L117" s="36"/>
      <c r="M117" s="208" t="str">
        <f>E22</f>
        <v>Ing. Karel Puhaný</v>
      </c>
      <c r="N117" s="208"/>
      <c r="O117" s="208"/>
      <c r="P117" s="208"/>
      <c r="Q117" s="208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9" customFormat="1" ht="29.25" customHeight="1">
      <c r="B119" s="134"/>
      <c r="C119" s="135" t="s">
        <v>187</v>
      </c>
      <c r="D119" s="136" t="s">
        <v>188</v>
      </c>
      <c r="E119" s="136" t="s">
        <v>64</v>
      </c>
      <c r="F119" s="261" t="s">
        <v>189</v>
      </c>
      <c r="G119" s="261"/>
      <c r="H119" s="261"/>
      <c r="I119" s="261"/>
      <c r="J119" s="136" t="s">
        <v>190</v>
      </c>
      <c r="K119" s="136" t="s">
        <v>191</v>
      </c>
      <c r="L119" s="136" t="s">
        <v>192</v>
      </c>
      <c r="M119" s="261" t="s">
        <v>193</v>
      </c>
      <c r="N119" s="261"/>
      <c r="O119" s="261"/>
      <c r="P119" s="261" t="s">
        <v>173</v>
      </c>
      <c r="Q119" s="262"/>
      <c r="R119" s="137"/>
      <c r="T119" s="76" t="s">
        <v>194</v>
      </c>
      <c r="U119" s="77" t="s">
        <v>46</v>
      </c>
      <c r="V119" s="77" t="s">
        <v>195</v>
      </c>
      <c r="W119" s="77" t="s">
        <v>196</v>
      </c>
      <c r="X119" s="77" t="s">
        <v>197</v>
      </c>
      <c r="Y119" s="77" t="s">
        <v>198</v>
      </c>
      <c r="Z119" s="77" t="s">
        <v>199</v>
      </c>
      <c r="AA119" s="77" t="s">
        <v>200</v>
      </c>
      <c r="AB119" s="77" t="s">
        <v>201</v>
      </c>
      <c r="AC119" s="77" t="s">
        <v>202</v>
      </c>
      <c r="AD119" s="78" t="s">
        <v>203</v>
      </c>
    </row>
    <row r="120" spans="2:65" s="1" customFormat="1" ht="29.25" customHeight="1">
      <c r="B120" s="35"/>
      <c r="C120" s="80" t="s">
        <v>167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274">
        <f>BK120</f>
        <v>0</v>
      </c>
      <c r="N120" s="275"/>
      <c r="O120" s="275"/>
      <c r="P120" s="275"/>
      <c r="Q120" s="275"/>
      <c r="R120" s="37"/>
      <c r="T120" s="79"/>
      <c r="U120" s="51"/>
      <c r="V120" s="51"/>
      <c r="W120" s="138">
        <f>W121+W186</f>
        <v>0</v>
      </c>
      <c r="X120" s="138">
        <f>X121+X186</f>
        <v>0</v>
      </c>
      <c r="Y120" s="51"/>
      <c r="Z120" s="139">
        <f>Z121+Z186</f>
        <v>701.72600000000011</v>
      </c>
      <c r="AA120" s="51"/>
      <c r="AB120" s="139">
        <f>AB121+AB186</f>
        <v>153.85281999999998</v>
      </c>
      <c r="AC120" s="51"/>
      <c r="AD120" s="140">
        <f>AD121+AD186</f>
        <v>2.7000000000000001E-3</v>
      </c>
      <c r="AT120" s="22" t="s">
        <v>83</v>
      </c>
      <c r="AU120" s="22" t="s">
        <v>175</v>
      </c>
      <c r="BK120" s="141">
        <f>BK121+BK186</f>
        <v>0</v>
      </c>
    </row>
    <row r="121" spans="2:65" s="10" customFormat="1" ht="37.35" customHeight="1">
      <c r="B121" s="142"/>
      <c r="C121" s="143"/>
      <c r="D121" s="144" t="s">
        <v>176</v>
      </c>
      <c r="E121" s="144"/>
      <c r="F121" s="144"/>
      <c r="G121" s="144"/>
      <c r="H121" s="144"/>
      <c r="I121" s="144"/>
      <c r="J121" s="144"/>
      <c r="K121" s="144"/>
      <c r="L121" s="144"/>
      <c r="M121" s="276">
        <f>BK121</f>
        <v>0</v>
      </c>
      <c r="N121" s="258"/>
      <c r="O121" s="258"/>
      <c r="P121" s="258"/>
      <c r="Q121" s="258"/>
      <c r="R121" s="145"/>
      <c r="T121" s="146"/>
      <c r="U121" s="143"/>
      <c r="V121" s="143"/>
      <c r="W121" s="147">
        <f>W122+W126+W130+W140+W152+W172+W178</f>
        <v>0</v>
      </c>
      <c r="X121" s="147">
        <f>X122+X126+X130+X140+X152+X172+X178</f>
        <v>0</v>
      </c>
      <c r="Y121" s="143"/>
      <c r="Z121" s="148">
        <f>Z122+Z126+Z130+Z140+Z152+Z172+Z178</f>
        <v>521.72600000000011</v>
      </c>
      <c r="AA121" s="143"/>
      <c r="AB121" s="148">
        <f>AB122+AB126+AB130+AB140+AB152+AB172+AB178</f>
        <v>153.85281999999998</v>
      </c>
      <c r="AC121" s="143"/>
      <c r="AD121" s="149">
        <f>AD122+AD126+AD130+AD140+AD152+AD172+AD178</f>
        <v>2.7000000000000001E-3</v>
      </c>
      <c r="AR121" s="150" t="s">
        <v>96</v>
      </c>
      <c r="AT121" s="151" t="s">
        <v>83</v>
      </c>
      <c r="AU121" s="151" t="s">
        <v>84</v>
      </c>
      <c r="AY121" s="150" t="s">
        <v>204</v>
      </c>
      <c r="BK121" s="152">
        <f>BK122+BK126+BK130+BK140+BK152+BK172+BK178</f>
        <v>0</v>
      </c>
    </row>
    <row r="122" spans="2:65" s="10" customFormat="1" ht="19.899999999999999" customHeight="1">
      <c r="B122" s="142"/>
      <c r="C122" s="143"/>
      <c r="D122" s="153" t="s">
        <v>177</v>
      </c>
      <c r="E122" s="153"/>
      <c r="F122" s="153"/>
      <c r="G122" s="153"/>
      <c r="H122" s="153"/>
      <c r="I122" s="153"/>
      <c r="J122" s="153"/>
      <c r="K122" s="153"/>
      <c r="L122" s="153"/>
      <c r="M122" s="277">
        <f>BK122</f>
        <v>0</v>
      </c>
      <c r="N122" s="278"/>
      <c r="O122" s="278"/>
      <c r="P122" s="278"/>
      <c r="Q122" s="278"/>
      <c r="R122" s="145"/>
      <c r="T122" s="146"/>
      <c r="U122" s="143"/>
      <c r="V122" s="143"/>
      <c r="W122" s="147">
        <f>SUM(W123:W125)</f>
        <v>0</v>
      </c>
      <c r="X122" s="147">
        <f>SUM(X123:X125)</f>
        <v>0</v>
      </c>
      <c r="Y122" s="143"/>
      <c r="Z122" s="148">
        <f>SUM(Z123:Z125)</f>
        <v>0.56100000000000005</v>
      </c>
      <c r="AA122" s="143"/>
      <c r="AB122" s="148">
        <f>SUM(AB123:AB125)</f>
        <v>1.4200000000000001E-2</v>
      </c>
      <c r="AC122" s="143"/>
      <c r="AD122" s="149">
        <f>SUM(AD123:AD125)</f>
        <v>0</v>
      </c>
      <c r="AR122" s="150" t="s">
        <v>96</v>
      </c>
      <c r="AT122" s="151" t="s">
        <v>83</v>
      </c>
      <c r="AU122" s="151" t="s">
        <v>91</v>
      </c>
      <c r="AY122" s="150" t="s">
        <v>204</v>
      </c>
      <c r="BK122" s="152">
        <f>SUM(BK123:BK125)</f>
        <v>0</v>
      </c>
    </row>
    <row r="123" spans="2:65" s="1" customFormat="1" ht="25.5" customHeight="1">
      <c r="B123" s="154"/>
      <c r="C123" s="155" t="s">
        <v>91</v>
      </c>
      <c r="D123" s="155" t="s">
        <v>205</v>
      </c>
      <c r="E123" s="156" t="s">
        <v>206</v>
      </c>
      <c r="F123" s="263" t="s">
        <v>207</v>
      </c>
      <c r="G123" s="263"/>
      <c r="H123" s="263"/>
      <c r="I123" s="263"/>
      <c r="J123" s="157" t="s">
        <v>208</v>
      </c>
      <c r="K123" s="158">
        <v>17</v>
      </c>
      <c r="L123" s="159"/>
      <c r="M123" s="264"/>
      <c r="N123" s="264"/>
      <c r="O123" s="264"/>
      <c r="P123" s="264">
        <f>ROUND(V123*K123,2)</f>
        <v>0</v>
      </c>
      <c r="Q123" s="264"/>
      <c r="R123" s="160"/>
      <c r="T123" s="161" t="s">
        <v>5</v>
      </c>
      <c r="U123" s="44" t="s">
        <v>47</v>
      </c>
      <c r="V123" s="120">
        <f>L123+M123</f>
        <v>0</v>
      </c>
      <c r="W123" s="120">
        <f>ROUND(L123*K123,2)</f>
        <v>0</v>
      </c>
      <c r="X123" s="120">
        <f>ROUND(M123*K123,2)</f>
        <v>0</v>
      </c>
      <c r="Y123" s="162">
        <v>3.3000000000000002E-2</v>
      </c>
      <c r="Z123" s="162">
        <f>Y123*K123</f>
        <v>0.56100000000000005</v>
      </c>
      <c r="AA123" s="162">
        <v>0</v>
      </c>
      <c r="AB123" s="162">
        <f>AA123*K123</f>
        <v>0</v>
      </c>
      <c r="AC123" s="162">
        <v>0</v>
      </c>
      <c r="AD123" s="163">
        <f>AC123*K123</f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>IF(U123="základní",P123,0)</f>
        <v>0</v>
      </c>
      <c r="BF123" s="164">
        <f>IF(U123="snížená",P123,0)</f>
        <v>0</v>
      </c>
      <c r="BG123" s="164">
        <f>IF(U123="zákl. přenesená",P123,0)</f>
        <v>0</v>
      </c>
      <c r="BH123" s="164">
        <f>IF(U123="sníž. přenesená",P123,0)</f>
        <v>0</v>
      </c>
      <c r="BI123" s="164">
        <f>IF(U123="nulová",P123,0)</f>
        <v>0</v>
      </c>
      <c r="BJ123" s="22" t="s">
        <v>91</v>
      </c>
      <c r="BK123" s="164">
        <f>ROUND(V123*K123,2)</f>
        <v>0</v>
      </c>
      <c r="BL123" s="22" t="s">
        <v>209</v>
      </c>
      <c r="BM123" s="22" t="s">
        <v>439</v>
      </c>
    </row>
    <row r="124" spans="2:65" s="1" customFormat="1" ht="25.5" customHeight="1">
      <c r="B124" s="154"/>
      <c r="C124" s="165" t="s">
        <v>96</v>
      </c>
      <c r="D124" s="165" t="s">
        <v>211</v>
      </c>
      <c r="E124" s="166" t="s">
        <v>212</v>
      </c>
      <c r="F124" s="265" t="s">
        <v>213</v>
      </c>
      <c r="G124" s="265"/>
      <c r="H124" s="265"/>
      <c r="I124" s="265"/>
      <c r="J124" s="167" t="s">
        <v>208</v>
      </c>
      <c r="K124" s="168">
        <v>2</v>
      </c>
      <c r="L124" s="169"/>
      <c r="M124" s="266"/>
      <c r="N124" s="266"/>
      <c r="O124" s="267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</v>
      </c>
      <c r="Z124" s="162">
        <f>Y124*K124</f>
        <v>0</v>
      </c>
      <c r="AA124" s="162">
        <v>3.5000000000000001E-3</v>
      </c>
      <c r="AB124" s="162">
        <f>AA124*K124</f>
        <v>7.0000000000000001E-3</v>
      </c>
      <c r="AC124" s="162">
        <v>0</v>
      </c>
      <c r="AD124" s="163">
        <f>AC124*K124</f>
        <v>0</v>
      </c>
      <c r="AR124" s="22" t="s">
        <v>214</v>
      </c>
      <c r="AT124" s="22" t="s">
        <v>211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440</v>
      </c>
    </row>
    <row r="125" spans="2:65" s="1" customFormat="1" ht="25.5" customHeight="1">
      <c r="B125" s="154"/>
      <c r="C125" s="165" t="s">
        <v>216</v>
      </c>
      <c r="D125" s="165" t="s">
        <v>211</v>
      </c>
      <c r="E125" s="166" t="s">
        <v>382</v>
      </c>
      <c r="F125" s="265" t="s">
        <v>383</v>
      </c>
      <c r="G125" s="265"/>
      <c r="H125" s="265"/>
      <c r="I125" s="265"/>
      <c r="J125" s="167" t="s">
        <v>208</v>
      </c>
      <c r="K125" s="168">
        <v>15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4.8000000000000001E-4</v>
      </c>
      <c r="AB125" s="162">
        <f>AA125*K125</f>
        <v>7.1999999999999998E-3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441</v>
      </c>
    </row>
    <row r="126" spans="2:65" s="10" customFormat="1" ht="29.85" customHeight="1">
      <c r="B126" s="142"/>
      <c r="C126" s="143"/>
      <c r="D126" s="153" t="s">
        <v>178</v>
      </c>
      <c r="E126" s="153"/>
      <c r="F126" s="153"/>
      <c r="G126" s="153"/>
      <c r="H126" s="153"/>
      <c r="I126" s="153"/>
      <c r="J126" s="153"/>
      <c r="K126" s="153"/>
      <c r="L126" s="153"/>
      <c r="M126" s="279">
        <f>BK126</f>
        <v>0</v>
      </c>
      <c r="N126" s="280"/>
      <c r="O126" s="280"/>
      <c r="P126" s="280"/>
      <c r="Q126" s="280"/>
      <c r="R126" s="145"/>
      <c r="T126" s="146"/>
      <c r="U126" s="143"/>
      <c r="V126" s="143"/>
      <c r="W126" s="147">
        <f>SUM(W127:W129)</f>
        <v>0</v>
      </c>
      <c r="X126" s="147">
        <f>SUM(X127:X129)</f>
        <v>0</v>
      </c>
      <c r="Y126" s="143"/>
      <c r="Z126" s="148">
        <f>SUM(Z127:Z129)</f>
        <v>3.8249999999999997</v>
      </c>
      <c r="AA126" s="143"/>
      <c r="AB126" s="148">
        <f>SUM(AB127:AB129)</f>
        <v>6.239999999999999E-3</v>
      </c>
      <c r="AC126" s="143"/>
      <c r="AD126" s="149">
        <f>SUM(AD127:AD129)</f>
        <v>0</v>
      </c>
      <c r="AR126" s="150" t="s">
        <v>96</v>
      </c>
      <c r="AT126" s="151" t="s">
        <v>83</v>
      </c>
      <c r="AU126" s="151" t="s">
        <v>91</v>
      </c>
      <c r="AY126" s="150" t="s">
        <v>204</v>
      </c>
      <c r="BK126" s="152">
        <f>SUM(BK127:BK129)</f>
        <v>0</v>
      </c>
    </row>
    <row r="127" spans="2:65" s="1" customFormat="1" ht="51" customHeight="1">
      <c r="B127" s="154"/>
      <c r="C127" s="165" t="s">
        <v>220</v>
      </c>
      <c r="D127" s="165" t="s">
        <v>211</v>
      </c>
      <c r="E127" s="166" t="s">
        <v>225</v>
      </c>
      <c r="F127" s="265" t="s">
        <v>442</v>
      </c>
      <c r="G127" s="265"/>
      <c r="H127" s="265"/>
      <c r="I127" s="265"/>
      <c r="J127" s="167" t="s">
        <v>227</v>
      </c>
      <c r="K127" s="168">
        <v>2</v>
      </c>
      <c r="L127" s="169"/>
      <c r="M127" s="266"/>
      <c r="N127" s="266"/>
      <c r="O127" s="267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</v>
      </c>
      <c r="Z127" s="162">
        <f>Y127*K127</f>
        <v>0</v>
      </c>
      <c r="AA127" s="162">
        <v>0</v>
      </c>
      <c r="AB127" s="162">
        <f>AA127*K127</f>
        <v>0</v>
      </c>
      <c r="AC127" s="162">
        <v>0</v>
      </c>
      <c r="AD127" s="163">
        <f>AC127*K127</f>
        <v>0</v>
      </c>
      <c r="AR127" s="22" t="s">
        <v>214</v>
      </c>
      <c r="AT127" s="22" t="s">
        <v>211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443</v>
      </c>
    </row>
    <row r="128" spans="2:65" s="1" customFormat="1" ht="51" customHeight="1">
      <c r="B128" s="154"/>
      <c r="C128" s="165" t="s">
        <v>224</v>
      </c>
      <c r="D128" s="165" t="s">
        <v>211</v>
      </c>
      <c r="E128" s="166" t="s">
        <v>444</v>
      </c>
      <c r="F128" s="265" t="s">
        <v>445</v>
      </c>
      <c r="G128" s="265"/>
      <c r="H128" s="265"/>
      <c r="I128" s="265"/>
      <c r="J128" s="167" t="s">
        <v>227</v>
      </c>
      <c r="K128" s="168">
        <v>1</v>
      </c>
      <c r="L128" s="169"/>
      <c r="M128" s="266"/>
      <c r="N128" s="266"/>
      <c r="O128" s="267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0</v>
      </c>
      <c r="Z128" s="162">
        <f>Y128*K128</f>
        <v>0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214</v>
      </c>
      <c r="AT128" s="22" t="s">
        <v>211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446</v>
      </c>
    </row>
    <row r="129" spans="2:65" s="1" customFormat="1" ht="63.75" customHeight="1">
      <c r="B129" s="154"/>
      <c r="C129" s="155" t="s">
        <v>229</v>
      </c>
      <c r="D129" s="155" t="s">
        <v>205</v>
      </c>
      <c r="E129" s="156" t="s">
        <v>230</v>
      </c>
      <c r="F129" s="263" t="s">
        <v>231</v>
      </c>
      <c r="G129" s="263"/>
      <c r="H129" s="263"/>
      <c r="I129" s="263"/>
      <c r="J129" s="157" t="s">
        <v>232</v>
      </c>
      <c r="K129" s="158">
        <v>3</v>
      </c>
      <c r="L129" s="159"/>
      <c r="M129" s="264"/>
      <c r="N129" s="264"/>
      <c r="O129" s="264"/>
      <c r="P129" s="264">
        <f>ROUND(V129*K129,2)</f>
        <v>0</v>
      </c>
      <c r="Q129" s="264"/>
      <c r="R129" s="160"/>
      <c r="T129" s="161" t="s">
        <v>5</v>
      </c>
      <c r="U129" s="44" t="s">
        <v>47</v>
      </c>
      <c r="V129" s="120">
        <f>L129+M129</f>
        <v>0</v>
      </c>
      <c r="W129" s="120">
        <f>ROUND(L129*K129,2)</f>
        <v>0</v>
      </c>
      <c r="X129" s="120">
        <f>ROUND(M129*K129,2)</f>
        <v>0</v>
      </c>
      <c r="Y129" s="162">
        <v>1.2749999999999999</v>
      </c>
      <c r="Z129" s="162">
        <f>Y129*K129</f>
        <v>3.8249999999999997</v>
      </c>
      <c r="AA129" s="162">
        <v>2.0799999999999998E-3</v>
      </c>
      <c r="AB129" s="162">
        <f>AA129*K129</f>
        <v>6.239999999999999E-3</v>
      </c>
      <c r="AC129" s="162">
        <v>0</v>
      </c>
      <c r="AD129" s="163">
        <f>AC129*K129</f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>IF(U129="základní",P129,0)</f>
        <v>0</v>
      </c>
      <c r="BF129" s="164">
        <f>IF(U129="snížená",P129,0)</f>
        <v>0</v>
      </c>
      <c r="BG129" s="164">
        <f>IF(U129="zákl. přenesená",P129,0)</f>
        <v>0</v>
      </c>
      <c r="BH129" s="164">
        <f>IF(U129="sníž. přenesená",P129,0)</f>
        <v>0</v>
      </c>
      <c r="BI129" s="164">
        <f>IF(U129="nulová",P129,0)</f>
        <v>0</v>
      </c>
      <c r="BJ129" s="22" t="s">
        <v>91</v>
      </c>
      <c r="BK129" s="164">
        <f>ROUND(V129*K129,2)</f>
        <v>0</v>
      </c>
      <c r="BL129" s="22" t="s">
        <v>209</v>
      </c>
      <c r="BM129" s="22" t="s">
        <v>447</v>
      </c>
    </row>
    <row r="130" spans="2:65" s="10" customFormat="1" ht="29.85" customHeight="1">
      <c r="B130" s="142"/>
      <c r="C130" s="143"/>
      <c r="D130" s="153" t="s">
        <v>179</v>
      </c>
      <c r="E130" s="153"/>
      <c r="F130" s="153"/>
      <c r="G130" s="153"/>
      <c r="H130" s="153"/>
      <c r="I130" s="153"/>
      <c r="J130" s="153"/>
      <c r="K130" s="153"/>
      <c r="L130" s="153"/>
      <c r="M130" s="279">
        <f>BK130</f>
        <v>0</v>
      </c>
      <c r="N130" s="280"/>
      <c r="O130" s="280"/>
      <c r="P130" s="280"/>
      <c r="Q130" s="280"/>
      <c r="R130" s="145"/>
      <c r="T130" s="146"/>
      <c r="U130" s="143"/>
      <c r="V130" s="143"/>
      <c r="W130" s="147">
        <f>SUM(W131:W139)</f>
        <v>0</v>
      </c>
      <c r="X130" s="147">
        <f>SUM(X131:X139)</f>
        <v>0</v>
      </c>
      <c r="Y130" s="143"/>
      <c r="Z130" s="148">
        <f>SUM(Z131:Z139)</f>
        <v>10.968999999999999</v>
      </c>
      <c r="AA130" s="143"/>
      <c r="AB130" s="148">
        <f>SUM(AB131:AB139)</f>
        <v>0.37202000000000002</v>
      </c>
      <c r="AC130" s="143"/>
      <c r="AD130" s="149">
        <f>SUM(AD131:AD139)</f>
        <v>0</v>
      </c>
      <c r="AR130" s="150" t="s">
        <v>96</v>
      </c>
      <c r="AT130" s="151" t="s">
        <v>83</v>
      </c>
      <c r="AU130" s="151" t="s">
        <v>91</v>
      </c>
      <c r="AY130" s="150" t="s">
        <v>204</v>
      </c>
      <c r="BK130" s="152">
        <f>SUM(BK131:BK139)</f>
        <v>0</v>
      </c>
    </row>
    <row r="131" spans="2:65" s="1" customFormat="1" ht="25.5" customHeight="1">
      <c r="B131" s="154"/>
      <c r="C131" s="155" t="s">
        <v>234</v>
      </c>
      <c r="D131" s="155" t="s">
        <v>205</v>
      </c>
      <c r="E131" s="156" t="s">
        <v>235</v>
      </c>
      <c r="F131" s="263" t="s">
        <v>236</v>
      </c>
      <c r="G131" s="263"/>
      <c r="H131" s="263"/>
      <c r="I131" s="263"/>
      <c r="J131" s="157" t="s">
        <v>237</v>
      </c>
      <c r="K131" s="158">
        <v>1</v>
      </c>
      <c r="L131" s="159"/>
      <c r="M131" s="264"/>
      <c r="N131" s="264"/>
      <c r="O131" s="264"/>
      <c r="P131" s="264">
        <f t="shared" ref="P131:P139" si="0">ROUND(V131*K131,2)</f>
        <v>0</v>
      </c>
      <c r="Q131" s="264"/>
      <c r="R131" s="160"/>
      <c r="T131" s="161" t="s">
        <v>5</v>
      </c>
      <c r="U131" s="44" t="s">
        <v>47</v>
      </c>
      <c r="V131" s="120">
        <f t="shared" ref="V131:V139" si="1">L131+M131</f>
        <v>0</v>
      </c>
      <c r="W131" s="120">
        <f t="shared" ref="W131:W139" si="2">ROUND(L131*K131,2)</f>
        <v>0</v>
      </c>
      <c r="X131" s="120">
        <f t="shared" ref="X131:X139" si="3">ROUND(M131*K131,2)</f>
        <v>0</v>
      </c>
      <c r="Y131" s="162">
        <v>2.2240000000000002</v>
      </c>
      <c r="Z131" s="162">
        <f t="shared" ref="Z131:Z139" si="4">Y131*K131</f>
        <v>2.2240000000000002</v>
      </c>
      <c r="AA131" s="162">
        <v>1.934E-2</v>
      </c>
      <c r="AB131" s="162">
        <f t="shared" ref="AB131:AB139" si="5">AA131*K131</f>
        <v>1.934E-2</v>
      </c>
      <c r="AC131" s="162">
        <v>0</v>
      </c>
      <c r="AD131" s="163">
        <f t="shared" ref="AD131:AD139" si="6">AC131*K131</f>
        <v>0</v>
      </c>
      <c r="AR131" s="22" t="s">
        <v>209</v>
      </c>
      <c r="AT131" s="22" t="s">
        <v>205</v>
      </c>
      <c r="AU131" s="22" t="s">
        <v>96</v>
      </c>
      <c r="AY131" s="22" t="s">
        <v>204</v>
      </c>
      <c r="BE131" s="164">
        <f t="shared" ref="BE131:BE139" si="7">IF(U131="základní",P131,0)</f>
        <v>0</v>
      </c>
      <c r="BF131" s="164">
        <f t="shared" ref="BF131:BF139" si="8">IF(U131="snížená",P131,0)</f>
        <v>0</v>
      </c>
      <c r="BG131" s="164">
        <f t="shared" ref="BG131:BG139" si="9">IF(U131="zákl. přenesená",P131,0)</f>
        <v>0</v>
      </c>
      <c r="BH131" s="164">
        <f t="shared" ref="BH131:BH139" si="10">IF(U131="sníž. přenesená",P131,0)</f>
        <v>0</v>
      </c>
      <c r="BI131" s="164">
        <f t="shared" ref="BI131:BI139" si="11">IF(U131="nulová",P131,0)</f>
        <v>0</v>
      </c>
      <c r="BJ131" s="22" t="s">
        <v>91</v>
      </c>
      <c r="BK131" s="164">
        <f t="shared" ref="BK131:BK139" si="12">ROUND(V131*K131,2)</f>
        <v>0</v>
      </c>
      <c r="BL131" s="22" t="s">
        <v>209</v>
      </c>
      <c r="BM131" s="22" t="s">
        <v>448</v>
      </c>
    </row>
    <row r="132" spans="2:65" s="1" customFormat="1" ht="16.5" customHeight="1">
      <c r="B132" s="154"/>
      <c r="C132" s="155" t="s">
        <v>239</v>
      </c>
      <c r="D132" s="155" t="s">
        <v>205</v>
      </c>
      <c r="E132" s="156" t="s">
        <v>449</v>
      </c>
      <c r="F132" s="263" t="s">
        <v>450</v>
      </c>
      <c r="G132" s="263"/>
      <c r="H132" s="263"/>
      <c r="I132" s="263"/>
      <c r="J132" s="157" t="s">
        <v>237</v>
      </c>
      <c r="K132" s="158">
        <v>1</v>
      </c>
      <c r="L132" s="159"/>
      <c r="M132" s="264"/>
      <c r="N132" s="264"/>
      <c r="O132" s="264"/>
      <c r="P132" s="264">
        <f t="shared" si="0"/>
        <v>0</v>
      </c>
      <c r="Q132" s="264"/>
      <c r="R132" s="160"/>
      <c r="T132" s="161" t="s">
        <v>5</v>
      </c>
      <c r="U132" s="44" t="s">
        <v>47</v>
      </c>
      <c r="V132" s="120">
        <f t="shared" si="1"/>
        <v>0</v>
      </c>
      <c r="W132" s="120">
        <f t="shared" si="2"/>
        <v>0</v>
      </c>
      <c r="X132" s="120">
        <f t="shared" si="3"/>
        <v>0</v>
      </c>
      <c r="Y132" s="162">
        <v>1.5660000000000001</v>
      </c>
      <c r="Z132" s="162">
        <f t="shared" si="4"/>
        <v>1.5660000000000001</v>
      </c>
      <c r="AA132" s="162">
        <v>7.0099999999999997E-3</v>
      </c>
      <c r="AB132" s="162">
        <f t="shared" si="5"/>
        <v>7.0099999999999997E-3</v>
      </c>
      <c r="AC132" s="162">
        <v>0</v>
      </c>
      <c r="AD132" s="163">
        <f t="shared" si="6"/>
        <v>0</v>
      </c>
      <c r="AR132" s="22" t="s">
        <v>209</v>
      </c>
      <c r="AT132" s="22" t="s">
        <v>205</v>
      </c>
      <c r="AU132" s="22" t="s">
        <v>96</v>
      </c>
      <c r="AY132" s="22" t="s">
        <v>204</v>
      </c>
      <c r="BE132" s="164">
        <f t="shared" si="7"/>
        <v>0</v>
      </c>
      <c r="BF132" s="164">
        <f t="shared" si="8"/>
        <v>0</v>
      </c>
      <c r="BG132" s="164">
        <f t="shared" si="9"/>
        <v>0</v>
      </c>
      <c r="BH132" s="164">
        <f t="shared" si="10"/>
        <v>0</v>
      </c>
      <c r="BI132" s="164">
        <f t="shared" si="11"/>
        <v>0</v>
      </c>
      <c r="BJ132" s="22" t="s">
        <v>91</v>
      </c>
      <c r="BK132" s="164">
        <f t="shared" si="12"/>
        <v>0</v>
      </c>
      <c r="BL132" s="22" t="s">
        <v>209</v>
      </c>
      <c r="BM132" s="22" t="s">
        <v>451</v>
      </c>
    </row>
    <row r="133" spans="2:65" s="1" customFormat="1" ht="63.75" customHeight="1">
      <c r="B133" s="154"/>
      <c r="C133" s="155" t="s">
        <v>243</v>
      </c>
      <c r="D133" s="155" t="s">
        <v>205</v>
      </c>
      <c r="E133" s="156" t="s">
        <v>452</v>
      </c>
      <c r="F133" s="263" t="s">
        <v>453</v>
      </c>
      <c r="G133" s="263"/>
      <c r="H133" s="263"/>
      <c r="I133" s="263"/>
      <c r="J133" s="157" t="s">
        <v>232</v>
      </c>
      <c r="K133" s="158">
        <v>1</v>
      </c>
      <c r="L133" s="159"/>
      <c r="M133" s="264"/>
      <c r="N133" s="264"/>
      <c r="O133" s="264"/>
      <c r="P133" s="264">
        <f t="shared" si="0"/>
        <v>0</v>
      </c>
      <c r="Q133" s="264"/>
      <c r="R133" s="160"/>
      <c r="T133" s="161" t="s">
        <v>5</v>
      </c>
      <c r="U133" s="44" t="s">
        <v>47</v>
      </c>
      <c r="V133" s="120">
        <f t="shared" si="1"/>
        <v>0</v>
      </c>
      <c r="W133" s="120">
        <f t="shared" si="2"/>
        <v>0</v>
      </c>
      <c r="X133" s="120">
        <f t="shared" si="3"/>
        <v>0</v>
      </c>
      <c r="Y133" s="162">
        <v>1.454</v>
      </c>
      <c r="Z133" s="162">
        <f t="shared" si="4"/>
        <v>1.454</v>
      </c>
      <c r="AA133" s="162">
        <v>9.7259999999999999E-2</v>
      </c>
      <c r="AB133" s="162">
        <f t="shared" si="5"/>
        <v>9.7259999999999999E-2</v>
      </c>
      <c r="AC133" s="162">
        <v>0</v>
      </c>
      <c r="AD133" s="163">
        <f t="shared" si="6"/>
        <v>0</v>
      </c>
      <c r="AR133" s="22" t="s">
        <v>209</v>
      </c>
      <c r="AT133" s="22" t="s">
        <v>205</v>
      </c>
      <c r="AU133" s="22" t="s">
        <v>96</v>
      </c>
      <c r="AY133" s="22" t="s">
        <v>204</v>
      </c>
      <c r="BE133" s="164">
        <f t="shared" si="7"/>
        <v>0</v>
      </c>
      <c r="BF133" s="164">
        <f t="shared" si="8"/>
        <v>0</v>
      </c>
      <c r="BG133" s="164">
        <f t="shared" si="9"/>
        <v>0</v>
      </c>
      <c r="BH133" s="164">
        <f t="shared" si="10"/>
        <v>0</v>
      </c>
      <c r="BI133" s="164">
        <f t="shared" si="11"/>
        <v>0</v>
      </c>
      <c r="BJ133" s="22" t="s">
        <v>91</v>
      </c>
      <c r="BK133" s="164">
        <f t="shared" si="12"/>
        <v>0</v>
      </c>
      <c r="BL133" s="22" t="s">
        <v>209</v>
      </c>
      <c r="BM133" s="22" t="s">
        <v>454</v>
      </c>
    </row>
    <row r="134" spans="2:65" s="1" customFormat="1" ht="63.75" customHeight="1">
      <c r="B134" s="154"/>
      <c r="C134" s="155" t="s">
        <v>247</v>
      </c>
      <c r="D134" s="155" t="s">
        <v>205</v>
      </c>
      <c r="E134" s="156" t="s">
        <v>455</v>
      </c>
      <c r="F134" s="263" t="s">
        <v>456</v>
      </c>
      <c r="G134" s="263"/>
      <c r="H134" s="263"/>
      <c r="I134" s="263"/>
      <c r="J134" s="157" t="s">
        <v>232</v>
      </c>
      <c r="K134" s="158">
        <v>1</v>
      </c>
      <c r="L134" s="159"/>
      <c r="M134" s="264"/>
      <c r="N134" s="264"/>
      <c r="O134" s="264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1.454</v>
      </c>
      <c r="Z134" s="162">
        <f t="shared" si="4"/>
        <v>1.454</v>
      </c>
      <c r="AA134" s="162">
        <v>9.7259999999999999E-2</v>
      </c>
      <c r="AB134" s="162">
        <f t="shared" si="5"/>
        <v>9.7259999999999999E-2</v>
      </c>
      <c r="AC134" s="162">
        <v>0</v>
      </c>
      <c r="AD134" s="163">
        <f t="shared" si="6"/>
        <v>0</v>
      </c>
      <c r="AR134" s="22" t="s">
        <v>209</v>
      </c>
      <c r="AT134" s="22" t="s">
        <v>205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457</v>
      </c>
    </row>
    <row r="135" spans="2:65" s="1" customFormat="1" ht="25.5" customHeight="1">
      <c r="B135" s="154"/>
      <c r="C135" s="155" t="s">
        <v>251</v>
      </c>
      <c r="D135" s="155" t="s">
        <v>205</v>
      </c>
      <c r="E135" s="156" t="s">
        <v>458</v>
      </c>
      <c r="F135" s="263" t="s">
        <v>459</v>
      </c>
      <c r="G135" s="263"/>
      <c r="H135" s="263"/>
      <c r="I135" s="263"/>
      <c r="J135" s="157" t="s">
        <v>232</v>
      </c>
      <c r="K135" s="158">
        <v>1</v>
      </c>
      <c r="L135" s="159"/>
      <c r="M135" s="264"/>
      <c r="N135" s="264"/>
      <c r="O135" s="264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1.454</v>
      </c>
      <c r="Z135" s="162">
        <f t="shared" si="4"/>
        <v>1.454</v>
      </c>
      <c r="AA135" s="162">
        <v>9.7259999999999999E-2</v>
      </c>
      <c r="AB135" s="162">
        <f t="shared" si="5"/>
        <v>9.7259999999999999E-2</v>
      </c>
      <c r="AC135" s="162">
        <v>0</v>
      </c>
      <c r="AD135" s="163">
        <f t="shared" si="6"/>
        <v>0</v>
      </c>
      <c r="AR135" s="22" t="s">
        <v>209</v>
      </c>
      <c r="AT135" s="22" t="s">
        <v>205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460</v>
      </c>
    </row>
    <row r="136" spans="2:65" s="1" customFormat="1" ht="38.25" customHeight="1">
      <c r="B136" s="154"/>
      <c r="C136" s="155" t="s">
        <v>255</v>
      </c>
      <c r="D136" s="155" t="s">
        <v>205</v>
      </c>
      <c r="E136" s="156" t="s">
        <v>461</v>
      </c>
      <c r="F136" s="263" t="s">
        <v>462</v>
      </c>
      <c r="G136" s="263"/>
      <c r="H136" s="263"/>
      <c r="I136" s="263"/>
      <c r="J136" s="157" t="s">
        <v>237</v>
      </c>
      <c r="K136" s="158">
        <v>1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1.7669999999999999</v>
      </c>
      <c r="Z136" s="162">
        <f t="shared" si="4"/>
        <v>1.7669999999999999</v>
      </c>
      <c r="AA136" s="162">
        <v>2.7650000000000001E-2</v>
      </c>
      <c r="AB136" s="162">
        <f t="shared" si="5"/>
        <v>2.7650000000000001E-2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463</v>
      </c>
    </row>
    <row r="137" spans="2:65" s="1" customFormat="1" ht="38.25" customHeight="1">
      <c r="B137" s="154"/>
      <c r="C137" s="155" t="s">
        <v>259</v>
      </c>
      <c r="D137" s="155" t="s">
        <v>205</v>
      </c>
      <c r="E137" s="156" t="s">
        <v>248</v>
      </c>
      <c r="F137" s="263" t="s">
        <v>249</v>
      </c>
      <c r="G137" s="263"/>
      <c r="H137" s="263"/>
      <c r="I137" s="263"/>
      <c r="J137" s="157" t="s">
        <v>232</v>
      </c>
      <c r="K137" s="158">
        <v>1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0.25</v>
      </c>
      <c r="Z137" s="162">
        <f t="shared" si="4"/>
        <v>0.25</v>
      </c>
      <c r="AA137" s="162">
        <v>1.0869999999999999E-2</v>
      </c>
      <c r="AB137" s="162">
        <f t="shared" si="5"/>
        <v>1.0869999999999999E-2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464</v>
      </c>
    </row>
    <row r="138" spans="2:65" s="1" customFormat="1" ht="38.25" customHeight="1">
      <c r="B138" s="154"/>
      <c r="C138" s="155" t="s">
        <v>263</v>
      </c>
      <c r="D138" s="155" t="s">
        <v>205</v>
      </c>
      <c r="E138" s="156" t="s">
        <v>465</v>
      </c>
      <c r="F138" s="263" t="s">
        <v>466</v>
      </c>
      <c r="G138" s="263"/>
      <c r="H138" s="263"/>
      <c r="I138" s="263"/>
      <c r="J138" s="157" t="s">
        <v>232</v>
      </c>
      <c r="K138" s="158">
        <v>1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0.8</v>
      </c>
      <c r="Z138" s="162">
        <f t="shared" si="4"/>
        <v>0.8</v>
      </c>
      <c r="AA138" s="162">
        <v>1.537E-2</v>
      </c>
      <c r="AB138" s="162">
        <f t="shared" si="5"/>
        <v>1.537E-2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467</v>
      </c>
    </row>
    <row r="139" spans="2:65" s="1" customFormat="1" ht="25.5" customHeight="1">
      <c r="B139" s="154"/>
      <c r="C139" s="155" t="s">
        <v>12</v>
      </c>
      <c r="D139" s="155" t="s">
        <v>205</v>
      </c>
      <c r="E139" s="156" t="s">
        <v>468</v>
      </c>
      <c r="F139" s="263" t="s">
        <v>469</v>
      </c>
      <c r="G139" s="263"/>
      <c r="H139" s="263"/>
      <c r="I139" s="263"/>
      <c r="J139" s="157" t="s">
        <v>237</v>
      </c>
      <c r="K139" s="158">
        <v>1</v>
      </c>
      <c r="L139" s="159"/>
      <c r="M139" s="264"/>
      <c r="N139" s="264"/>
      <c r="O139" s="264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</v>
      </c>
      <c r="Z139" s="162">
        <f t="shared" si="4"/>
        <v>0</v>
      </c>
      <c r="AA139" s="162">
        <v>0</v>
      </c>
      <c r="AB139" s="162">
        <f t="shared" si="5"/>
        <v>0</v>
      </c>
      <c r="AC139" s="162">
        <v>0</v>
      </c>
      <c r="AD139" s="163">
        <f t="shared" si="6"/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470</v>
      </c>
    </row>
    <row r="140" spans="2:65" s="10" customFormat="1" ht="29.85" customHeight="1">
      <c r="B140" s="142"/>
      <c r="C140" s="143"/>
      <c r="D140" s="153" t="s">
        <v>180</v>
      </c>
      <c r="E140" s="153"/>
      <c r="F140" s="153"/>
      <c r="G140" s="153"/>
      <c r="H140" s="153"/>
      <c r="I140" s="153"/>
      <c r="J140" s="153"/>
      <c r="K140" s="153"/>
      <c r="L140" s="153"/>
      <c r="M140" s="279">
        <f>BK140</f>
        <v>0</v>
      </c>
      <c r="N140" s="280"/>
      <c r="O140" s="280"/>
      <c r="P140" s="280"/>
      <c r="Q140" s="280"/>
      <c r="R140" s="145"/>
      <c r="T140" s="146"/>
      <c r="U140" s="143"/>
      <c r="V140" s="143"/>
      <c r="W140" s="147">
        <f>SUM(W141:W151)</f>
        <v>0</v>
      </c>
      <c r="X140" s="147">
        <f>SUM(X141:X151)</f>
        <v>0</v>
      </c>
      <c r="Y140" s="143"/>
      <c r="Z140" s="148">
        <f>SUM(Z141:Z151)</f>
        <v>337.36800000000005</v>
      </c>
      <c r="AA140" s="143"/>
      <c r="AB140" s="148">
        <f>SUM(AB141:AB151)</f>
        <v>151.54427999999999</v>
      </c>
      <c r="AC140" s="143"/>
      <c r="AD140" s="149">
        <f>SUM(AD141:AD151)</f>
        <v>0</v>
      </c>
      <c r="AR140" s="150" t="s">
        <v>96</v>
      </c>
      <c r="AT140" s="151" t="s">
        <v>83</v>
      </c>
      <c r="AU140" s="151" t="s">
        <v>91</v>
      </c>
      <c r="AY140" s="150" t="s">
        <v>204</v>
      </c>
      <c r="BK140" s="152">
        <f>SUM(BK141:BK151)</f>
        <v>0</v>
      </c>
    </row>
    <row r="141" spans="2:65" s="1" customFormat="1" ht="25.5" customHeight="1">
      <c r="B141" s="154"/>
      <c r="C141" s="155" t="s">
        <v>209</v>
      </c>
      <c r="D141" s="155" t="s">
        <v>205</v>
      </c>
      <c r="E141" s="156" t="s">
        <v>471</v>
      </c>
      <c r="F141" s="263" t="s">
        <v>472</v>
      </c>
      <c r="G141" s="263"/>
      <c r="H141" s="263"/>
      <c r="I141" s="263"/>
      <c r="J141" s="157" t="s">
        <v>208</v>
      </c>
      <c r="K141" s="158">
        <v>205</v>
      </c>
      <c r="L141" s="159"/>
      <c r="M141" s="264"/>
      <c r="N141" s="264"/>
      <c r="O141" s="264"/>
      <c r="P141" s="264">
        <f t="shared" ref="P141:P151" si="13">ROUND(V141*K141,2)</f>
        <v>0</v>
      </c>
      <c r="Q141" s="264"/>
      <c r="R141" s="160"/>
      <c r="T141" s="161" t="s">
        <v>5</v>
      </c>
      <c r="U141" s="44" t="s">
        <v>47</v>
      </c>
      <c r="V141" s="120">
        <f t="shared" ref="V141:V151" si="14">L141+M141</f>
        <v>0</v>
      </c>
      <c r="W141" s="120">
        <f t="shared" ref="W141:W151" si="15">ROUND(L141*K141,2)</f>
        <v>0</v>
      </c>
      <c r="X141" s="120">
        <f t="shared" ref="X141:X151" si="16">ROUND(M141*K141,2)</f>
        <v>0</v>
      </c>
      <c r="Y141" s="162">
        <v>0.42699999999999999</v>
      </c>
      <c r="Z141" s="162">
        <f t="shared" ref="Z141:Z151" si="17">Y141*K141</f>
        <v>87.534999999999997</v>
      </c>
      <c r="AA141" s="162">
        <v>1.58E-3</v>
      </c>
      <c r="AB141" s="162">
        <f t="shared" ref="AB141:AB151" si="18">AA141*K141</f>
        <v>0.32390000000000002</v>
      </c>
      <c r="AC141" s="162">
        <v>0</v>
      </c>
      <c r="AD141" s="163">
        <f t="shared" ref="AD141:AD151" si="19">AC141*K141</f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 t="shared" ref="BE141:BE151" si="20">IF(U141="základní",P141,0)</f>
        <v>0</v>
      </c>
      <c r="BF141" s="164">
        <f t="shared" ref="BF141:BF151" si="21">IF(U141="snížená",P141,0)</f>
        <v>0</v>
      </c>
      <c r="BG141" s="164">
        <f t="shared" ref="BG141:BG151" si="22">IF(U141="zákl. přenesená",P141,0)</f>
        <v>0</v>
      </c>
      <c r="BH141" s="164">
        <f t="shared" ref="BH141:BH151" si="23">IF(U141="sníž. přenesená",P141,0)</f>
        <v>0</v>
      </c>
      <c r="BI141" s="164">
        <f t="shared" ref="BI141:BI151" si="24">IF(U141="nulová",P141,0)</f>
        <v>0</v>
      </c>
      <c r="BJ141" s="22" t="s">
        <v>91</v>
      </c>
      <c r="BK141" s="164">
        <f t="shared" ref="BK141:BK151" si="25">ROUND(V141*K141,2)</f>
        <v>0</v>
      </c>
      <c r="BL141" s="22" t="s">
        <v>209</v>
      </c>
      <c r="BM141" s="22" t="s">
        <v>473</v>
      </c>
    </row>
    <row r="142" spans="2:65" s="1" customFormat="1" ht="25.5" customHeight="1">
      <c r="B142" s="154"/>
      <c r="C142" s="155" t="s">
        <v>274</v>
      </c>
      <c r="D142" s="155" t="s">
        <v>205</v>
      </c>
      <c r="E142" s="156" t="s">
        <v>474</v>
      </c>
      <c r="F142" s="263" t="s">
        <v>475</v>
      </c>
      <c r="G142" s="263"/>
      <c r="H142" s="263"/>
      <c r="I142" s="263"/>
      <c r="J142" s="157" t="s">
        <v>208</v>
      </c>
      <c r="K142" s="158">
        <v>26</v>
      </c>
      <c r="L142" s="159"/>
      <c r="M142" s="264"/>
      <c r="N142" s="264"/>
      <c r="O142" s="264"/>
      <c r="P142" s="264">
        <f t="shared" si="13"/>
        <v>0</v>
      </c>
      <c r="Q142" s="264"/>
      <c r="R142" s="160"/>
      <c r="T142" s="161" t="s">
        <v>5</v>
      </c>
      <c r="U142" s="44" t="s">
        <v>47</v>
      </c>
      <c r="V142" s="120">
        <f t="shared" si="14"/>
        <v>0</v>
      </c>
      <c r="W142" s="120">
        <f t="shared" si="15"/>
        <v>0</v>
      </c>
      <c r="X142" s="120">
        <f t="shared" si="16"/>
        <v>0</v>
      </c>
      <c r="Y142" s="162">
        <v>0.45900000000000002</v>
      </c>
      <c r="Z142" s="162">
        <f t="shared" si="17"/>
        <v>11.934000000000001</v>
      </c>
      <c r="AA142" s="162">
        <v>1.99E-3</v>
      </c>
      <c r="AB142" s="162">
        <f t="shared" si="18"/>
        <v>5.1740000000000001E-2</v>
      </c>
      <c r="AC142" s="162">
        <v>0</v>
      </c>
      <c r="AD142" s="163">
        <f t="shared" si="19"/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 t="shared" si="20"/>
        <v>0</v>
      </c>
      <c r="BF142" s="164">
        <f t="shared" si="21"/>
        <v>0</v>
      </c>
      <c r="BG142" s="164">
        <f t="shared" si="22"/>
        <v>0</v>
      </c>
      <c r="BH142" s="164">
        <f t="shared" si="23"/>
        <v>0</v>
      </c>
      <c r="BI142" s="164">
        <f t="shared" si="24"/>
        <v>0</v>
      </c>
      <c r="BJ142" s="22" t="s">
        <v>91</v>
      </c>
      <c r="BK142" s="164">
        <f t="shared" si="25"/>
        <v>0</v>
      </c>
      <c r="BL142" s="22" t="s">
        <v>209</v>
      </c>
      <c r="BM142" s="22" t="s">
        <v>476</v>
      </c>
    </row>
    <row r="143" spans="2:65" s="1" customFormat="1" ht="25.5" customHeight="1">
      <c r="B143" s="154"/>
      <c r="C143" s="155" t="s">
        <v>280</v>
      </c>
      <c r="D143" s="155" t="s">
        <v>205</v>
      </c>
      <c r="E143" s="156" t="s">
        <v>252</v>
      </c>
      <c r="F143" s="263" t="s">
        <v>253</v>
      </c>
      <c r="G143" s="263"/>
      <c r="H143" s="263"/>
      <c r="I143" s="263"/>
      <c r="J143" s="157" t="s">
        <v>208</v>
      </c>
      <c r="K143" s="158">
        <v>33</v>
      </c>
      <c r="L143" s="159"/>
      <c r="M143" s="264"/>
      <c r="N143" s="264"/>
      <c r="O143" s="264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0.51700000000000002</v>
      </c>
      <c r="Z143" s="162">
        <f t="shared" si="17"/>
        <v>17.061</v>
      </c>
      <c r="AA143" s="162">
        <v>2.96E-3</v>
      </c>
      <c r="AB143" s="162">
        <f t="shared" si="18"/>
        <v>9.7680000000000003E-2</v>
      </c>
      <c r="AC143" s="162">
        <v>0</v>
      </c>
      <c r="AD143" s="163">
        <f t="shared" si="19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477</v>
      </c>
    </row>
    <row r="144" spans="2:65" s="1" customFormat="1" ht="25.5" customHeight="1">
      <c r="B144" s="154"/>
      <c r="C144" s="155" t="s">
        <v>284</v>
      </c>
      <c r="D144" s="155" t="s">
        <v>205</v>
      </c>
      <c r="E144" s="156" t="s">
        <v>408</v>
      </c>
      <c r="F144" s="263" t="s">
        <v>409</v>
      </c>
      <c r="G144" s="263"/>
      <c r="H144" s="263"/>
      <c r="I144" s="263"/>
      <c r="J144" s="157" t="s">
        <v>208</v>
      </c>
      <c r="K144" s="158">
        <v>160</v>
      </c>
      <c r="L144" s="159"/>
      <c r="M144" s="264"/>
      <c r="N144" s="264"/>
      <c r="O144" s="264"/>
      <c r="P144" s="264">
        <f t="shared" si="13"/>
        <v>0</v>
      </c>
      <c r="Q144" s="264"/>
      <c r="R144" s="160"/>
      <c r="T144" s="161" t="s">
        <v>5</v>
      </c>
      <c r="U144" s="44" t="s">
        <v>47</v>
      </c>
      <c r="V144" s="120">
        <f t="shared" si="14"/>
        <v>0</v>
      </c>
      <c r="W144" s="120">
        <f t="shared" si="15"/>
        <v>0</v>
      </c>
      <c r="X144" s="120">
        <f t="shared" si="16"/>
        <v>0</v>
      </c>
      <c r="Y144" s="162">
        <v>0.65200000000000002</v>
      </c>
      <c r="Z144" s="162">
        <f t="shared" si="17"/>
        <v>104.32000000000001</v>
      </c>
      <c r="AA144" s="162">
        <v>3.7599999999999999E-3</v>
      </c>
      <c r="AB144" s="162">
        <f t="shared" si="18"/>
        <v>0.60160000000000002</v>
      </c>
      <c r="AC144" s="162">
        <v>0</v>
      </c>
      <c r="AD144" s="163">
        <f t="shared" si="19"/>
        <v>0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 t="shared" si="20"/>
        <v>0</v>
      </c>
      <c r="BF144" s="164">
        <f t="shared" si="21"/>
        <v>0</v>
      </c>
      <c r="BG144" s="164">
        <f t="shared" si="22"/>
        <v>0</v>
      </c>
      <c r="BH144" s="164">
        <f t="shared" si="23"/>
        <v>0</v>
      </c>
      <c r="BI144" s="164">
        <f t="shared" si="24"/>
        <v>0</v>
      </c>
      <c r="BJ144" s="22" t="s">
        <v>91</v>
      </c>
      <c r="BK144" s="164">
        <f t="shared" si="25"/>
        <v>0</v>
      </c>
      <c r="BL144" s="22" t="s">
        <v>209</v>
      </c>
      <c r="BM144" s="22" t="s">
        <v>478</v>
      </c>
    </row>
    <row r="145" spans="2:65" s="1" customFormat="1" ht="25.5" customHeight="1">
      <c r="B145" s="154"/>
      <c r="C145" s="155" t="s">
        <v>288</v>
      </c>
      <c r="D145" s="155" t="s">
        <v>205</v>
      </c>
      <c r="E145" s="156" t="s">
        <v>256</v>
      </c>
      <c r="F145" s="263" t="s">
        <v>257</v>
      </c>
      <c r="G145" s="263"/>
      <c r="H145" s="263"/>
      <c r="I145" s="263"/>
      <c r="J145" s="157" t="s">
        <v>208</v>
      </c>
      <c r="K145" s="158">
        <v>42</v>
      </c>
      <c r="L145" s="159"/>
      <c r="M145" s="264"/>
      <c r="N145" s="264"/>
      <c r="O145" s="264"/>
      <c r="P145" s="264">
        <f t="shared" si="13"/>
        <v>0</v>
      </c>
      <c r="Q145" s="264"/>
      <c r="R145" s="160"/>
      <c r="T145" s="161" t="s">
        <v>5</v>
      </c>
      <c r="U145" s="44" t="s">
        <v>47</v>
      </c>
      <c r="V145" s="120">
        <f t="shared" si="14"/>
        <v>0</v>
      </c>
      <c r="W145" s="120">
        <f t="shared" si="15"/>
        <v>0</v>
      </c>
      <c r="X145" s="120">
        <f t="shared" si="16"/>
        <v>0</v>
      </c>
      <c r="Y145" s="162">
        <v>0.69099999999999995</v>
      </c>
      <c r="Z145" s="162">
        <f t="shared" si="17"/>
        <v>29.021999999999998</v>
      </c>
      <c r="AA145" s="162">
        <v>4.4000000000000003E-3</v>
      </c>
      <c r="AB145" s="162">
        <f t="shared" si="18"/>
        <v>0.18480000000000002</v>
      </c>
      <c r="AC145" s="162">
        <v>0</v>
      </c>
      <c r="AD145" s="163">
        <f t="shared" si="19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20"/>
        <v>0</v>
      </c>
      <c r="BF145" s="164">
        <f t="shared" si="21"/>
        <v>0</v>
      </c>
      <c r="BG145" s="164">
        <f t="shared" si="22"/>
        <v>0</v>
      </c>
      <c r="BH145" s="164">
        <f t="shared" si="23"/>
        <v>0</v>
      </c>
      <c r="BI145" s="164">
        <f t="shared" si="24"/>
        <v>0</v>
      </c>
      <c r="BJ145" s="22" t="s">
        <v>91</v>
      </c>
      <c r="BK145" s="164">
        <f t="shared" si="25"/>
        <v>0</v>
      </c>
      <c r="BL145" s="22" t="s">
        <v>209</v>
      </c>
      <c r="BM145" s="22" t="s">
        <v>479</v>
      </c>
    </row>
    <row r="146" spans="2:65" s="1" customFormat="1" ht="25.5" customHeight="1">
      <c r="B146" s="154"/>
      <c r="C146" s="155" t="s">
        <v>11</v>
      </c>
      <c r="D146" s="155" t="s">
        <v>205</v>
      </c>
      <c r="E146" s="156" t="s">
        <v>260</v>
      </c>
      <c r="F146" s="263" t="s">
        <v>261</v>
      </c>
      <c r="G146" s="263"/>
      <c r="H146" s="263"/>
      <c r="I146" s="263"/>
      <c r="J146" s="157" t="s">
        <v>208</v>
      </c>
      <c r="K146" s="158">
        <v>34</v>
      </c>
      <c r="L146" s="159"/>
      <c r="M146" s="264"/>
      <c r="N146" s="264"/>
      <c r="O146" s="264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0.78400000000000003</v>
      </c>
      <c r="Z146" s="162">
        <f t="shared" si="17"/>
        <v>26.656000000000002</v>
      </c>
      <c r="AA146" s="162">
        <v>6.2899999999999996E-3</v>
      </c>
      <c r="AB146" s="162">
        <f t="shared" si="18"/>
        <v>0.21385999999999999</v>
      </c>
      <c r="AC146" s="162">
        <v>0</v>
      </c>
      <c r="AD146" s="163">
        <f t="shared" si="19"/>
        <v>0</v>
      </c>
      <c r="AR146" s="22" t="s">
        <v>209</v>
      </c>
      <c r="AT146" s="22" t="s">
        <v>205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209</v>
      </c>
      <c r="BM146" s="22" t="s">
        <v>480</v>
      </c>
    </row>
    <row r="147" spans="2:65" s="1" customFormat="1" ht="25.5" customHeight="1">
      <c r="B147" s="154"/>
      <c r="C147" s="155" t="s">
        <v>295</v>
      </c>
      <c r="D147" s="155" t="s">
        <v>205</v>
      </c>
      <c r="E147" s="156" t="s">
        <v>481</v>
      </c>
      <c r="F147" s="263" t="s">
        <v>482</v>
      </c>
      <c r="G147" s="263"/>
      <c r="H147" s="263"/>
      <c r="I147" s="263"/>
      <c r="J147" s="157" t="s">
        <v>208</v>
      </c>
      <c r="K147" s="158">
        <v>10</v>
      </c>
      <c r="L147" s="159"/>
      <c r="M147" s="264"/>
      <c r="N147" s="264"/>
      <c r="O147" s="264"/>
      <c r="P147" s="264">
        <f t="shared" si="13"/>
        <v>0</v>
      </c>
      <c r="Q147" s="264"/>
      <c r="R147" s="160"/>
      <c r="T147" s="161" t="s">
        <v>5</v>
      </c>
      <c r="U147" s="44" t="s">
        <v>47</v>
      </c>
      <c r="V147" s="120">
        <f t="shared" si="14"/>
        <v>0</v>
      </c>
      <c r="W147" s="120">
        <f t="shared" si="15"/>
        <v>0</v>
      </c>
      <c r="X147" s="120">
        <f t="shared" si="16"/>
        <v>0</v>
      </c>
      <c r="Y147" s="162">
        <v>0.41699999999999998</v>
      </c>
      <c r="Z147" s="162">
        <f t="shared" si="17"/>
        <v>4.17</v>
      </c>
      <c r="AA147" s="162">
        <v>7.1000000000000002E-4</v>
      </c>
      <c r="AB147" s="162">
        <f t="shared" si="18"/>
        <v>7.1000000000000004E-3</v>
      </c>
      <c r="AC147" s="162">
        <v>0</v>
      </c>
      <c r="AD147" s="163">
        <f t="shared" si="19"/>
        <v>0</v>
      </c>
      <c r="AR147" s="22" t="s">
        <v>209</v>
      </c>
      <c r="AT147" s="22" t="s">
        <v>205</v>
      </c>
      <c r="AU147" s="22" t="s">
        <v>96</v>
      </c>
      <c r="AY147" s="22" t="s">
        <v>204</v>
      </c>
      <c r="BE147" s="164">
        <f t="shared" si="20"/>
        <v>0</v>
      </c>
      <c r="BF147" s="164">
        <f t="shared" si="21"/>
        <v>0</v>
      </c>
      <c r="BG147" s="164">
        <f t="shared" si="22"/>
        <v>0</v>
      </c>
      <c r="BH147" s="164">
        <f t="shared" si="23"/>
        <v>0</v>
      </c>
      <c r="BI147" s="164">
        <f t="shared" si="24"/>
        <v>0</v>
      </c>
      <c r="BJ147" s="22" t="s">
        <v>91</v>
      </c>
      <c r="BK147" s="164">
        <f t="shared" si="25"/>
        <v>0</v>
      </c>
      <c r="BL147" s="22" t="s">
        <v>209</v>
      </c>
      <c r="BM147" s="22" t="s">
        <v>483</v>
      </c>
    </row>
    <row r="148" spans="2:65" s="1" customFormat="1" ht="25.5" customHeight="1">
      <c r="B148" s="154"/>
      <c r="C148" s="155" t="s">
        <v>299</v>
      </c>
      <c r="D148" s="155" t="s">
        <v>205</v>
      </c>
      <c r="E148" s="156" t="s">
        <v>264</v>
      </c>
      <c r="F148" s="263" t="s">
        <v>265</v>
      </c>
      <c r="G148" s="263"/>
      <c r="H148" s="263"/>
      <c r="I148" s="263"/>
      <c r="J148" s="157" t="s">
        <v>208</v>
      </c>
      <c r="K148" s="158">
        <v>60</v>
      </c>
      <c r="L148" s="159"/>
      <c r="M148" s="264"/>
      <c r="N148" s="264"/>
      <c r="O148" s="264"/>
      <c r="P148" s="264">
        <f t="shared" si="13"/>
        <v>0</v>
      </c>
      <c r="Q148" s="264"/>
      <c r="R148" s="160"/>
      <c r="T148" s="161" t="s">
        <v>5</v>
      </c>
      <c r="U148" s="44" t="s">
        <v>47</v>
      </c>
      <c r="V148" s="120">
        <f t="shared" si="14"/>
        <v>0</v>
      </c>
      <c r="W148" s="120">
        <f t="shared" si="15"/>
        <v>0</v>
      </c>
      <c r="X148" s="120">
        <f t="shared" si="16"/>
        <v>0</v>
      </c>
      <c r="Y148" s="162">
        <v>0.53</v>
      </c>
      <c r="Z148" s="162">
        <f t="shared" si="17"/>
        <v>31.8</v>
      </c>
      <c r="AA148" s="162">
        <v>8.5999999999999998E-4</v>
      </c>
      <c r="AB148" s="162">
        <f t="shared" si="18"/>
        <v>5.16E-2</v>
      </c>
      <c r="AC148" s="162">
        <v>0</v>
      </c>
      <c r="AD148" s="163">
        <f t="shared" si="19"/>
        <v>0</v>
      </c>
      <c r="AR148" s="22" t="s">
        <v>209</v>
      </c>
      <c r="AT148" s="22" t="s">
        <v>205</v>
      </c>
      <c r="AU148" s="22" t="s">
        <v>96</v>
      </c>
      <c r="AY148" s="22" t="s">
        <v>204</v>
      </c>
      <c r="BE148" s="164">
        <f t="shared" si="20"/>
        <v>0</v>
      </c>
      <c r="BF148" s="164">
        <f t="shared" si="21"/>
        <v>0</v>
      </c>
      <c r="BG148" s="164">
        <f t="shared" si="22"/>
        <v>0</v>
      </c>
      <c r="BH148" s="164">
        <f t="shared" si="23"/>
        <v>0</v>
      </c>
      <c r="BI148" s="164">
        <f t="shared" si="24"/>
        <v>0</v>
      </c>
      <c r="BJ148" s="22" t="s">
        <v>91</v>
      </c>
      <c r="BK148" s="164">
        <f t="shared" si="25"/>
        <v>0</v>
      </c>
      <c r="BL148" s="22" t="s">
        <v>209</v>
      </c>
      <c r="BM148" s="22" t="s">
        <v>484</v>
      </c>
    </row>
    <row r="149" spans="2:65" s="1" customFormat="1" ht="25.5" customHeight="1">
      <c r="B149" s="154"/>
      <c r="C149" s="155" t="s">
        <v>303</v>
      </c>
      <c r="D149" s="155" t="s">
        <v>205</v>
      </c>
      <c r="E149" s="156" t="s">
        <v>267</v>
      </c>
      <c r="F149" s="263" t="s">
        <v>268</v>
      </c>
      <c r="G149" s="263"/>
      <c r="H149" s="263"/>
      <c r="I149" s="263"/>
      <c r="J149" s="157" t="s">
        <v>208</v>
      </c>
      <c r="K149" s="158">
        <v>510</v>
      </c>
      <c r="L149" s="159"/>
      <c r="M149" s="264"/>
      <c r="N149" s="264"/>
      <c r="O149" s="264"/>
      <c r="P149" s="264">
        <f t="shared" si="13"/>
        <v>0</v>
      </c>
      <c r="Q149" s="264"/>
      <c r="R149" s="160"/>
      <c r="T149" s="161" t="s">
        <v>5</v>
      </c>
      <c r="U149" s="44" t="s">
        <v>47</v>
      </c>
      <c r="V149" s="120">
        <f t="shared" si="14"/>
        <v>0</v>
      </c>
      <c r="W149" s="120">
        <f t="shared" si="15"/>
        <v>0</v>
      </c>
      <c r="X149" s="120">
        <f t="shared" si="16"/>
        <v>0</v>
      </c>
      <c r="Y149" s="162">
        <v>3.2000000000000001E-2</v>
      </c>
      <c r="Z149" s="162">
        <f t="shared" si="17"/>
        <v>16.32</v>
      </c>
      <c r="AA149" s="162">
        <v>0</v>
      </c>
      <c r="AB149" s="162">
        <f t="shared" si="18"/>
        <v>0</v>
      </c>
      <c r="AC149" s="162">
        <v>0</v>
      </c>
      <c r="AD149" s="163">
        <f t="shared" si="19"/>
        <v>0</v>
      </c>
      <c r="AR149" s="22" t="s">
        <v>209</v>
      </c>
      <c r="AT149" s="22" t="s">
        <v>205</v>
      </c>
      <c r="AU149" s="22" t="s">
        <v>96</v>
      </c>
      <c r="AY149" s="22" t="s">
        <v>204</v>
      </c>
      <c r="BE149" s="164">
        <f t="shared" si="20"/>
        <v>0</v>
      </c>
      <c r="BF149" s="164">
        <f t="shared" si="21"/>
        <v>0</v>
      </c>
      <c r="BG149" s="164">
        <f t="shared" si="22"/>
        <v>0</v>
      </c>
      <c r="BH149" s="164">
        <f t="shared" si="23"/>
        <v>0</v>
      </c>
      <c r="BI149" s="164">
        <f t="shared" si="24"/>
        <v>0</v>
      </c>
      <c r="BJ149" s="22" t="s">
        <v>91</v>
      </c>
      <c r="BK149" s="164">
        <f t="shared" si="25"/>
        <v>0</v>
      </c>
      <c r="BL149" s="22" t="s">
        <v>209</v>
      </c>
      <c r="BM149" s="22" t="s">
        <v>485</v>
      </c>
    </row>
    <row r="150" spans="2:65" s="1" customFormat="1" ht="25.5" customHeight="1">
      <c r="B150" s="154"/>
      <c r="C150" s="155" t="s">
        <v>307</v>
      </c>
      <c r="D150" s="155" t="s">
        <v>205</v>
      </c>
      <c r="E150" s="156" t="s">
        <v>270</v>
      </c>
      <c r="F150" s="263" t="s">
        <v>271</v>
      </c>
      <c r="G150" s="263"/>
      <c r="H150" s="263"/>
      <c r="I150" s="263"/>
      <c r="J150" s="157" t="s">
        <v>272</v>
      </c>
      <c r="K150" s="158">
        <v>150</v>
      </c>
      <c r="L150" s="159"/>
      <c r="M150" s="264"/>
      <c r="N150" s="264"/>
      <c r="O150" s="264"/>
      <c r="P150" s="264">
        <f t="shared" si="13"/>
        <v>0</v>
      </c>
      <c r="Q150" s="264"/>
      <c r="R150" s="160"/>
      <c r="T150" s="161" t="s">
        <v>5</v>
      </c>
      <c r="U150" s="44" t="s">
        <v>47</v>
      </c>
      <c r="V150" s="120">
        <f t="shared" si="14"/>
        <v>0</v>
      </c>
      <c r="W150" s="120">
        <f t="shared" si="15"/>
        <v>0</v>
      </c>
      <c r="X150" s="120">
        <f t="shared" si="16"/>
        <v>0</v>
      </c>
      <c r="Y150" s="162">
        <v>5.7000000000000002E-2</v>
      </c>
      <c r="Z150" s="162">
        <f t="shared" si="17"/>
        <v>8.5500000000000007</v>
      </c>
      <c r="AA150" s="162">
        <v>8.0000000000000007E-5</v>
      </c>
      <c r="AB150" s="162">
        <f t="shared" si="18"/>
        <v>1.2E-2</v>
      </c>
      <c r="AC150" s="162">
        <v>0</v>
      </c>
      <c r="AD150" s="163">
        <f t="shared" si="19"/>
        <v>0</v>
      </c>
      <c r="AR150" s="22" t="s">
        <v>209</v>
      </c>
      <c r="AT150" s="22" t="s">
        <v>205</v>
      </c>
      <c r="AU150" s="22" t="s">
        <v>96</v>
      </c>
      <c r="AY150" s="22" t="s">
        <v>204</v>
      </c>
      <c r="BE150" s="164">
        <f t="shared" si="20"/>
        <v>0</v>
      </c>
      <c r="BF150" s="164">
        <f t="shared" si="21"/>
        <v>0</v>
      </c>
      <c r="BG150" s="164">
        <f t="shared" si="22"/>
        <v>0</v>
      </c>
      <c r="BH150" s="164">
        <f t="shared" si="23"/>
        <v>0</v>
      </c>
      <c r="BI150" s="164">
        <f t="shared" si="24"/>
        <v>0</v>
      </c>
      <c r="BJ150" s="22" t="s">
        <v>91</v>
      </c>
      <c r="BK150" s="164">
        <f t="shared" si="25"/>
        <v>0</v>
      </c>
      <c r="BL150" s="22" t="s">
        <v>209</v>
      </c>
      <c r="BM150" s="22" t="s">
        <v>486</v>
      </c>
    </row>
    <row r="151" spans="2:65" s="1" customFormat="1" ht="16.5" customHeight="1">
      <c r="B151" s="154"/>
      <c r="C151" s="165" t="s">
        <v>311</v>
      </c>
      <c r="D151" s="165" t="s">
        <v>211</v>
      </c>
      <c r="E151" s="166" t="s">
        <v>275</v>
      </c>
      <c r="F151" s="265" t="s">
        <v>276</v>
      </c>
      <c r="G151" s="265"/>
      <c r="H151" s="265"/>
      <c r="I151" s="265"/>
      <c r="J151" s="167" t="s">
        <v>272</v>
      </c>
      <c r="K151" s="168">
        <v>150</v>
      </c>
      <c r="L151" s="169"/>
      <c r="M151" s="266"/>
      <c r="N151" s="266"/>
      <c r="O151" s="267"/>
      <c r="P151" s="264">
        <f t="shared" si="13"/>
        <v>0</v>
      </c>
      <c r="Q151" s="264"/>
      <c r="R151" s="160"/>
      <c r="T151" s="161" t="s">
        <v>5</v>
      </c>
      <c r="U151" s="44" t="s">
        <v>47</v>
      </c>
      <c r="V151" s="120">
        <f t="shared" si="14"/>
        <v>0</v>
      </c>
      <c r="W151" s="120">
        <f t="shared" si="15"/>
        <v>0</v>
      </c>
      <c r="X151" s="120">
        <f t="shared" si="16"/>
        <v>0</v>
      </c>
      <c r="Y151" s="162">
        <v>0</v>
      </c>
      <c r="Z151" s="162">
        <f t="shared" si="17"/>
        <v>0</v>
      </c>
      <c r="AA151" s="162">
        <v>1</v>
      </c>
      <c r="AB151" s="162">
        <f t="shared" si="18"/>
        <v>150</v>
      </c>
      <c r="AC151" s="162">
        <v>0</v>
      </c>
      <c r="AD151" s="163">
        <f t="shared" si="19"/>
        <v>0</v>
      </c>
      <c r="AR151" s="22" t="s">
        <v>277</v>
      </c>
      <c r="AT151" s="22" t="s">
        <v>211</v>
      </c>
      <c r="AU151" s="22" t="s">
        <v>96</v>
      </c>
      <c r="AY151" s="22" t="s">
        <v>204</v>
      </c>
      <c r="BE151" s="164">
        <f t="shared" si="20"/>
        <v>0</v>
      </c>
      <c r="BF151" s="164">
        <f t="shared" si="21"/>
        <v>0</v>
      </c>
      <c r="BG151" s="164">
        <f t="shared" si="22"/>
        <v>0</v>
      </c>
      <c r="BH151" s="164">
        <f t="shared" si="23"/>
        <v>0</v>
      </c>
      <c r="BI151" s="164">
        <f t="shared" si="24"/>
        <v>0</v>
      </c>
      <c r="BJ151" s="22" t="s">
        <v>91</v>
      </c>
      <c r="BK151" s="164">
        <f t="shared" si="25"/>
        <v>0</v>
      </c>
      <c r="BL151" s="22" t="s">
        <v>278</v>
      </c>
      <c r="BM151" s="22" t="s">
        <v>487</v>
      </c>
    </row>
    <row r="152" spans="2:65" s="10" customFormat="1" ht="29.85" customHeight="1">
      <c r="B152" s="142"/>
      <c r="C152" s="143"/>
      <c r="D152" s="153" t="s">
        <v>181</v>
      </c>
      <c r="E152" s="153"/>
      <c r="F152" s="153"/>
      <c r="G152" s="153"/>
      <c r="H152" s="153"/>
      <c r="I152" s="153"/>
      <c r="J152" s="153"/>
      <c r="K152" s="153"/>
      <c r="L152" s="153"/>
      <c r="M152" s="279">
        <f>BK152</f>
        <v>0</v>
      </c>
      <c r="N152" s="280"/>
      <c r="O152" s="280"/>
      <c r="P152" s="280"/>
      <c r="Q152" s="280"/>
      <c r="R152" s="145"/>
      <c r="T152" s="146"/>
      <c r="U152" s="143"/>
      <c r="V152" s="143"/>
      <c r="W152" s="147">
        <f>SUM(W153:W171)</f>
        <v>0</v>
      </c>
      <c r="X152" s="147">
        <f>SUM(X153:X171)</f>
        <v>0</v>
      </c>
      <c r="Y152" s="143"/>
      <c r="Z152" s="148">
        <f>SUM(Z153:Z171)</f>
        <v>11.456000000000001</v>
      </c>
      <c r="AA152" s="143"/>
      <c r="AB152" s="148">
        <f>SUM(AB153:AB171)</f>
        <v>2.7130000000000001E-2</v>
      </c>
      <c r="AC152" s="143"/>
      <c r="AD152" s="149">
        <f>SUM(AD153:AD171)</f>
        <v>2.7000000000000001E-3</v>
      </c>
      <c r="AR152" s="150" t="s">
        <v>96</v>
      </c>
      <c r="AT152" s="151" t="s">
        <v>83</v>
      </c>
      <c r="AU152" s="151" t="s">
        <v>91</v>
      </c>
      <c r="AY152" s="150" t="s">
        <v>204</v>
      </c>
      <c r="BK152" s="152">
        <f>SUM(BK153:BK171)</f>
        <v>0</v>
      </c>
    </row>
    <row r="153" spans="2:65" s="1" customFormat="1" ht="38.25" customHeight="1">
      <c r="B153" s="154"/>
      <c r="C153" s="155" t="s">
        <v>315</v>
      </c>
      <c r="D153" s="155" t="s">
        <v>205</v>
      </c>
      <c r="E153" s="156" t="s">
        <v>281</v>
      </c>
      <c r="F153" s="263" t="s">
        <v>282</v>
      </c>
      <c r="G153" s="263"/>
      <c r="H153" s="263"/>
      <c r="I153" s="263"/>
      <c r="J153" s="157" t="s">
        <v>237</v>
      </c>
      <c r="K153" s="158">
        <v>28</v>
      </c>
      <c r="L153" s="159"/>
      <c r="M153" s="264"/>
      <c r="N153" s="264"/>
      <c r="O153" s="264"/>
      <c r="P153" s="264">
        <f t="shared" ref="P153:P171" si="26">ROUND(V153*K153,2)</f>
        <v>0</v>
      </c>
      <c r="Q153" s="264"/>
      <c r="R153" s="160"/>
      <c r="T153" s="161" t="s">
        <v>5</v>
      </c>
      <c r="U153" s="44" t="s">
        <v>47</v>
      </c>
      <c r="V153" s="120">
        <f t="shared" ref="V153:V171" si="27">L153+M153</f>
        <v>0</v>
      </c>
      <c r="W153" s="120">
        <f t="shared" ref="W153:W171" si="28">ROUND(L153*K153,2)</f>
        <v>0</v>
      </c>
      <c r="X153" s="120">
        <f t="shared" ref="X153:X171" si="29">ROUND(M153*K153,2)</f>
        <v>0</v>
      </c>
      <c r="Y153" s="162">
        <v>0.15</v>
      </c>
      <c r="Z153" s="162">
        <f t="shared" ref="Z153:Z171" si="30">Y153*K153</f>
        <v>4.2</v>
      </c>
      <c r="AA153" s="162">
        <v>2.5000000000000001E-4</v>
      </c>
      <c r="AB153" s="162">
        <f t="shared" ref="AB153:AB171" si="31">AA153*K153</f>
        <v>7.0000000000000001E-3</v>
      </c>
      <c r="AC153" s="162">
        <v>0</v>
      </c>
      <c r="AD153" s="163">
        <f t="shared" ref="AD153:AD171" si="32">AC153*K153</f>
        <v>0</v>
      </c>
      <c r="AR153" s="22" t="s">
        <v>209</v>
      </c>
      <c r="AT153" s="22" t="s">
        <v>205</v>
      </c>
      <c r="AU153" s="22" t="s">
        <v>96</v>
      </c>
      <c r="AY153" s="22" t="s">
        <v>204</v>
      </c>
      <c r="BE153" s="164">
        <f t="shared" ref="BE153:BE171" si="33">IF(U153="základní",P153,0)</f>
        <v>0</v>
      </c>
      <c r="BF153" s="164">
        <f t="shared" ref="BF153:BF171" si="34">IF(U153="snížená",P153,0)</f>
        <v>0</v>
      </c>
      <c r="BG153" s="164">
        <f t="shared" ref="BG153:BG171" si="35">IF(U153="zákl. přenesená",P153,0)</f>
        <v>0</v>
      </c>
      <c r="BH153" s="164">
        <f t="shared" ref="BH153:BH171" si="36">IF(U153="sníž. přenesená",P153,0)</f>
        <v>0</v>
      </c>
      <c r="BI153" s="164">
        <f t="shared" ref="BI153:BI171" si="37">IF(U153="nulová",P153,0)</f>
        <v>0</v>
      </c>
      <c r="BJ153" s="22" t="s">
        <v>91</v>
      </c>
      <c r="BK153" s="164">
        <f t="shared" ref="BK153:BK171" si="38">ROUND(V153*K153,2)</f>
        <v>0</v>
      </c>
      <c r="BL153" s="22" t="s">
        <v>209</v>
      </c>
      <c r="BM153" s="22" t="s">
        <v>488</v>
      </c>
    </row>
    <row r="154" spans="2:65" s="1" customFormat="1" ht="25.5" customHeight="1">
      <c r="B154" s="154"/>
      <c r="C154" s="155" t="s">
        <v>319</v>
      </c>
      <c r="D154" s="155" t="s">
        <v>205</v>
      </c>
      <c r="E154" s="156" t="s">
        <v>285</v>
      </c>
      <c r="F154" s="263" t="s">
        <v>286</v>
      </c>
      <c r="G154" s="263"/>
      <c r="H154" s="263"/>
      <c r="I154" s="263"/>
      <c r="J154" s="157" t="s">
        <v>237</v>
      </c>
      <c r="K154" s="158">
        <v>28</v>
      </c>
      <c r="L154" s="159"/>
      <c r="M154" s="264"/>
      <c r="N154" s="264"/>
      <c r="O154" s="264"/>
      <c r="P154" s="264">
        <f t="shared" si="26"/>
        <v>0</v>
      </c>
      <c r="Q154" s="264"/>
      <c r="R154" s="160"/>
      <c r="T154" s="161" t="s">
        <v>5</v>
      </c>
      <c r="U154" s="44" t="s">
        <v>47</v>
      </c>
      <c r="V154" s="120">
        <f t="shared" si="27"/>
        <v>0</v>
      </c>
      <c r="W154" s="120">
        <f t="shared" si="28"/>
        <v>0</v>
      </c>
      <c r="X154" s="120">
        <f t="shared" si="29"/>
        <v>0</v>
      </c>
      <c r="Y154" s="162">
        <v>3.5000000000000003E-2</v>
      </c>
      <c r="Z154" s="162">
        <f t="shared" si="30"/>
        <v>0.98000000000000009</v>
      </c>
      <c r="AA154" s="162">
        <v>1.3999999999999999E-4</v>
      </c>
      <c r="AB154" s="162">
        <f t="shared" si="31"/>
        <v>3.9199999999999999E-3</v>
      </c>
      <c r="AC154" s="162">
        <v>0</v>
      </c>
      <c r="AD154" s="163">
        <f t="shared" si="32"/>
        <v>0</v>
      </c>
      <c r="AR154" s="22" t="s">
        <v>209</v>
      </c>
      <c r="AT154" s="22" t="s">
        <v>205</v>
      </c>
      <c r="AU154" s="22" t="s">
        <v>96</v>
      </c>
      <c r="AY154" s="22" t="s">
        <v>204</v>
      </c>
      <c r="BE154" s="164">
        <f t="shared" si="33"/>
        <v>0</v>
      </c>
      <c r="BF154" s="164">
        <f t="shared" si="34"/>
        <v>0</v>
      </c>
      <c r="BG154" s="164">
        <f t="shared" si="35"/>
        <v>0</v>
      </c>
      <c r="BH154" s="164">
        <f t="shared" si="36"/>
        <v>0</v>
      </c>
      <c r="BI154" s="164">
        <f t="shared" si="37"/>
        <v>0</v>
      </c>
      <c r="BJ154" s="22" t="s">
        <v>91</v>
      </c>
      <c r="BK154" s="164">
        <f t="shared" si="38"/>
        <v>0</v>
      </c>
      <c r="BL154" s="22" t="s">
        <v>209</v>
      </c>
      <c r="BM154" s="22" t="s">
        <v>489</v>
      </c>
    </row>
    <row r="155" spans="2:65" s="1" customFormat="1" ht="25.5" customHeight="1">
      <c r="B155" s="154"/>
      <c r="C155" s="155" t="s">
        <v>323</v>
      </c>
      <c r="D155" s="155" t="s">
        <v>205</v>
      </c>
      <c r="E155" s="156" t="s">
        <v>289</v>
      </c>
      <c r="F155" s="263" t="s">
        <v>290</v>
      </c>
      <c r="G155" s="263"/>
      <c r="H155" s="263"/>
      <c r="I155" s="263"/>
      <c r="J155" s="157" t="s">
        <v>237</v>
      </c>
      <c r="K155" s="158">
        <v>6</v>
      </c>
      <c r="L155" s="159"/>
      <c r="M155" s="264"/>
      <c r="N155" s="264"/>
      <c r="O155" s="264"/>
      <c r="P155" s="264">
        <f t="shared" si="26"/>
        <v>0</v>
      </c>
      <c r="Q155" s="264"/>
      <c r="R155" s="160"/>
      <c r="T155" s="161" t="s">
        <v>5</v>
      </c>
      <c r="U155" s="44" t="s">
        <v>47</v>
      </c>
      <c r="V155" s="120">
        <f t="shared" si="27"/>
        <v>0</v>
      </c>
      <c r="W155" s="120">
        <f t="shared" si="28"/>
        <v>0</v>
      </c>
      <c r="X155" s="120">
        <f t="shared" si="29"/>
        <v>0</v>
      </c>
      <c r="Y155" s="162">
        <v>0.16600000000000001</v>
      </c>
      <c r="Z155" s="162">
        <f t="shared" si="30"/>
        <v>0.996</v>
      </c>
      <c r="AA155" s="162">
        <v>9.0000000000000006E-5</v>
      </c>
      <c r="AB155" s="162">
        <f t="shared" si="31"/>
        <v>5.4000000000000001E-4</v>
      </c>
      <c r="AC155" s="162">
        <v>4.4999999999999999E-4</v>
      </c>
      <c r="AD155" s="163">
        <f t="shared" si="32"/>
        <v>2.7000000000000001E-3</v>
      </c>
      <c r="AR155" s="22" t="s">
        <v>209</v>
      </c>
      <c r="AT155" s="22" t="s">
        <v>205</v>
      </c>
      <c r="AU155" s="22" t="s">
        <v>96</v>
      </c>
      <c r="AY155" s="22" t="s">
        <v>204</v>
      </c>
      <c r="BE155" s="164">
        <f t="shared" si="33"/>
        <v>0</v>
      </c>
      <c r="BF155" s="164">
        <f t="shared" si="34"/>
        <v>0</v>
      </c>
      <c r="BG155" s="164">
        <f t="shared" si="35"/>
        <v>0</v>
      </c>
      <c r="BH155" s="164">
        <f t="shared" si="36"/>
        <v>0</v>
      </c>
      <c r="BI155" s="164">
        <f t="shared" si="37"/>
        <v>0</v>
      </c>
      <c r="BJ155" s="22" t="s">
        <v>91</v>
      </c>
      <c r="BK155" s="164">
        <f t="shared" si="38"/>
        <v>0</v>
      </c>
      <c r="BL155" s="22" t="s">
        <v>209</v>
      </c>
      <c r="BM155" s="22" t="s">
        <v>490</v>
      </c>
    </row>
    <row r="156" spans="2:65" s="1" customFormat="1" ht="25.5" customHeight="1">
      <c r="B156" s="154"/>
      <c r="C156" s="155" t="s">
        <v>327</v>
      </c>
      <c r="D156" s="155" t="s">
        <v>205</v>
      </c>
      <c r="E156" s="156" t="s">
        <v>491</v>
      </c>
      <c r="F156" s="263" t="s">
        <v>492</v>
      </c>
      <c r="G156" s="263"/>
      <c r="H156" s="263"/>
      <c r="I156" s="263"/>
      <c r="J156" s="157" t="s">
        <v>237</v>
      </c>
      <c r="K156" s="158">
        <v>2</v>
      </c>
      <c r="L156" s="159"/>
      <c r="M156" s="264"/>
      <c r="N156" s="264"/>
      <c r="O156" s="264"/>
      <c r="P156" s="264">
        <f t="shared" si="26"/>
        <v>0</v>
      </c>
      <c r="Q156" s="264"/>
      <c r="R156" s="160"/>
      <c r="T156" s="161" t="s">
        <v>5</v>
      </c>
      <c r="U156" s="44" t="s">
        <v>47</v>
      </c>
      <c r="V156" s="120">
        <f t="shared" si="27"/>
        <v>0</v>
      </c>
      <c r="W156" s="120">
        <f t="shared" si="28"/>
        <v>0</v>
      </c>
      <c r="X156" s="120">
        <f t="shared" si="29"/>
        <v>0</v>
      </c>
      <c r="Y156" s="162">
        <v>0.20599999999999999</v>
      </c>
      <c r="Z156" s="162">
        <f t="shared" si="30"/>
        <v>0.41199999999999998</v>
      </c>
      <c r="AA156" s="162">
        <v>1.8000000000000001E-4</v>
      </c>
      <c r="AB156" s="162">
        <f t="shared" si="31"/>
        <v>3.6000000000000002E-4</v>
      </c>
      <c r="AC156" s="162">
        <v>0</v>
      </c>
      <c r="AD156" s="163">
        <f t="shared" si="32"/>
        <v>0</v>
      </c>
      <c r="AR156" s="22" t="s">
        <v>209</v>
      </c>
      <c r="AT156" s="22" t="s">
        <v>205</v>
      </c>
      <c r="AU156" s="22" t="s">
        <v>96</v>
      </c>
      <c r="AY156" s="22" t="s">
        <v>204</v>
      </c>
      <c r="BE156" s="164">
        <f t="shared" si="33"/>
        <v>0</v>
      </c>
      <c r="BF156" s="164">
        <f t="shared" si="34"/>
        <v>0</v>
      </c>
      <c r="BG156" s="164">
        <f t="shared" si="35"/>
        <v>0</v>
      </c>
      <c r="BH156" s="164">
        <f t="shared" si="36"/>
        <v>0</v>
      </c>
      <c r="BI156" s="164">
        <f t="shared" si="37"/>
        <v>0</v>
      </c>
      <c r="BJ156" s="22" t="s">
        <v>91</v>
      </c>
      <c r="BK156" s="164">
        <f t="shared" si="38"/>
        <v>0</v>
      </c>
      <c r="BL156" s="22" t="s">
        <v>209</v>
      </c>
      <c r="BM156" s="22" t="s">
        <v>493</v>
      </c>
    </row>
    <row r="157" spans="2:65" s="1" customFormat="1" ht="25.5" customHeight="1">
      <c r="B157" s="154"/>
      <c r="C157" s="155" t="s">
        <v>331</v>
      </c>
      <c r="D157" s="155" t="s">
        <v>205</v>
      </c>
      <c r="E157" s="156" t="s">
        <v>494</v>
      </c>
      <c r="F157" s="263" t="s">
        <v>495</v>
      </c>
      <c r="G157" s="263"/>
      <c r="H157" s="263"/>
      <c r="I157" s="263"/>
      <c r="J157" s="157" t="s">
        <v>237</v>
      </c>
      <c r="K157" s="158">
        <v>2</v>
      </c>
      <c r="L157" s="159"/>
      <c r="M157" s="264"/>
      <c r="N157" s="264"/>
      <c r="O157" s="264"/>
      <c r="P157" s="264">
        <f t="shared" si="26"/>
        <v>0</v>
      </c>
      <c r="Q157" s="264"/>
      <c r="R157" s="160"/>
      <c r="T157" s="161" t="s">
        <v>5</v>
      </c>
      <c r="U157" s="44" t="s">
        <v>47</v>
      </c>
      <c r="V157" s="120">
        <f t="shared" si="27"/>
        <v>0</v>
      </c>
      <c r="W157" s="120">
        <f t="shared" si="28"/>
        <v>0</v>
      </c>
      <c r="X157" s="120">
        <f t="shared" si="29"/>
        <v>0</v>
      </c>
      <c r="Y157" s="162">
        <v>0.42199999999999999</v>
      </c>
      <c r="Z157" s="162">
        <f t="shared" si="30"/>
        <v>0.84399999999999997</v>
      </c>
      <c r="AA157" s="162">
        <v>3.5E-4</v>
      </c>
      <c r="AB157" s="162">
        <f t="shared" si="31"/>
        <v>6.9999999999999999E-4</v>
      </c>
      <c r="AC157" s="162">
        <v>0</v>
      </c>
      <c r="AD157" s="163">
        <f t="shared" si="32"/>
        <v>0</v>
      </c>
      <c r="AR157" s="22" t="s">
        <v>209</v>
      </c>
      <c r="AT157" s="22" t="s">
        <v>205</v>
      </c>
      <c r="AU157" s="22" t="s">
        <v>96</v>
      </c>
      <c r="AY157" s="22" t="s">
        <v>204</v>
      </c>
      <c r="BE157" s="164">
        <f t="shared" si="33"/>
        <v>0</v>
      </c>
      <c r="BF157" s="164">
        <f t="shared" si="34"/>
        <v>0</v>
      </c>
      <c r="BG157" s="164">
        <f t="shared" si="35"/>
        <v>0</v>
      </c>
      <c r="BH157" s="164">
        <f t="shared" si="36"/>
        <v>0</v>
      </c>
      <c r="BI157" s="164">
        <f t="shared" si="37"/>
        <v>0</v>
      </c>
      <c r="BJ157" s="22" t="s">
        <v>91</v>
      </c>
      <c r="BK157" s="164">
        <f t="shared" si="38"/>
        <v>0</v>
      </c>
      <c r="BL157" s="22" t="s">
        <v>209</v>
      </c>
      <c r="BM157" s="22" t="s">
        <v>496</v>
      </c>
    </row>
    <row r="158" spans="2:65" s="1" customFormat="1" ht="16.5" customHeight="1">
      <c r="B158" s="154"/>
      <c r="C158" s="165" t="s">
        <v>214</v>
      </c>
      <c r="D158" s="165" t="s">
        <v>211</v>
      </c>
      <c r="E158" s="166" t="s">
        <v>497</v>
      </c>
      <c r="F158" s="265" t="s">
        <v>498</v>
      </c>
      <c r="G158" s="265"/>
      <c r="H158" s="265"/>
      <c r="I158" s="265"/>
      <c r="J158" s="167" t="s">
        <v>237</v>
      </c>
      <c r="K158" s="168">
        <v>2</v>
      </c>
      <c r="L158" s="169"/>
      <c r="M158" s="266"/>
      <c r="N158" s="266"/>
      <c r="O158" s="267"/>
      <c r="P158" s="264">
        <f t="shared" si="26"/>
        <v>0</v>
      </c>
      <c r="Q158" s="264"/>
      <c r="R158" s="160"/>
      <c r="T158" s="161" t="s">
        <v>5</v>
      </c>
      <c r="U158" s="44" t="s">
        <v>47</v>
      </c>
      <c r="V158" s="120">
        <f t="shared" si="27"/>
        <v>0</v>
      </c>
      <c r="W158" s="120">
        <f t="shared" si="28"/>
        <v>0</v>
      </c>
      <c r="X158" s="120">
        <f t="shared" si="29"/>
        <v>0</v>
      </c>
      <c r="Y158" s="162">
        <v>0</v>
      </c>
      <c r="Z158" s="162">
        <f t="shared" si="30"/>
        <v>0</v>
      </c>
      <c r="AA158" s="162">
        <v>6.8000000000000005E-4</v>
      </c>
      <c r="AB158" s="162">
        <f t="shared" si="31"/>
        <v>1.3600000000000001E-3</v>
      </c>
      <c r="AC158" s="162">
        <v>0</v>
      </c>
      <c r="AD158" s="163">
        <f t="shared" si="32"/>
        <v>0</v>
      </c>
      <c r="AR158" s="22" t="s">
        <v>214</v>
      </c>
      <c r="AT158" s="22" t="s">
        <v>211</v>
      </c>
      <c r="AU158" s="22" t="s">
        <v>96</v>
      </c>
      <c r="AY158" s="22" t="s">
        <v>204</v>
      </c>
      <c r="BE158" s="164">
        <f t="shared" si="33"/>
        <v>0</v>
      </c>
      <c r="BF158" s="164">
        <f t="shared" si="34"/>
        <v>0</v>
      </c>
      <c r="BG158" s="164">
        <f t="shared" si="35"/>
        <v>0</v>
      </c>
      <c r="BH158" s="164">
        <f t="shared" si="36"/>
        <v>0</v>
      </c>
      <c r="BI158" s="164">
        <f t="shared" si="37"/>
        <v>0</v>
      </c>
      <c r="BJ158" s="22" t="s">
        <v>91</v>
      </c>
      <c r="BK158" s="164">
        <f t="shared" si="38"/>
        <v>0</v>
      </c>
      <c r="BL158" s="22" t="s">
        <v>209</v>
      </c>
      <c r="BM158" s="22" t="s">
        <v>499</v>
      </c>
    </row>
    <row r="159" spans="2:65" s="1" customFormat="1" ht="16.5" customHeight="1">
      <c r="B159" s="154"/>
      <c r="C159" s="165" t="s">
        <v>339</v>
      </c>
      <c r="D159" s="165" t="s">
        <v>211</v>
      </c>
      <c r="E159" s="166" t="s">
        <v>500</v>
      </c>
      <c r="F159" s="265" t="s">
        <v>501</v>
      </c>
      <c r="G159" s="265"/>
      <c r="H159" s="265"/>
      <c r="I159" s="265"/>
      <c r="J159" s="167" t="s">
        <v>227</v>
      </c>
      <c r="K159" s="168">
        <v>2</v>
      </c>
      <c r="L159" s="169"/>
      <c r="M159" s="266"/>
      <c r="N159" s="266"/>
      <c r="O159" s="267"/>
      <c r="P159" s="264">
        <f t="shared" si="26"/>
        <v>0</v>
      </c>
      <c r="Q159" s="264"/>
      <c r="R159" s="160"/>
      <c r="T159" s="161" t="s">
        <v>5</v>
      </c>
      <c r="U159" s="44" t="s">
        <v>47</v>
      </c>
      <c r="V159" s="120">
        <f t="shared" si="27"/>
        <v>0</v>
      </c>
      <c r="W159" s="120">
        <f t="shared" si="28"/>
        <v>0</v>
      </c>
      <c r="X159" s="120">
        <f t="shared" si="29"/>
        <v>0</v>
      </c>
      <c r="Y159" s="162">
        <v>0</v>
      </c>
      <c r="Z159" s="162">
        <f t="shared" si="30"/>
        <v>0</v>
      </c>
      <c r="AA159" s="162">
        <v>0</v>
      </c>
      <c r="AB159" s="162">
        <f t="shared" si="31"/>
        <v>0</v>
      </c>
      <c r="AC159" s="162">
        <v>0</v>
      </c>
      <c r="AD159" s="163">
        <f t="shared" si="32"/>
        <v>0</v>
      </c>
      <c r="AR159" s="22" t="s">
        <v>214</v>
      </c>
      <c r="AT159" s="22" t="s">
        <v>211</v>
      </c>
      <c r="AU159" s="22" t="s">
        <v>96</v>
      </c>
      <c r="AY159" s="22" t="s">
        <v>204</v>
      </c>
      <c r="BE159" s="164">
        <f t="shared" si="33"/>
        <v>0</v>
      </c>
      <c r="BF159" s="164">
        <f t="shared" si="34"/>
        <v>0</v>
      </c>
      <c r="BG159" s="164">
        <f t="shared" si="35"/>
        <v>0</v>
      </c>
      <c r="BH159" s="164">
        <f t="shared" si="36"/>
        <v>0</v>
      </c>
      <c r="BI159" s="164">
        <f t="shared" si="37"/>
        <v>0</v>
      </c>
      <c r="BJ159" s="22" t="s">
        <v>91</v>
      </c>
      <c r="BK159" s="164">
        <f t="shared" si="38"/>
        <v>0</v>
      </c>
      <c r="BL159" s="22" t="s">
        <v>209</v>
      </c>
      <c r="BM159" s="22" t="s">
        <v>502</v>
      </c>
    </row>
    <row r="160" spans="2:65" s="1" customFormat="1" ht="25.5" customHeight="1">
      <c r="B160" s="154"/>
      <c r="C160" s="155" t="s">
        <v>343</v>
      </c>
      <c r="D160" s="155" t="s">
        <v>205</v>
      </c>
      <c r="E160" s="156" t="s">
        <v>503</v>
      </c>
      <c r="F160" s="263" t="s">
        <v>504</v>
      </c>
      <c r="G160" s="263"/>
      <c r="H160" s="263"/>
      <c r="I160" s="263"/>
      <c r="J160" s="157" t="s">
        <v>237</v>
      </c>
      <c r="K160" s="158">
        <v>1</v>
      </c>
      <c r="L160" s="159"/>
      <c r="M160" s="264"/>
      <c r="N160" s="264"/>
      <c r="O160" s="264"/>
      <c r="P160" s="264">
        <f t="shared" si="26"/>
        <v>0</v>
      </c>
      <c r="Q160" s="264"/>
      <c r="R160" s="160"/>
      <c r="T160" s="161" t="s">
        <v>5</v>
      </c>
      <c r="U160" s="44" t="s">
        <v>47</v>
      </c>
      <c r="V160" s="120">
        <f t="shared" si="27"/>
        <v>0</v>
      </c>
      <c r="W160" s="120">
        <f t="shared" si="28"/>
        <v>0</v>
      </c>
      <c r="X160" s="120">
        <f t="shared" si="29"/>
        <v>0</v>
      </c>
      <c r="Y160" s="162">
        <v>0.35</v>
      </c>
      <c r="Z160" s="162">
        <f t="shared" si="30"/>
        <v>0.35</v>
      </c>
      <c r="AA160" s="162">
        <v>2.5000000000000001E-4</v>
      </c>
      <c r="AB160" s="162">
        <f t="shared" si="31"/>
        <v>2.5000000000000001E-4</v>
      </c>
      <c r="AC160" s="162">
        <v>0</v>
      </c>
      <c r="AD160" s="163">
        <f t="shared" si="32"/>
        <v>0</v>
      </c>
      <c r="AR160" s="22" t="s">
        <v>209</v>
      </c>
      <c r="AT160" s="22" t="s">
        <v>205</v>
      </c>
      <c r="AU160" s="22" t="s">
        <v>96</v>
      </c>
      <c r="AY160" s="22" t="s">
        <v>204</v>
      </c>
      <c r="BE160" s="164">
        <f t="shared" si="33"/>
        <v>0</v>
      </c>
      <c r="BF160" s="164">
        <f t="shared" si="34"/>
        <v>0</v>
      </c>
      <c r="BG160" s="164">
        <f t="shared" si="35"/>
        <v>0</v>
      </c>
      <c r="BH160" s="164">
        <f t="shared" si="36"/>
        <v>0</v>
      </c>
      <c r="BI160" s="164">
        <f t="shared" si="37"/>
        <v>0</v>
      </c>
      <c r="BJ160" s="22" t="s">
        <v>91</v>
      </c>
      <c r="BK160" s="164">
        <f t="shared" si="38"/>
        <v>0</v>
      </c>
      <c r="BL160" s="22" t="s">
        <v>209</v>
      </c>
      <c r="BM160" s="22" t="s">
        <v>505</v>
      </c>
    </row>
    <row r="161" spans="2:65" s="1" customFormat="1" ht="16.5" customHeight="1">
      <c r="B161" s="154"/>
      <c r="C161" s="165" t="s">
        <v>347</v>
      </c>
      <c r="D161" s="165" t="s">
        <v>211</v>
      </c>
      <c r="E161" s="166" t="s">
        <v>506</v>
      </c>
      <c r="F161" s="265" t="s">
        <v>507</v>
      </c>
      <c r="G161" s="265"/>
      <c r="H161" s="265"/>
      <c r="I161" s="265"/>
      <c r="J161" s="167" t="s">
        <v>237</v>
      </c>
      <c r="K161" s="168">
        <v>1</v>
      </c>
      <c r="L161" s="169"/>
      <c r="M161" s="266"/>
      <c r="N161" s="266"/>
      <c r="O161" s="267"/>
      <c r="P161" s="264">
        <f t="shared" si="26"/>
        <v>0</v>
      </c>
      <c r="Q161" s="264"/>
      <c r="R161" s="160"/>
      <c r="T161" s="161" t="s">
        <v>5</v>
      </c>
      <c r="U161" s="44" t="s">
        <v>47</v>
      </c>
      <c r="V161" s="120">
        <f t="shared" si="27"/>
        <v>0</v>
      </c>
      <c r="W161" s="120">
        <f t="shared" si="28"/>
        <v>0</v>
      </c>
      <c r="X161" s="120">
        <f t="shared" si="29"/>
        <v>0</v>
      </c>
      <c r="Y161" s="162">
        <v>0</v>
      </c>
      <c r="Z161" s="162">
        <f t="shared" si="30"/>
        <v>0</v>
      </c>
      <c r="AA161" s="162">
        <v>6.8000000000000005E-4</v>
      </c>
      <c r="AB161" s="162">
        <f t="shared" si="31"/>
        <v>6.8000000000000005E-4</v>
      </c>
      <c r="AC161" s="162">
        <v>0</v>
      </c>
      <c r="AD161" s="163">
        <f t="shared" si="32"/>
        <v>0</v>
      </c>
      <c r="AR161" s="22" t="s">
        <v>214</v>
      </c>
      <c r="AT161" s="22" t="s">
        <v>211</v>
      </c>
      <c r="AU161" s="22" t="s">
        <v>96</v>
      </c>
      <c r="AY161" s="22" t="s">
        <v>204</v>
      </c>
      <c r="BE161" s="164">
        <f t="shared" si="33"/>
        <v>0</v>
      </c>
      <c r="BF161" s="164">
        <f t="shared" si="34"/>
        <v>0</v>
      </c>
      <c r="BG161" s="164">
        <f t="shared" si="35"/>
        <v>0</v>
      </c>
      <c r="BH161" s="164">
        <f t="shared" si="36"/>
        <v>0</v>
      </c>
      <c r="BI161" s="164">
        <f t="shared" si="37"/>
        <v>0</v>
      </c>
      <c r="BJ161" s="22" t="s">
        <v>91</v>
      </c>
      <c r="BK161" s="164">
        <f t="shared" si="38"/>
        <v>0</v>
      </c>
      <c r="BL161" s="22" t="s">
        <v>209</v>
      </c>
      <c r="BM161" s="22" t="s">
        <v>508</v>
      </c>
    </row>
    <row r="162" spans="2:65" s="1" customFormat="1" ht="25.5" customHeight="1">
      <c r="B162" s="154"/>
      <c r="C162" s="155" t="s">
        <v>351</v>
      </c>
      <c r="D162" s="155" t="s">
        <v>205</v>
      </c>
      <c r="E162" s="156" t="s">
        <v>292</v>
      </c>
      <c r="F162" s="263" t="s">
        <v>293</v>
      </c>
      <c r="G162" s="263"/>
      <c r="H162" s="263"/>
      <c r="I162" s="263"/>
      <c r="J162" s="157" t="s">
        <v>237</v>
      </c>
      <c r="K162" s="158">
        <v>10</v>
      </c>
      <c r="L162" s="159"/>
      <c r="M162" s="264"/>
      <c r="N162" s="264"/>
      <c r="O162" s="264"/>
      <c r="P162" s="264">
        <f t="shared" si="26"/>
        <v>0</v>
      </c>
      <c r="Q162" s="264"/>
      <c r="R162" s="160"/>
      <c r="T162" s="161" t="s">
        <v>5</v>
      </c>
      <c r="U162" s="44" t="s">
        <v>47</v>
      </c>
      <c r="V162" s="120">
        <f t="shared" si="27"/>
        <v>0</v>
      </c>
      <c r="W162" s="120">
        <f t="shared" si="28"/>
        <v>0</v>
      </c>
      <c r="X162" s="120">
        <f t="shared" si="29"/>
        <v>0</v>
      </c>
      <c r="Y162" s="162">
        <v>0.22700000000000001</v>
      </c>
      <c r="Z162" s="162">
        <f t="shared" si="30"/>
        <v>2.27</v>
      </c>
      <c r="AA162" s="162">
        <v>1.4999999999999999E-4</v>
      </c>
      <c r="AB162" s="162">
        <f t="shared" si="31"/>
        <v>1.4999999999999998E-3</v>
      </c>
      <c r="AC162" s="162">
        <v>0</v>
      </c>
      <c r="AD162" s="163">
        <f t="shared" si="32"/>
        <v>0</v>
      </c>
      <c r="AR162" s="22" t="s">
        <v>209</v>
      </c>
      <c r="AT162" s="22" t="s">
        <v>205</v>
      </c>
      <c r="AU162" s="22" t="s">
        <v>96</v>
      </c>
      <c r="AY162" s="22" t="s">
        <v>204</v>
      </c>
      <c r="BE162" s="164">
        <f t="shared" si="33"/>
        <v>0</v>
      </c>
      <c r="BF162" s="164">
        <f t="shared" si="34"/>
        <v>0</v>
      </c>
      <c r="BG162" s="164">
        <f t="shared" si="35"/>
        <v>0</v>
      </c>
      <c r="BH162" s="164">
        <f t="shared" si="36"/>
        <v>0</v>
      </c>
      <c r="BI162" s="164">
        <f t="shared" si="37"/>
        <v>0</v>
      </c>
      <c r="BJ162" s="22" t="s">
        <v>91</v>
      </c>
      <c r="BK162" s="164">
        <f t="shared" si="38"/>
        <v>0</v>
      </c>
      <c r="BL162" s="22" t="s">
        <v>209</v>
      </c>
      <c r="BM162" s="22" t="s">
        <v>509</v>
      </c>
    </row>
    <row r="163" spans="2:65" s="1" customFormat="1" ht="25.5" customHeight="1">
      <c r="B163" s="154"/>
      <c r="C163" s="165" t="s">
        <v>355</v>
      </c>
      <c r="D163" s="165" t="s">
        <v>211</v>
      </c>
      <c r="E163" s="166" t="s">
        <v>296</v>
      </c>
      <c r="F163" s="265" t="s">
        <v>297</v>
      </c>
      <c r="G163" s="265"/>
      <c r="H163" s="265"/>
      <c r="I163" s="265"/>
      <c r="J163" s="167" t="s">
        <v>237</v>
      </c>
      <c r="K163" s="168">
        <v>7</v>
      </c>
      <c r="L163" s="169"/>
      <c r="M163" s="266"/>
      <c r="N163" s="266"/>
      <c r="O163" s="267"/>
      <c r="P163" s="264">
        <f t="shared" si="26"/>
        <v>0</v>
      </c>
      <c r="Q163" s="264"/>
      <c r="R163" s="160"/>
      <c r="T163" s="161" t="s">
        <v>5</v>
      </c>
      <c r="U163" s="44" t="s">
        <v>47</v>
      </c>
      <c r="V163" s="120">
        <f t="shared" si="27"/>
        <v>0</v>
      </c>
      <c r="W163" s="120">
        <f t="shared" si="28"/>
        <v>0</v>
      </c>
      <c r="X163" s="120">
        <f t="shared" si="29"/>
        <v>0</v>
      </c>
      <c r="Y163" s="162">
        <v>0</v>
      </c>
      <c r="Z163" s="162">
        <f t="shared" si="30"/>
        <v>0</v>
      </c>
      <c r="AA163" s="162">
        <v>6.8000000000000005E-4</v>
      </c>
      <c r="AB163" s="162">
        <f t="shared" si="31"/>
        <v>4.7600000000000003E-3</v>
      </c>
      <c r="AC163" s="162">
        <v>0</v>
      </c>
      <c r="AD163" s="163">
        <f t="shared" si="32"/>
        <v>0</v>
      </c>
      <c r="AR163" s="22" t="s">
        <v>214</v>
      </c>
      <c r="AT163" s="22" t="s">
        <v>211</v>
      </c>
      <c r="AU163" s="22" t="s">
        <v>96</v>
      </c>
      <c r="AY163" s="22" t="s">
        <v>204</v>
      </c>
      <c r="BE163" s="164">
        <f t="shared" si="33"/>
        <v>0</v>
      </c>
      <c r="BF163" s="164">
        <f t="shared" si="34"/>
        <v>0</v>
      </c>
      <c r="BG163" s="164">
        <f t="shared" si="35"/>
        <v>0</v>
      </c>
      <c r="BH163" s="164">
        <f t="shared" si="36"/>
        <v>0</v>
      </c>
      <c r="BI163" s="164">
        <f t="shared" si="37"/>
        <v>0</v>
      </c>
      <c r="BJ163" s="22" t="s">
        <v>91</v>
      </c>
      <c r="BK163" s="164">
        <f t="shared" si="38"/>
        <v>0</v>
      </c>
      <c r="BL163" s="22" t="s">
        <v>209</v>
      </c>
      <c r="BM163" s="22" t="s">
        <v>510</v>
      </c>
    </row>
    <row r="164" spans="2:65" s="1" customFormat="1" ht="16.5" customHeight="1">
      <c r="B164" s="154"/>
      <c r="C164" s="165" t="s">
        <v>359</v>
      </c>
      <c r="D164" s="165" t="s">
        <v>211</v>
      </c>
      <c r="E164" s="166" t="s">
        <v>300</v>
      </c>
      <c r="F164" s="265" t="s">
        <v>301</v>
      </c>
      <c r="G164" s="265"/>
      <c r="H164" s="265"/>
      <c r="I164" s="265"/>
      <c r="J164" s="167" t="s">
        <v>237</v>
      </c>
      <c r="K164" s="168">
        <v>3</v>
      </c>
      <c r="L164" s="169"/>
      <c r="M164" s="266"/>
      <c r="N164" s="266"/>
      <c r="O164" s="267"/>
      <c r="P164" s="264">
        <f t="shared" si="26"/>
        <v>0</v>
      </c>
      <c r="Q164" s="264"/>
      <c r="R164" s="160"/>
      <c r="T164" s="161" t="s">
        <v>5</v>
      </c>
      <c r="U164" s="44" t="s">
        <v>47</v>
      </c>
      <c r="V164" s="120">
        <f t="shared" si="27"/>
        <v>0</v>
      </c>
      <c r="W164" s="120">
        <f t="shared" si="28"/>
        <v>0</v>
      </c>
      <c r="X164" s="120">
        <f t="shared" si="29"/>
        <v>0</v>
      </c>
      <c r="Y164" s="162">
        <v>0</v>
      </c>
      <c r="Z164" s="162">
        <f t="shared" si="30"/>
        <v>0</v>
      </c>
      <c r="AA164" s="162">
        <v>5.4000000000000001E-4</v>
      </c>
      <c r="AB164" s="162">
        <f t="shared" si="31"/>
        <v>1.6199999999999999E-3</v>
      </c>
      <c r="AC164" s="162">
        <v>0</v>
      </c>
      <c r="AD164" s="163">
        <f t="shared" si="32"/>
        <v>0</v>
      </c>
      <c r="AR164" s="22" t="s">
        <v>214</v>
      </c>
      <c r="AT164" s="22" t="s">
        <v>211</v>
      </c>
      <c r="AU164" s="22" t="s">
        <v>96</v>
      </c>
      <c r="AY164" s="22" t="s">
        <v>204</v>
      </c>
      <c r="BE164" s="164">
        <f t="shared" si="33"/>
        <v>0</v>
      </c>
      <c r="BF164" s="164">
        <f t="shared" si="34"/>
        <v>0</v>
      </c>
      <c r="BG164" s="164">
        <f t="shared" si="35"/>
        <v>0</v>
      </c>
      <c r="BH164" s="164">
        <f t="shared" si="36"/>
        <v>0</v>
      </c>
      <c r="BI164" s="164">
        <f t="shared" si="37"/>
        <v>0</v>
      </c>
      <c r="BJ164" s="22" t="s">
        <v>91</v>
      </c>
      <c r="BK164" s="164">
        <f t="shared" si="38"/>
        <v>0</v>
      </c>
      <c r="BL164" s="22" t="s">
        <v>209</v>
      </c>
      <c r="BM164" s="22" t="s">
        <v>511</v>
      </c>
    </row>
    <row r="165" spans="2:65" s="1" customFormat="1" ht="25.5" customHeight="1">
      <c r="B165" s="154"/>
      <c r="C165" s="155" t="s">
        <v>367</v>
      </c>
      <c r="D165" s="155" t="s">
        <v>205</v>
      </c>
      <c r="E165" s="156" t="s">
        <v>512</v>
      </c>
      <c r="F165" s="263" t="s">
        <v>513</v>
      </c>
      <c r="G165" s="263"/>
      <c r="H165" s="263"/>
      <c r="I165" s="263"/>
      <c r="J165" s="157" t="s">
        <v>237</v>
      </c>
      <c r="K165" s="158">
        <v>2</v>
      </c>
      <c r="L165" s="159"/>
      <c r="M165" s="264"/>
      <c r="N165" s="264"/>
      <c r="O165" s="264"/>
      <c r="P165" s="264">
        <f t="shared" si="26"/>
        <v>0</v>
      </c>
      <c r="Q165" s="264"/>
      <c r="R165" s="160"/>
      <c r="T165" s="161" t="s">
        <v>5</v>
      </c>
      <c r="U165" s="44" t="s">
        <v>47</v>
      </c>
      <c r="V165" s="120">
        <f t="shared" si="27"/>
        <v>0</v>
      </c>
      <c r="W165" s="120">
        <f t="shared" si="28"/>
        <v>0</v>
      </c>
      <c r="X165" s="120">
        <f t="shared" si="29"/>
        <v>0</v>
      </c>
      <c r="Y165" s="162">
        <v>0.20599999999999999</v>
      </c>
      <c r="Z165" s="162">
        <f t="shared" si="30"/>
        <v>0.41199999999999998</v>
      </c>
      <c r="AA165" s="162">
        <v>1.1E-4</v>
      </c>
      <c r="AB165" s="162">
        <f t="shared" si="31"/>
        <v>2.2000000000000001E-4</v>
      </c>
      <c r="AC165" s="162">
        <v>0</v>
      </c>
      <c r="AD165" s="163">
        <f t="shared" si="32"/>
        <v>0</v>
      </c>
      <c r="AR165" s="22" t="s">
        <v>209</v>
      </c>
      <c r="AT165" s="22" t="s">
        <v>205</v>
      </c>
      <c r="AU165" s="22" t="s">
        <v>96</v>
      </c>
      <c r="AY165" s="22" t="s">
        <v>204</v>
      </c>
      <c r="BE165" s="164">
        <f t="shared" si="33"/>
        <v>0</v>
      </c>
      <c r="BF165" s="164">
        <f t="shared" si="34"/>
        <v>0</v>
      </c>
      <c r="BG165" s="164">
        <f t="shared" si="35"/>
        <v>0</v>
      </c>
      <c r="BH165" s="164">
        <f t="shared" si="36"/>
        <v>0</v>
      </c>
      <c r="BI165" s="164">
        <f t="shared" si="37"/>
        <v>0</v>
      </c>
      <c r="BJ165" s="22" t="s">
        <v>91</v>
      </c>
      <c r="BK165" s="164">
        <f t="shared" si="38"/>
        <v>0</v>
      </c>
      <c r="BL165" s="22" t="s">
        <v>209</v>
      </c>
      <c r="BM165" s="22" t="s">
        <v>514</v>
      </c>
    </row>
    <row r="166" spans="2:65" s="1" customFormat="1" ht="25.5" customHeight="1">
      <c r="B166" s="154"/>
      <c r="C166" s="165" t="s">
        <v>372</v>
      </c>
      <c r="D166" s="165" t="s">
        <v>211</v>
      </c>
      <c r="E166" s="166" t="s">
        <v>515</v>
      </c>
      <c r="F166" s="265" t="s">
        <v>516</v>
      </c>
      <c r="G166" s="265"/>
      <c r="H166" s="265"/>
      <c r="I166" s="265"/>
      <c r="J166" s="167" t="s">
        <v>237</v>
      </c>
      <c r="K166" s="168">
        <v>2</v>
      </c>
      <c r="L166" s="169"/>
      <c r="M166" s="266"/>
      <c r="N166" s="266"/>
      <c r="O166" s="267"/>
      <c r="P166" s="264">
        <f t="shared" si="26"/>
        <v>0</v>
      </c>
      <c r="Q166" s="264"/>
      <c r="R166" s="160"/>
      <c r="T166" s="161" t="s">
        <v>5</v>
      </c>
      <c r="U166" s="44" t="s">
        <v>47</v>
      </c>
      <c r="V166" s="120">
        <f t="shared" si="27"/>
        <v>0</v>
      </c>
      <c r="W166" s="120">
        <f t="shared" si="28"/>
        <v>0</v>
      </c>
      <c r="X166" s="120">
        <f t="shared" si="29"/>
        <v>0</v>
      </c>
      <c r="Y166" s="162">
        <v>0</v>
      </c>
      <c r="Z166" s="162">
        <f t="shared" si="30"/>
        <v>0</v>
      </c>
      <c r="AA166" s="162">
        <v>4.4000000000000002E-4</v>
      </c>
      <c r="AB166" s="162">
        <f t="shared" si="31"/>
        <v>8.8000000000000003E-4</v>
      </c>
      <c r="AC166" s="162">
        <v>0</v>
      </c>
      <c r="AD166" s="163">
        <f t="shared" si="32"/>
        <v>0</v>
      </c>
      <c r="AR166" s="22" t="s">
        <v>214</v>
      </c>
      <c r="AT166" s="22" t="s">
        <v>211</v>
      </c>
      <c r="AU166" s="22" t="s">
        <v>96</v>
      </c>
      <c r="AY166" s="22" t="s">
        <v>204</v>
      </c>
      <c r="BE166" s="164">
        <f t="shared" si="33"/>
        <v>0</v>
      </c>
      <c r="BF166" s="164">
        <f t="shared" si="34"/>
        <v>0</v>
      </c>
      <c r="BG166" s="164">
        <f t="shared" si="35"/>
        <v>0</v>
      </c>
      <c r="BH166" s="164">
        <f t="shared" si="36"/>
        <v>0</v>
      </c>
      <c r="BI166" s="164">
        <f t="shared" si="37"/>
        <v>0</v>
      </c>
      <c r="BJ166" s="22" t="s">
        <v>91</v>
      </c>
      <c r="BK166" s="164">
        <f t="shared" si="38"/>
        <v>0</v>
      </c>
      <c r="BL166" s="22" t="s">
        <v>209</v>
      </c>
      <c r="BM166" s="22" t="s">
        <v>517</v>
      </c>
    </row>
    <row r="167" spans="2:65" s="1" customFormat="1" ht="25.5" customHeight="1">
      <c r="B167" s="154"/>
      <c r="C167" s="155" t="s">
        <v>518</v>
      </c>
      <c r="D167" s="155" t="s">
        <v>205</v>
      </c>
      <c r="E167" s="156" t="s">
        <v>304</v>
      </c>
      <c r="F167" s="263" t="s">
        <v>305</v>
      </c>
      <c r="G167" s="263"/>
      <c r="H167" s="263"/>
      <c r="I167" s="263"/>
      <c r="J167" s="157" t="s">
        <v>237</v>
      </c>
      <c r="K167" s="158">
        <v>14</v>
      </c>
      <c r="L167" s="159"/>
      <c r="M167" s="264"/>
      <c r="N167" s="264"/>
      <c r="O167" s="264"/>
      <c r="P167" s="264">
        <f t="shared" si="26"/>
        <v>0</v>
      </c>
      <c r="Q167" s="264"/>
      <c r="R167" s="160"/>
      <c r="T167" s="161" t="s">
        <v>5</v>
      </c>
      <c r="U167" s="44" t="s">
        <v>47</v>
      </c>
      <c r="V167" s="120">
        <f t="shared" si="27"/>
        <v>0</v>
      </c>
      <c r="W167" s="120">
        <f t="shared" si="28"/>
        <v>0</v>
      </c>
      <c r="X167" s="120">
        <f t="shared" si="29"/>
        <v>0</v>
      </c>
      <c r="Y167" s="162">
        <v>5.0999999999999997E-2</v>
      </c>
      <c r="Z167" s="162">
        <f t="shared" si="30"/>
        <v>0.71399999999999997</v>
      </c>
      <c r="AA167" s="162">
        <v>3.0000000000000001E-5</v>
      </c>
      <c r="AB167" s="162">
        <f t="shared" si="31"/>
        <v>4.2000000000000002E-4</v>
      </c>
      <c r="AC167" s="162">
        <v>0</v>
      </c>
      <c r="AD167" s="163">
        <f t="shared" si="32"/>
        <v>0</v>
      </c>
      <c r="AR167" s="22" t="s">
        <v>209</v>
      </c>
      <c r="AT167" s="22" t="s">
        <v>205</v>
      </c>
      <c r="AU167" s="22" t="s">
        <v>96</v>
      </c>
      <c r="AY167" s="22" t="s">
        <v>204</v>
      </c>
      <c r="BE167" s="164">
        <f t="shared" si="33"/>
        <v>0</v>
      </c>
      <c r="BF167" s="164">
        <f t="shared" si="34"/>
        <v>0</v>
      </c>
      <c r="BG167" s="164">
        <f t="shared" si="35"/>
        <v>0</v>
      </c>
      <c r="BH167" s="164">
        <f t="shared" si="36"/>
        <v>0</v>
      </c>
      <c r="BI167" s="164">
        <f t="shared" si="37"/>
        <v>0</v>
      </c>
      <c r="BJ167" s="22" t="s">
        <v>91</v>
      </c>
      <c r="BK167" s="164">
        <f t="shared" si="38"/>
        <v>0</v>
      </c>
      <c r="BL167" s="22" t="s">
        <v>209</v>
      </c>
      <c r="BM167" s="22" t="s">
        <v>519</v>
      </c>
    </row>
    <row r="168" spans="2:65" s="1" customFormat="1" ht="25.5" customHeight="1">
      <c r="B168" s="154"/>
      <c r="C168" s="165" t="s">
        <v>520</v>
      </c>
      <c r="D168" s="165" t="s">
        <v>211</v>
      </c>
      <c r="E168" s="166" t="s">
        <v>308</v>
      </c>
      <c r="F168" s="265" t="s">
        <v>309</v>
      </c>
      <c r="G168" s="265"/>
      <c r="H168" s="265"/>
      <c r="I168" s="265"/>
      <c r="J168" s="167" t="s">
        <v>237</v>
      </c>
      <c r="K168" s="168">
        <v>2</v>
      </c>
      <c r="L168" s="169"/>
      <c r="M168" s="266"/>
      <c r="N168" s="266"/>
      <c r="O168" s="267"/>
      <c r="P168" s="264">
        <f t="shared" si="26"/>
        <v>0</v>
      </c>
      <c r="Q168" s="264"/>
      <c r="R168" s="160"/>
      <c r="T168" s="161" t="s">
        <v>5</v>
      </c>
      <c r="U168" s="44" t="s">
        <v>47</v>
      </c>
      <c r="V168" s="120">
        <f t="shared" si="27"/>
        <v>0</v>
      </c>
      <c r="W168" s="120">
        <f t="shared" si="28"/>
        <v>0</v>
      </c>
      <c r="X168" s="120">
        <f t="shared" si="29"/>
        <v>0</v>
      </c>
      <c r="Y168" s="162">
        <v>0</v>
      </c>
      <c r="Z168" s="162">
        <f t="shared" si="30"/>
        <v>0</v>
      </c>
      <c r="AA168" s="162">
        <v>2.0000000000000001E-4</v>
      </c>
      <c r="AB168" s="162">
        <f t="shared" si="31"/>
        <v>4.0000000000000002E-4</v>
      </c>
      <c r="AC168" s="162">
        <v>0</v>
      </c>
      <c r="AD168" s="163">
        <f t="shared" si="32"/>
        <v>0</v>
      </c>
      <c r="AR168" s="22" t="s">
        <v>214</v>
      </c>
      <c r="AT168" s="22" t="s">
        <v>211</v>
      </c>
      <c r="AU168" s="22" t="s">
        <v>96</v>
      </c>
      <c r="AY168" s="22" t="s">
        <v>204</v>
      </c>
      <c r="BE168" s="164">
        <f t="shared" si="33"/>
        <v>0</v>
      </c>
      <c r="BF168" s="164">
        <f t="shared" si="34"/>
        <v>0</v>
      </c>
      <c r="BG168" s="164">
        <f t="shared" si="35"/>
        <v>0</v>
      </c>
      <c r="BH168" s="164">
        <f t="shared" si="36"/>
        <v>0</v>
      </c>
      <c r="BI168" s="164">
        <f t="shared" si="37"/>
        <v>0</v>
      </c>
      <c r="BJ168" s="22" t="s">
        <v>91</v>
      </c>
      <c r="BK168" s="164">
        <f t="shared" si="38"/>
        <v>0</v>
      </c>
      <c r="BL168" s="22" t="s">
        <v>209</v>
      </c>
      <c r="BM168" s="22" t="s">
        <v>521</v>
      </c>
    </row>
    <row r="169" spans="2:65" s="1" customFormat="1" ht="25.5" customHeight="1">
      <c r="B169" s="154"/>
      <c r="C169" s="165" t="s">
        <v>522</v>
      </c>
      <c r="D169" s="165" t="s">
        <v>211</v>
      </c>
      <c r="E169" s="166" t="s">
        <v>312</v>
      </c>
      <c r="F169" s="265" t="s">
        <v>313</v>
      </c>
      <c r="G169" s="265"/>
      <c r="H169" s="265"/>
      <c r="I169" s="265"/>
      <c r="J169" s="167" t="s">
        <v>237</v>
      </c>
      <c r="K169" s="168">
        <v>12</v>
      </c>
      <c r="L169" s="169"/>
      <c r="M169" s="266"/>
      <c r="N169" s="266"/>
      <c r="O169" s="267"/>
      <c r="P169" s="264">
        <f t="shared" si="26"/>
        <v>0</v>
      </c>
      <c r="Q169" s="264"/>
      <c r="R169" s="160"/>
      <c r="T169" s="161" t="s">
        <v>5</v>
      </c>
      <c r="U169" s="44" t="s">
        <v>47</v>
      </c>
      <c r="V169" s="120">
        <f t="shared" si="27"/>
        <v>0</v>
      </c>
      <c r="W169" s="120">
        <f t="shared" si="28"/>
        <v>0</v>
      </c>
      <c r="X169" s="120">
        <f t="shared" si="29"/>
        <v>0</v>
      </c>
      <c r="Y169" s="162">
        <v>0</v>
      </c>
      <c r="Z169" s="162">
        <f t="shared" si="30"/>
        <v>0</v>
      </c>
      <c r="AA169" s="162">
        <v>1.9000000000000001E-4</v>
      </c>
      <c r="AB169" s="162">
        <f t="shared" si="31"/>
        <v>2.2799999999999999E-3</v>
      </c>
      <c r="AC169" s="162">
        <v>0</v>
      </c>
      <c r="AD169" s="163">
        <f t="shared" si="32"/>
        <v>0</v>
      </c>
      <c r="AR169" s="22" t="s">
        <v>214</v>
      </c>
      <c r="AT169" s="22" t="s">
        <v>211</v>
      </c>
      <c r="AU169" s="22" t="s">
        <v>96</v>
      </c>
      <c r="AY169" s="22" t="s">
        <v>204</v>
      </c>
      <c r="BE169" s="164">
        <f t="shared" si="33"/>
        <v>0</v>
      </c>
      <c r="BF169" s="164">
        <f t="shared" si="34"/>
        <v>0</v>
      </c>
      <c r="BG169" s="164">
        <f t="shared" si="35"/>
        <v>0</v>
      </c>
      <c r="BH169" s="164">
        <f t="shared" si="36"/>
        <v>0</v>
      </c>
      <c r="BI169" s="164">
        <f t="shared" si="37"/>
        <v>0</v>
      </c>
      <c r="BJ169" s="22" t="s">
        <v>91</v>
      </c>
      <c r="BK169" s="164">
        <f t="shared" si="38"/>
        <v>0</v>
      </c>
      <c r="BL169" s="22" t="s">
        <v>209</v>
      </c>
      <c r="BM169" s="22" t="s">
        <v>523</v>
      </c>
    </row>
    <row r="170" spans="2:65" s="1" customFormat="1" ht="25.5" customHeight="1">
      <c r="B170" s="154"/>
      <c r="C170" s="165" t="s">
        <v>524</v>
      </c>
      <c r="D170" s="165" t="s">
        <v>211</v>
      </c>
      <c r="E170" s="166" t="s">
        <v>316</v>
      </c>
      <c r="F170" s="265" t="s">
        <v>317</v>
      </c>
      <c r="G170" s="265"/>
      <c r="H170" s="265"/>
      <c r="I170" s="265"/>
      <c r="J170" s="167" t="s">
        <v>227</v>
      </c>
      <c r="K170" s="168">
        <v>2</v>
      </c>
      <c r="L170" s="169"/>
      <c r="M170" s="266"/>
      <c r="N170" s="266"/>
      <c r="O170" s="267"/>
      <c r="P170" s="264">
        <f t="shared" si="26"/>
        <v>0</v>
      </c>
      <c r="Q170" s="264"/>
      <c r="R170" s="160"/>
      <c r="T170" s="161" t="s">
        <v>5</v>
      </c>
      <c r="U170" s="44" t="s">
        <v>47</v>
      </c>
      <c r="V170" s="120">
        <f t="shared" si="27"/>
        <v>0</v>
      </c>
      <c r="W170" s="120">
        <f t="shared" si="28"/>
        <v>0</v>
      </c>
      <c r="X170" s="120">
        <f t="shared" si="29"/>
        <v>0</v>
      </c>
      <c r="Y170" s="162">
        <v>0</v>
      </c>
      <c r="Z170" s="162">
        <f t="shared" si="30"/>
        <v>0</v>
      </c>
      <c r="AA170" s="162">
        <v>0</v>
      </c>
      <c r="AB170" s="162">
        <f t="shared" si="31"/>
        <v>0</v>
      </c>
      <c r="AC170" s="162">
        <v>0</v>
      </c>
      <c r="AD170" s="163">
        <f t="shared" si="32"/>
        <v>0</v>
      </c>
      <c r="AR170" s="22" t="s">
        <v>214</v>
      </c>
      <c r="AT170" s="22" t="s">
        <v>211</v>
      </c>
      <c r="AU170" s="22" t="s">
        <v>96</v>
      </c>
      <c r="AY170" s="22" t="s">
        <v>204</v>
      </c>
      <c r="BE170" s="164">
        <f t="shared" si="33"/>
        <v>0</v>
      </c>
      <c r="BF170" s="164">
        <f t="shared" si="34"/>
        <v>0</v>
      </c>
      <c r="BG170" s="164">
        <f t="shared" si="35"/>
        <v>0</v>
      </c>
      <c r="BH170" s="164">
        <f t="shared" si="36"/>
        <v>0</v>
      </c>
      <c r="BI170" s="164">
        <f t="shared" si="37"/>
        <v>0</v>
      </c>
      <c r="BJ170" s="22" t="s">
        <v>91</v>
      </c>
      <c r="BK170" s="164">
        <f t="shared" si="38"/>
        <v>0</v>
      </c>
      <c r="BL170" s="22" t="s">
        <v>209</v>
      </c>
      <c r="BM170" s="22" t="s">
        <v>525</v>
      </c>
    </row>
    <row r="171" spans="2:65" s="1" customFormat="1" ht="16.5" customHeight="1">
      <c r="B171" s="154"/>
      <c r="C171" s="155" t="s">
        <v>526</v>
      </c>
      <c r="D171" s="155" t="s">
        <v>205</v>
      </c>
      <c r="E171" s="156" t="s">
        <v>320</v>
      </c>
      <c r="F171" s="263" t="s">
        <v>321</v>
      </c>
      <c r="G171" s="263"/>
      <c r="H171" s="263"/>
      <c r="I171" s="263"/>
      <c r="J171" s="157" t="s">
        <v>237</v>
      </c>
      <c r="K171" s="158">
        <v>1</v>
      </c>
      <c r="L171" s="159"/>
      <c r="M171" s="264"/>
      <c r="N171" s="264"/>
      <c r="O171" s="264"/>
      <c r="P171" s="264">
        <f t="shared" si="26"/>
        <v>0</v>
      </c>
      <c r="Q171" s="264"/>
      <c r="R171" s="160"/>
      <c r="T171" s="161" t="s">
        <v>5</v>
      </c>
      <c r="U171" s="44" t="s">
        <v>47</v>
      </c>
      <c r="V171" s="120">
        <f t="shared" si="27"/>
        <v>0</v>
      </c>
      <c r="W171" s="120">
        <f t="shared" si="28"/>
        <v>0</v>
      </c>
      <c r="X171" s="120">
        <f t="shared" si="29"/>
        <v>0</v>
      </c>
      <c r="Y171" s="162">
        <v>0.27800000000000002</v>
      </c>
      <c r="Z171" s="162">
        <f t="shared" si="30"/>
        <v>0.27800000000000002</v>
      </c>
      <c r="AA171" s="162">
        <v>2.4000000000000001E-4</v>
      </c>
      <c r="AB171" s="162">
        <f t="shared" si="31"/>
        <v>2.4000000000000001E-4</v>
      </c>
      <c r="AC171" s="162">
        <v>0</v>
      </c>
      <c r="AD171" s="163">
        <f t="shared" si="32"/>
        <v>0</v>
      </c>
      <c r="AR171" s="22" t="s">
        <v>209</v>
      </c>
      <c r="AT171" s="22" t="s">
        <v>205</v>
      </c>
      <c r="AU171" s="22" t="s">
        <v>96</v>
      </c>
      <c r="AY171" s="22" t="s">
        <v>204</v>
      </c>
      <c r="BE171" s="164">
        <f t="shared" si="33"/>
        <v>0</v>
      </c>
      <c r="BF171" s="164">
        <f t="shared" si="34"/>
        <v>0</v>
      </c>
      <c r="BG171" s="164">
        <f t="shared" si="35"/>
        <v>0</v>
      </c>
      <c r="BH171" s="164">
        <f t="shared" si="36"/>
        <v>0</v>
      </c>
      <c r="BI171" s="164">
        <f t="shared" si="37"/>
        <v>0</v>
      </c>
      <c r="BJ171" s="22" t="s">
        <v>91</v>
      </c>
      <c r="BK171" s="164">
        <f t="shared" si="38"/>
        <v>0</v>
      </c>
      <c r="BL171" s="22" t="s">
        <v>209</v>
      </c>
      <c r="BM171" s="22" t="s">
        <v>527</v>
      </c>
    </row>
    <row r="172" spans="2:65" s="10" customFormat="1" ht="29.85" customHeight="1">
      <c r="B172" s="142"/>
      <c r="C172" s="143"/>
      <c r="D172" s="153" t="s">
        <v>182</v>
      </c>
      <c r="E172" s="153"/>
      <c r="F172" s="153"/>
      <c r="G172" s="153"/>
      <c r="H172" s="153"/>
      <c r="I172" s="153"/>
      <c r="J172" s="153"/>
      <c r="K172" s="153"/>
      <c r="L172" s="153"/>
      <c r="M172" s="279">
        <f>BK172</f>
        <v>0</v>
      </c>
      <c r="N172" s="280"/>
      <c r="O172" s="280"/>
      <c r="P172" s="280"/>
      <c r="Q172" s="280"/>
      <c r="R172" s="145"/>
      <c r="T172" s="146"/>
      <c r="U172" s="143"/>
      <c r="V172" s="143"/>
      <c r="W172" s="147">
        <f>SUM(W173:W177)</f>
        <v>0</v>
      </c>
      <c r="X172" s="147">
        <f>SUM(X173:X177)</f>
        <v>0</v>
      </c>
      <c r="Y172" s="143"/>
      <c r="Z172" s="148">
        <f>SUM(Z173:Z177)</f>
        <v>103.29599999999999</v>
      </c>
      <c r="AA172" s="143"/>
      <c r="AB172" s="148">
        <f>SUM(AB173:AB177)</f>
        <v>1.83918</v>
      </c>
      <c r="AC172" s="143"/>
      <c r="AD172" s="149">
        <f>SUM(AD173:AD177)</f>
        <v>0</v>
      </c>
      <c r="AR172" s="150" t="s">
        <v>96</v>
      </c>
      <c r="AT172" s="151" t="s">
        <v>83</v>
      </c>
      <c r="AU172" s="151" t="s">
        <v>91</v>
      </c>
      <c r="AY172" s="150" t="s">
        <v>204</v>
      </c>
      <c r="BK172" s="152">
        <f>SUM(BK173:BK177)</f>
        <v>0</v>
      </c>
    </row>
    <row r="173" spans="2:65" s="1" customFormat="1" ht="16.5" customHeight="1">
      <c r="B173" s="154"/>
      <c r="C173" s="155" t="s">
        <v>528</v>
      </c>
      <c r="D173" s="155" t="s">
        <v>205</v>
      </c>
      <c r="E173" s="156" t="s">
        <v>529</v>
      </c>
      <c r="F173" s="263" t="s">
        <v>530</v>
      </c>
      <c r="G173" s="263"/>
      <c r="H173" s="263"/>
      <c r="I173" s="263"/>
      <c r="J173" s="157" t="s">
        <v>232</v>
      </c>
      <c r="K173" s="158">
        <v>1</v>
      </c>
      <c r="L173" s="159"/>
      <c r="M173" s="264"/>
      <c r="N173" s="264"/>
      <c r="O173" s="264"/>
      <c r="P173" s="264">
        <f>ROUND(V173*K173,2)</f>
        <v>0</v>
      </c>
      <c r="Q173" s="264"/>
      <c r="R173" s="160"/>
      <c r="T173" s="161" t="s">
        <v>5</v>
      </c>
      <c r="U173" s="44" t="s">
        <v>47</v>
      </c>
      <c r="V173" s="120">
        <f>L173+M173</f>
        <v>0</v>
      </c>
      <c r="W173" s="120">
        <f>ROUND(L173*K173,2)</f>
        <v>0</v>
      </c>
      <c r="X173" s="120">
        <f>ROUND(M173*K173,2)</f>
        <v>0</v>
      </c>
      <c r="Y173" s="162">
        <v>4.5759999999999996</v>
      </c>
      <c r="Z173" s="162">
        <f>Y173*K173</f>
        <v>4.5759999999999996</v>
      </c>
      <c r="AA173" s="162">
        <v>3.7699999999999997E-2</v>
      </c>
      <c r="AB173" s="162">
        <f>AA173*K173</f>
        <v>3.7699999999999997E-2</v>
      </c>
      <c r="AC173" s="162">
        <v>0</v>
      </c>
      <c r="AD173" s="163">
        <f>AC173*K173</f>
        <v>0</v>
      </c>
      <c r="AR173" s="22" t="s">
        <v>209</v>
      </c>
      <c r="AT173" s="22" t="s">
        <v>205</v>
      </c>
      <c r="AU173" s="22" t="s">
        <v>96</v>
      </c>
      <c r="AY173" s="22" t="s">
        <v>204</v>
      </c>
      <c r="BE173" s="164">
        <f>IF(U173="základní",P173,0)</f>
        <v>0</v>
      </c>
      <c r="BF173" s="164">
        <f>IF(U173="snížená",P173,0)</f>
        <v>0</v>
      </c>
      <c r="BG173" s="164">
        <f>IF(U173="zákl. přenesená",P173,0)</f>
        <v>0</v>
      </c>
      <c r="BH173" s="164">
        <f>IF(U173="sníž. přenesená",P173,0)</f>
        <v>0</v>
      </c>
      <c r="BI173" s="164">
        <f>IF(U173="nulová",P173,0)</f>
        <v>0</v>
      </c>
      <c r="BJ173" s="22" t="s">
        <v>91</v>
      </c>
      <c r="BK173" s="164">
        <f>ROUND(V173*K173,2)</f>
        <v>0</v>
      </c>
      <c r="BL173" s="22" t="s">
        <v>209</v>
      </c>
      <c r="BM173" s="22" t="s">
        <v>531</v>
      </c>
    </row>
    <row r="174" spans="2:65" s="1" customFormat="1" ht="16.5" customHeight="1">
      <c r="B174" s="154"/>
      <c r="C174" s="155" t="s">
        <v>532</v>
      </c>
      <c r="D174" s="155" t="s">
        <v>205</v>
      </c>
      <c r="E174" s="156" t="s">
        <v>533</v>
      </c>
      <c r="F174" s="263" t="s">
        <v>534</v>
      </c>
      <c r="G174" s="263"/>
      <c r="H174" s="263"/>
      <c r="I174" s="263"/>
      <c r="J174" s="157" t="s">
        <v>232</v>
      </c>
      <c r="K174" s="158">
        <v>8</v>
      </c>
      <c r="L174" s="159"/>
      <c r="M174" s="264"/>
      <c r="N174" s="264"/>
      <c r="O174" s="264"/>
      <c r="P174" s="264">
        <f>ROUND(V174*K174,2)</f>
        <v>0</v>
      </c>
      <c r="Q174" s="264"/>
      <c r="R174" s="160"/>
      <c r="T174" s="161" t="s">
        <v>5</v>
      </c>
      <c r="U174" s="44" t="s">
        <v>47</v>
      </c>
      <c r="V174" s="120">
        <f>L174+M174</f>
        <v>0</v>
      </c>
      <c r="W174" s="120">
        <f>ROUND(L174*K174,2)</f>
        <v>0</v>
      </c>
      <c r="X174" s="120">
        <f>ROUND(M174*K174,2)</f>
        <v>0</v>
      </c>
      <c r="Y174" s="162">
        <v>4.8049999999999997</v>
      </c>
      <c r="Z174" s="162">
        <f>Y174*K174</f>
        <v>38.44</v>
      </c>
      <c r="AA174" s="162">
        <v>7.0430000000000006E-2</v>
      </c>
      <c r="AB174" s="162">
        <f>AA174*K174</f>
        <v>0.56344000000000005</v>
      </c>
      <c r="AC174" s="162">
        <v>0</v>
      </c>
      <c r="AD174" s="163">
        <f>AC174*K174</f>
        <v>0</v>
      </c>
      <c r="AR174" s="22" t="s">
        <v>209</v>
      </c>
      <c r="AT174" s="22" t="s">
        <v>205</v>
      </c>
      <c r="AU174" s="22" t="s">
        <v>96</v>
      </c>
      <c r="AY174" s="22" t="s">
        <v>204</v>
      </c>
      <c r="BE174" s="164">
        <f>IF(U174="základní",P174,0)</f>
        <v>0</v>
      </c>
      <c r="BF174" s="164">
        <f>IF(U174="snížená",P174,0)</f>
        <v>0</v>
      </c>
      <c r="BG174" s="164">
        <f>IF(U174="zákl. přenesená",P174,0)</f>
        <v>0</v>
      </c>
      <c r="BH174" s="164">
        <f>IF(U174="sníž. přenesená",P174,0)</f>
        <v>0</v>
      </c>
      <c r="BI174" s="164">
        <f>IF(U174="nulová",P174,0)</f>
        <v>0</v>
      </c>
      <c r="BJ174" s="22" t="s">
        <v>91</v>
      </c>
      <c r="BK174" s="164">
        <f>ROUND(V174*K174,2)</f>
        <v>0</v>
      </c>
      <c r="BL174" s="22" t="s">
        <v>209</v>
      </c>
      <c r="BM174" s="22" t="s">
        <v>535</v>
      </c>
    </row>
    <row r="175" spans="2:65" s="1" customFormat="1" ht="16.5" customHeight="1">
      <c r="B175" s="154"/>
      <c r="C175" s="155" t="s">
        <v>536</v>
      </c>
      <c r="D175" s="155" t="s">
        <v>205</v>
      </c>
      <c r="E175" s="156" t="s">
        <v>537</v>
      </c>
      <c r="F175" s="263" t="s">
        <v>538</v>
      </c>
      <c r="G175" s="263"/>
      <c r="H175" s="263"/>
      <c r="I175" s="263"/>
      <c r="J175" s="157" t="s">
        <v>232</v>
      </c>
      <c r="K175" s="158">
        <v>11</v>
      </c>
      <c r="L175" s="159"/>
      <c r="M175" s="264"/>
      <c r="N175" s="264"/>
      <c r="O175" s="264"/>
      <c r="P175" s="264">
        <f>ROUND(V175*K175,2)</f>
        <v>0</v>
      </c>
      <c r="Q175" s="264"/>
      <c r="R175" s="160"/>
      <c r="T175" s="161" t="s">
        <v>5</v>
      </c>
      <c r="U175" s="44" t="s">
        <v>47</v>
      </c>
      <c r="V175" s="120">
        <f>L175+M175</f>
        <v>0</v>
      </c>
      <c r="W175" s="120">
        <f>ROUND(L175*K175,2)</f>
        <v>0</v>
      </c>
      <c r="X175" s="120">
        <f>ROUND(M175*K175,2)</f>
        <v>0</v>
      </c>
      <c r="Y175" s="162">
        <v>4.9400000000000004</v>
      </c>
      <c r="Z175" s="162">
        <f>Y175*K175</f>
        <v>54.34</v>
      </c>
      <c r="AA175" s="162">
        <v>0.10317</v>
      </c>
      <c r="AB175" s="162">
        <f>AA175*K175</f>
        <v>1.13487</v>
      </c>
      <c r="AC175" s="162">
        <v>0</v>
      </c>
      <c r="AD175" s="163">
        <f>AC175*K175</f>
        <v>0</v>
      </c>
      <c r="AR175" s="22" t="s">
        <v>209</v>
      </c>
      <c r="AT175" s="22" t="s">
        <v>205</v>
      </c>
      <c r="AU175" s="22" t="s">
        <v>96</v>
      </c>
      <c r="AY175" s="22" t="s">
        <v>204</v>
      </c>
      <c r="BE175" s="164">
        <f>IF(U175="základní",P175,0)</f>
        <v>0</v>
      </c>
      <c r="BF175" s="164">
        <f>IF(U175="snížená",P175,0)</f>
        <v>0</v>
      </c>
      <c r="BG175" s="164">
        <f>IF(U175="zákl. přenesená",P175,0)</f>
        <v>0</v>
      </c>
      <c r="BH175" s="164">
        <f>IF(U175="sníž. přenesená",P175,0)</f>
        <v>0</v>
      </c>
      <c r="BI175" s="164">
        <f>IF(U175="nulová",P175,0)</f>
        <v>0</v>
      </c>
      <c r="BJ175" s="22" t="s">
        <v>91</v>
      </c>
      <c r="BK175" s="164">
        <f>ROUND(V175*K175,2)</f>
        <v>0</v>
      </c>
      <c r="BL175" s="22" t="s">
        <v>209</v>
      </c>
      <c r="BM175" s="22" t="s">
        <v>539</v>
      </c>
    </row>
    <row r="176" spans="2:65" s="1" customFormat="1" ht="16.5" customHeight="1">
      <c r="B176" s="154"/>
      <c r="C176" s="155" t="s">
        <v>540</v>
      </c>
      <c r="D176" s="155" t="s">
        <v>205</v>
      </c>
      <c r="E176" s="156" t="s">
        <v>541</v>
      </c>
      <c r="F176" s="263" t="s">
        <v>542</v>
      </c>
      <c r="G176" s="263"/>
      <c r="H176" s="263"/>
      <c r="I176" s="263"/>
      <c r="J176" s="157" t="s">
        <v>232</v>
      </c>
      <c r="K176" s="158">
        <v>1</v>
      </c>
      <c r="L176" s="159"/>
      <c r="M176" s="264"/>
      <c r="N176" s="264"/>
      <c r="O176" s="264"/>
      <c r="P176" s="264">
        <f>ROUND(V176*K176,2)</f>
        <v>0</v>
      </c>
      <c r="Q176" s="264"/>
      <c r="R176" s="160"/>
      <c r="T176" s="161" t="s">
        <v>5</v>
      </c>
      <c r="U176" s="44" t="s">
        <v>47</v>
      </c>
      <c r="V176" s="120">
        <f>L176+M176</f>
        <v>0</v>
      </c>
      <c r="W176" s="120">
        <f>ROUND(L176*K176,2)</f>
        <v>0</v>
      </c>
      <c r="X176" s="120">
        <f>ROUND(M176*K176,2)</f>
        <v>0</v>
      </c>
      <c r="Y176" s="162">
        <v>4.9400000000000004</v>
      </c>
      <c r="Z176" s="162">
        <f>Y176*K176</f>
        <v>4.9400000000000004</v>
      </c>
      <c r="AA176" s="162">
        <v>0.10317</v>
      </c>
      <c r="AB176" s="162">
        <f>AA176*K176</f>
        <v>0.10317</v>
      </c>
      <c r="AC176" s="162">
        <v>0</v>
      </c>
      <c r="AD176" s="163">
        <f>AC176*K176</f>
        <v>0</v>
      </c>
      <c r="AR176" s="22" t="s">
        <v>209</v>
      </c>
      <c r="AT176" s="22" t="s">
        <v>205</v>
      </c>
      <c r="AU176" s="22" t="s">
        <v>96</v>
      </c>
      <c r="AY176" s="22" t="s">
        <v>204</v>
      </c>
      <c r="BE176" s="164">
        <f>IF(U176="základní",P176,0)</f>
        <v>0</v>
      </c>
      <c r="BF176" s="164">
        <f>IF(U176="snížená",P176,0)</f>
        <v>0</v>
      </c>
      <c r="BG176" s="164">
        <f>IF(U176="zákl. přenesená",P176,0)</f>
        <v>0</v>
      </c>
      <c r="BH176" s="164">
        <f>IF(U176="sníž. přenesená",P176,0)</f>
        <v>0</v>
      </c>
      <c r="BI176" s="164">
        <f>IF(U176="nulová",P176,0)</f>
        <v>0</v>
      </c>
      <c r="BJ176" s="22" t="s">
        <v>91</v>
      </c>
      <c r="BK176" s="164">
        <f>ROUND(V176*K176,2)</f>
        <v>0</v>
      </c>
      <c r="BL176" s="22" t="s">
        <v>209</v>
      </c>
      <c r="BM176" s="22" t="s">
        <v>543</v>
      </c>
    </row>
    <row r="177" spans="2:65" s="1" customFormat="1" ht="16.5" customHeight="1">
      <c r="B177" s="154"/>
      <c r="C177" s="155" t="s">
        <v>544</v>
      </c>
      <c r="D177" s="155" t="s">
        <v>205</v>
      </c>
      <c r="E177" s="156" t="s">
        <v>545</v>
      </c>
      <c r="F177" s="263" t="s">
        <v>546</v>
      </c>
      <c r="G177" s="263"/>
      <c r="H177" s="263"/>
      <c r="I177" s="263"/>
      <c r="J177" s="157" t="s">
        <v>237</v>
      </c>
      <c r="K177" s="158">
        <v>1</v>
      </c>
      <c r="L177" s="159"/>
      <c r="M177" s="264"/>
      <c r="N177" s="264"/>
      <c r="O177" s="264"/>
      <c r="P177" s="264">
        <f>ROUND(V177*K177,2)</f>
        <v>0</v>
      </c>
      <c r="Q177" s="264"/>
      <c r="R177" s="160"/>
      <c r="T177" s="161" t="s">
        <v>5</v>
      </c>
      <c r="U177" s="44" t="s">
        <v>47</v>
      </c>
      <c r="V177" s="120">
        <f>L177+M177</f>
        <v>0</v>
      </c>
      <c r="W177" s="120">
        <f>ROUND(L177*K177,2)</f>
        <v>0</v>
      </c>
      <c r="X177" s="120">
        <f>ROUND(M177*K177,2)</f>
        <v>0</v>
      </c>
      <c r="Y177" s="162">
        <v>1</v>
      </c>
      <c r="Z177" s="162">
        <f>Y177*K177</f>
        <v>1</v>
      </c>
      <c r="AA177" s="162">
        <v>0</v>
      </c>
      <c r="AB177" s="162">
        <f>AA177*K177</f>
        <v>0</v>
      </c>
      <c r="AC177" s="162">
        <v>0</v>
      </c>
      <c r="AD177" s="163">
        <f>AC177*K177</f>
        <v>0</v>
      </c>
      <c r="AR177" s="22" t="s">
        <v>209</v>
      </c>
      <c r="AT177" s="22" t="s">
        <v>205</v>
      </c>
      <c r="AU177" s="22" t="s">
        <v>96</v>
      </c>
      <c r="AY177" s="22" t="s">
        <v>204</v>
      </c>
      <c r="BE177" s="164">
        <f>IF(U177="základní",P177,0)</f>
        <v>0</v>
      </c>
      <c r="BF177" s="164">
        <f>IF(U177="snížená",P177,0)</f>
        <v>0</v>
      </c>
      <c r="BG177" s="164">
        <f>IF(U177="zákl. přenesená",P177,0)</f>
        <v>0</v>
      </c>
      <c r="BH177" s="164">
        <f>IF(U177="sníž. přenesená",P177,0)</f>
        <v>0</v>
      </c>
      <c r="BI177" s="164">
        <f>IF(U177="nulová",P177,0)</f>
        <v>0</v>
      </c>
      <c r="BJ177" s="22" t="s">
        <v>91</v>
      </c>
      <c r="BK177" s="164">
        <f>ROUND(V177*K177,2)</f>
        <v>0</v>
      </c>
      <c r="BL177" s="22" t="s">
        <v>209</v>
      </c>
      <c r="BM177" s="22" t="s">
        <v>547</v>
      </c>
    </row>
    <row r="178" spans="2:65" s="10" customFormat="1" ht="29.85" customHeight="1">
      <c r="B178" s="142"/>
      <c r="C178" s="143"/>
      <c r="D178" s="153" t="s">
        <v>183</v>
      </c>
      <c r="E178" s="153"/>
      <c r="F178" s="153"/>
      <c r="G178" s="153"/>
      <c r="H178" s="153"/>
      <c r="I178" s="153"/>
      <c r="J178" s="153"/>
      <c r="K178" s="153"/>
      <c r="L178" s="153"/>
      <c r="M178" s="279">
        <f>BK178</f>
        <v>0</v>
      </c>
      <c r="N178" s="280"/>
      <c r="O178" s="280"/>
      <c r="P178" s="280"/>
      <c r="Q178" s="280"/>
      <c r="R178" s="145"/>
      <c r="T178" s="146"/>
      <c r="U178" s="143"/>
      <c r="V178" s="143"/>
      <c r="W178" s="147">
        <f>SUM(W179:W185)</f>
        <v>0</v>
      </c>
      <c r="X178" s="147">
        <f>SUM(X179:X185)</f>
        <v>0</v>
      </c>
      <c r="Y178" s="143"/>
      <c r="Z178" s="148">
        <f>SUM(Z179:Z185)</f>
        <v>54.251000000000005</v>
      </c>
      <c r="AA178" s="143"/>
      <c r="AB178" s="148">
        <f>SUM(AB179:AB185)</f>
        <v>4.9770000000000002E-2</v>
      </c>
      <c r="AC178" s="143"/>
      <c r="AD178" s="149">
        <f>SUM(AD179:AD185)</f>
        <v>0</v>
      </c>
      <c r="AR178" s="150" t="s">
        <v>96</v>
      </c>
      <c r="AT178" s="151" t="s">
        <v>83</v>
      </c>
      <c r="AU178" s="151" t="s">
        <v>91</v>
      </c>
      <c r="AY178" s="150" t="s">
        <v>204</v>
      </c>
      <c r="BK178" s="152">
        <f>SUM(BK179:BK185)</f>
        <v>0</v>
      </c>
    </row>
    <row r="179" spans="2:65" s="1" customFormat="1" ht="25.5" customHeight="1">
      <c r="B179" s="154"/>
      <c r="C179" s="155" t="s">
        <v>548</v>
      </c>
      <c r="D179" s="155" t="s">
        <v>205</v>
      </c>
      <c r="E179" s="156" t="s">
        <v>332</v>
      </c>
      <c r="F179" s="263" t="s">
        <v>333</v>
      </c>
      <c r="G179" s="263"/>
      <c r="H179" s="263"/>
      <c r="I179" s="263"/>
      <c r="J179" s="157" t="s">
        <v>334</v>
      </c>
      <c r="K179" s="158">
        <v>9</v>
      </c>
      <c r="L179" s="159"/>
      <c r="M179" s="264"/>
      <c r="N179" s="264"/>
      <c r="O179" s="264"/>
      <c r="P179" s="264">
        <f t="shared" ref="P179:P185" si="39">ROUND(V179*K179,2)</f>
        <v>0</v>
      </c>
      <c r="Q179" s="264"/>
      <c r="R179" s="160"/>
      <c r="T179" s="161" t="s">
        <v>5</v>
      </c>
      <c r="U179" s="44" t="s">
        <v>47</v>
      </c>
      <c r="V179" s="120">
        <f t="shared" ref="V179:V185" si="40">L179+M179</f>
        <v>0</v>
      </c>
      <c r="W179" s="120">
        <f t="shared" ref="W179:W185" si="41">ROUND(L179*K179,2)</f>
        <v>0</v>
      </c>
      <c r="X179" s="120">
        <f t="shared" ref="X179:X185" si="42">ROUND(M179*K179,2)</f>
        <v>0</v>
      </c>
      <c r="Y179" s="162">
        <v>0.11700000000000001</v>
      </c>
      <c r="Z179" s="162">
        <f t="shared" ref="Z179:Z185" si="43">Y179*K179</f>
        <v>1.0530000000000002</v>
      </c>
      <c r="AA179" s="162">
        <v>6.9999999999999994E-5</v>
      </c>
      <c r="AB179" s="162">
        <f t="shared" ref="AB179:AB185" si="44">AA179*K179</f>
        <v>6.2999999999999992E-4</v>
      </c>
      <c r="AC179" s="162">
        <v>0</v>
      </c>
      <c r="AD179" s="163">
        <f t="shared" ref="AD179:AD185" si="45">AC179*K179</f>
        <v>0</v>
      </c>
      <c r="AR179" s="22" t="s">
        <v>209</v>
      </c>
      <c r="AT179" s="22" t="s">
        <v>205</v>
      </c>
      <c r="AU179" s="22" t="s">
        <v>96</v>
      </c>
      <c r="AY179" s="22" t="s">
        <v>204</v>
      </c>
      <c r="BE179" s="164">
        <f t="shared" ref="BE179:BE185" si="46">IF(U179="základní",P179,0)</f>
        <v>0</v>
      </c>
      <c r="BF179" s="164">
        <f t="shared" ref="BF179:BF185" si="47">IF(U179="snížená",P179,0)</f>
        <v>0</v>
      </c>
      <c r="BG179" s="164">
        <f t="shared" ref="BG179:BG185" si="48">IF(U179="zákl. přenesená",P179,0)</f>
        <v>0</v>
      </c>
      <c r="BH179" s="164">
        <f t="shared" ref="BH179:BH185" si="49">IF(U179="sníž. přenesená",P179,0)</f>
        <v>0</v>
      </c>
      <c r="BI179" s="164">
        <f t="shared" ref="BI179:BI185" si="50">IF(U179="nulová",P179,0)</f>
        <v>0</v>
      </c>
      <c r="BJ179" s="22" t="s">
        <v>91</v>
      </c>
      <c r="BK179" s="164">
        <f t="shared" ref="BK179:BK185" si="51">ROUND(V179*K179,2)</f>
        <v>0</v>
      </c>
      <c r="BL179" s="22" t="s">
        <v>209</v>
      </c>
      <c r="BM179" s="22" t="s">
        <v>549</v>
      </c>
    </row>
    <row r="180" spans="2:65" s="1" customFormat="1" ht="25.5" customHeight="1">
      <c r="B180" s="154"/>
      <c r="C180" s="155" t="s">
        <v>550</v>
      </c>
      <c r="D180" s="155" t="s">
        <v>205</v>
      </c>
      <c r="E180" s="156" t="s">
        <v>336</v>
      </c>
      <c r="F180" s="263" t="s">
        <v>337</v>
      </c>
      <c r="G180" s="263"/>
      <c r="H180" s="263"/>
      <c r="I180" s="263"/>
      <c r="J180" s="157" t="s">
        <v>334</v>
      </c>
      <c r="K180" s="158">
        <v>9</v>
      </c>
      <c r="L180" s="159"/>
      <c r="M180" s="264"/>
      <c r="N180" s="264"/>
      <c r="O180" s="264"/>
      <c r="P180" s="264">
        <f t="shared" si="39"/>
        <v>0</v>
      </c>
      <c r="Q180" s="264"/>
      <c r="R180" s="160"/>
      <c r="T180" s="161" t="s">
        <v>5</v>
      </c>
      <c r="U180" s="44" t="s">
        <v>47</v>
      </c>
      <c r="V180" s="120">
        <f t="shared" si="40"/>
        <v>0</v>
      </c>
      <c r="W180" s="120">
        <f t="shared" si="41"/>
        <v>0</v>
      </c>
      <c r="X180" s="120">
        <f t="shared" si="42"/>
        <v>0</v>
      </c>
      <c r="Y180" s="162">
        <v>0.184</v>
      </c>
      <c r="Z180" s="162">
        <f t="shared" si="43"/>
        <v>1.6559999999999999</v>
      </c>
      <c r="AA180" s="162">
        <v>1.3999999999999999E-4</v>
      </c>
      <c r="AB180" s="162">
        <f t="shared" si="44"/>
        <v>1.2599999999999998E-3</v>
      </c>
      <c r="AC180" s="162">
        <v>0</v>
      </c>
      <c r="AD180" s="163">
        <f t="shared" si="45"/>
        <v>0</v>
      </c>
      <c r="AR180" s="22" t="s">
        <v>209</v>
      </c>
      <c r="AT180" s="22" t="s">
        <v>205</v>
      </c>
      <c r="AU180" s="22" t="s">
        <v>96</v>
      </c>
      <c r="AY180" s="22" t="s">
        <v>204</v>
      </c>
      <c r="BE180" s="164">
        <f t="shared" si="46"/>
        <v>0</v>
      </c>
      <c r="BF180" s="164">
        <f t="shared" si="47"/>
        <v>0</v>
      </c>
      <c r="BG180" s="164">
        <f t="shared" si="48"/>
        <v>0</v>
      </c>
      <c r="BH180" s="164">
        <f t="shared" si="49"/>
        <v>0</v>
      </c>
      <c r="BI180" s="164">
        <f t="shared" si="50"/>
        <v>0</v>
      </c>
      <c r="BJ180" s="22" t="s">
        <v>91</v>
      </c>
      <c r="BK180" s="164">
        <f t="shared" si="51"/>
        <v>0</v>
      </c>
      <c r="BL180" s="22" t="s">
        <v>209</v>
      </c>
      <c r="BM180" s="22" t="s">
        <v>551</v>
      </c>
    </row>
    <row r="181" spans="2:65" s="1" customFormat="1" ht="25.5" customHeight="1">
      <c r="B181" s="154"/>
      <c r="C181" s="155" t="s">
        <v>552</v>
      </c>
      <c r="D181" s="155" t="s">
        <v>205</v>
      </c>
      <c r="E181" s="156" t="s">
        <v>340</v>
      </c>
      <c r="F181" s="263" t="s">
        <v>341</v>
      </c>
      <c r="G181" s="263"/>
      <c r="H181" s="263"/>
      <c r="I181" s="263"/>
      <c r="J181" s="157" t="s">
        <v>334</v>
      </c>
      <c r="K181" s="158">
        <v>9</v>
      </c>
      <c r="L181" s="159"/>
      <c r="M181" s="264"/>
      <c r="N181" s="264"/>
      <c r="O181" s="264"/>
      <c r="P181" s="264">
        <f t="shared" si="39"/>
        <v>0</v>
      </c>
      <c r="Q181" s="264"/>
      <c r="R181" s="160"/>
      <c r="T181" s="161" t="s">
        <v>5</v>
      </c>
      <c r="U181" s="44" t="s">
        <v>47</v>
      </c>
      <c r="V181" s="120">
        <f t="shared" si="40"/>
        <v>0</v>
      </c>
      <c r="W181" s="120">
        <f t="shared" si="41"/>
        <v>0</v>
      </c>
      <c r="X181" s="120">
        <f t="shared" si="42"/>
        <v>0</v>
      </c>
      <c r="Y181" s="162">
        <v>0.16600000000000001</v>
      </c>
      <c r="Z181" s="162">
        <f t="shared" si="43"/>
        <v>1.494</v>
      </c>
      <c r="AA181" s="162">
        <v>2.3000000000000001E-4</v>
      </c>
      <c r="AB181" s="162">
        <f t="shared" si="44"/>
        <v>2.0700000000000002E-3</v>
      </c>
      <c r="AC181" s="162">
        <v>0</v>
      </c>
      <c r="AD181" s="163">
        <f t="shared" si="45"/>
        <v>0</v>
      </c>
      <c r="AR181" s="22" t="s">
        <v>209</v>
      </c>
      <c r="AT181" s="22" t="s">
        <v>205</v>
      </c>
      <c r="AU181" s="22" t="s">
        <v>96</v>
      </c>
      <c r="AY181" s="22" t="s">
        <v>204</v>
      </c>
      <c r="BE181" s="164">
        <f t="shared" si="46"/>
        <v>0</v>
      </c>
      <c r="BF181" s="164">
        <f t="shared" si="47"/>
        <v>0</v>
      </c>
      <c r="BG181" s="164">
        <f t="shared" si="48"/>
        <v>0</v>
      </c>
      <c r="BH181" s="164">
        <f t="shared" si="49"/>
        <v>0</v>
      </c>
      <c r="BI181" s="164">
        <f t="shared" si="50"/>
        <v>0</v>
      </c>
      <c r="BJ181" s="22" t="s">
        <v>91</v>
      </c>
      <c r="BK181" s="164">
        <f t="shared" si="51"/>
        <v>0</v>
      </c>
      <c r="BL181" s="22" t="s">
        <v>209</v>
      </c>
      <c r="BM181" s="22" t="s">
        <v>553</v>
      </c>
    </row>
    <row r="182" spans="2:65" s="1" customFormat="1" ht="25.5" customHeight="1">
      <c r="B182" s="154"/>
      <c r="C182" s="155" t="s">
        <v>554</v>
      </c>
      <c r="D182" s="155" t="s">
        <v>205</v>
      </c>
      <c r="E182" s="156" t="s">
        <v>344</v>
      </c>
      <c r="F182" s="263" t="s">
        <v>345</v>
      </c>
      <c r="G182" s="263"/>
      <c r="H182" s="263"/>
      <c r="I182" s="263"/>
      <c r="J182" s="157" t="s">
        <v>334</v>
      </c>
      <c r="K182" s="158">
        <v>9</v>
      </c>
      <c r="L182" s="159"/>
      <c r="M182" s="264"/>
      <c r="N182" s="264"/>
      <c r="O182" s="264"/>
      <c r="P182" s="264">
        <f t="shared" si="39"/>
        <v>0</v>
      </c>
      <c r="Q182" s="264"/>
      <c r="R182" s="160"/>
      <c r="T182" s="161" t="s">
        <v>5</v>
      </c>
      <c r="U182" s="44" t="s">
        <v>47</v>
      </c>
      <c r="V182" s="120">
        <f t="shared" si="40"/>
        <v>0</v>
      </c>
      <c r="W182" s="120">
        <f t="shared" si="41"/>
        <v>0</v>
      </c>
      <c r="X182" s="120">
        <f t="shared" si="42"/>
        <v>0</v>
      </c>
      <c r="Y182" s="162">
        <v>0.17199999999999999</v>
      </c>
      <c r="Z182" s="162">
        <f t="shared" si="43"/>
        <v>1.5479999999999998</v>
      </c>
      <c r="AA182" s="162">
        <v>9.0000000000000006E-5</v>
      </c>
      <c r="AB182" s="162">
        <f t="shared" si="44"/>
        <v>8.1000000000000006E-4</v>
      </c>
      <c r="AC182" s="162">
        <v>0</v>
      </c>
      <c r="AD182" s="163">
        <f t="shared" si="45"/>
        <v>0</v>
      </c>
      <c r="AR182" s="22" t="s">
        <v>209</v>
      </c>
      <c r="AT182" s="22" t="s">
        <v>205</v>
      </c>
      <c r="AU182" s="22" t="s">
        <v>96</v>
      </c>
      <c r="AY182" s="22" t="s">
        <v>204</v>
      </c>
      <c r="BE182" s="164">
        <f t="shared" si="46"/>
        <v>0</v>
      </c>
      <c r="BF182" s="164">
        <f t="shared" si="47"/>
        <v>0</v>
      </c>
      <c r="BG182" s="164">
        <f t="shared" si="48"/>
        <v>0</v>
      </c>
      <c r="BH182" s="164">
        <f t="shared" si="49"/>
        <v>0</v>
      </c>
      <c r="BI182" s="164">
        <f t="shared" si="50"/>
        <v>0</v>
      </c>
      <c r="BJ182" s="22" t="s">
        <v>91</v>
      </c>
      <c r="BK182" s="164">
        <f t="shared" si="51"/>
        <v>0</v>
      </c>
      <c r="BL182" s="22" t="s">
        <v>209</v>
      </c>
      <c r="BM182" s="22" t="s">
        <v>555</v>
      </c>
    </row>
    <row r="183" spans="2:65" s="1" customFormat="1" ht="25.5" customHeight="1">
      <c r="B183" s="154"/>
      <c r="C183" s="155" t="s">
        <v>556</v>
      </c>
      <c r="D183" s="155" t="s">
        <v>205</v>
      </c>
      <c r="E183" s="156" t="s">
        <v>348</v>
      </c>
      <c r="F183" s="263" t="s">
        <v>349</v>
      </c>
      <c r="G183" s="263"/>
      <c r="H183" s="263"/>
      <c r="I183" s="263"/>
      <c r="J183" s="157" t="s">
        <v>208</v>
      </c>
      <c r="K183" s="158">
        <v>500</v>
      </c>
      <c r="L183" s="159"/>
      <c r="M183" s="264"/>
      <c r="N183" s="264"/>
      <c r="O183" s="264"/>
      <c r="P183" s="264">
        <f t="shared" si="39"/>
        <v>0</v>
      </c>
      <c r="Q183" s="264"/>
      <c r="R183" s="160"/>
      <c r="T183" s="161" t="s">
        <v>5</v>
      </c>
      <c r="U183" s="44" t="s">
        <v>47</v>
      </c>
      <c r="V183" s="120">
        <f t="shared" si="40"/>
        <v>0</v>
      </c>
      <c r="W183" s="120">
        <f t="shared" si="41"/>
        <v>0</v>
      </c>
      <c r="X183" s="120">
        <f t="shared" si="42"/>
        <v>0</v>
      </c>
      <c r="Y183" s="162">
        <v>0.01</v>
      </c>
      <c r="Z183" s="162">
        <f t="shared" si="43"/>
        <v>5</v>
      </c>
      <c r="AA183" s="162">
        <v>1.0000000000000001E-5</v>
      </c>
      <c r="AB183" s="162">
        <f t="shared" si="44"/>
        <v>5.0000000000000001E-3</v>
      </c>
      <c r="AC183" s="162">
        <v>0</v>
      </c>
      <c r="AD183" s="163">
        <f t="shared" si="45"/>
        <v>0</v>
      </c>
      <c r="AR183" s="22" t="s">
        <v>209</v>
      </c>
      <c r="AT183" s="22" t="s">
        <v>205</v>
      </c>
      <c r="AU183" s="22" t="s">
        <v>96</v>
      </c>
      <c r="AY183" s="22" t="s">
        <v>204</v>
      </c>
      <c r="BE183" s="164">
        <f t="shared" si="46"/>
        <v>0</v>
      </c>
      <c r="BF183" s="164">
        <f t="shared" si="47"/>
        <v>0</v>
      </c>
      <c r="BG183" s="164">
        <f t="shared" si="48"/>
        <v>0</v>
      </c>
      <c r="BH183" s="164">
        <f t="shared" si="49"/>
        <v>0</v>
      </c>
      <c r="BI183" s="164">
        <f t="shared" si="50"/>
        <v>0</v>
      </c>
      <c r="BJ183" s="22" t="s">
        <v>91</v>
      </c>
      <c r="BK183" s="164">
        <f t="shared" si="51"/>
        <v>0</v>
      </c>
      <c r="BL183" s="22" t="s">
        <v>209</v>
      </c>
      <c r="BM183" s="22" t="s">
        <v>557</v>
      </c>
    </row>
    <row r="184" spans="2:65" s="1" customFormat="1" ht="25.5" customHeight="1">
      <c r="B184" s="154"/>
      <c r="C184" s="155" t="s">
        <v>558</v>
      </c>
      <c r="D184" s="155" t="s">
        <v>205</v>
      </c>
      <c r="E184" s="156" t="s">
        <v>352</v>
      </c>
      <c r="F184" s="263" t="s">
        <v>353</v>
      </c>
      <c r="G184" s="263"/>
      <c r="H184" s="263"/>
      <c r="I184" s="263"/>
      <c r="J184" s="157" t="s">
        <v>208</v>
      </c>
      <c r="K184" s="158">
        <v>1000</v>
      </c>
      <c r="L184" s="159"/>
      <c r="M184" s="264"/>
      <c r="N184" s="264"/>
      <c r="O184" s="264"/>
      <c r="P184" s="264">
        <f t="shared" si="39"/>
        <v>0</v>
      </c>
      <c r="Q184" s="264"/>
      <c r="R184" s="160"/>
      <c r="T184" s="161" t="s">
        <v>5</v>
      </c>
      <c r="U184" s="44" t="s">
        <v>47</v>
      </c>
      <c r="V184" s="120">
        <f t="shared" si="40"/>
        <v>0</v>
      </c>
      <c r="W184" s="120">
        <f t="shared" si="41"/>
        <v>0</v>
      </c>
      <c r="X184" s="120">
        <f t="shared" si="42"/>
        <v>0</v>
      </c>
      <c r="Y184" s="162">
        <v>2.8000000000000001E-2</v>
      </c>
      <c r="Z184" s="162">
        <f t="shared" si="43"/>
        <v>28</v>
      </c>
      <c r="AA184" s="162">
        <v>3.0000000000000001E-5</v>
      </c>
      <c r="AB184" s="162">
        <f t="shared" si="44"/>
        <v>3.0000000000000002E-2</v>
      </c>
      <c r="AC184" s="162">
        <v>0</v>
      </c>
      <c r="AD184" s="163">
        <f t="shared" si="45"/>
        <v>0</v>
      </c>
      <c r="AR184" s="22" t="s">
        <v>209</v>
      </c>
      <c r="AT184" s="22" t="s">
        <v>205</v>
      </c>
      <c r="AU184" s="22" t="s">
        <v>96</v>
      </c>
      <c r="AY184" s="22" t="s">
        <v>204</v>
      </c>
      <c r="BE184" s="164">
        <f t="shared" si="46"/>
        <v>0</v>
      </c>
      <c r="BF184" s="164">
        <f t="shared" si="47"/>
        <v>0</v>
      </c>
      <c r="BG184" s="164">
        <f t="shared" si="48"/>
        <v>0</v>
      </c>
      <c r="BH184" s="164">
        <f t="shared" si="49"/>
        <v>0</v>
      </c>
      <c r="BI184" s="164">
        <f t="shared" si="50"/>
        <v>0</v>
      </c>
      <c r="BJ184" s="22" t="s">
        <v>91</v>
      </c>
      <c r="BK184" s="164">
        <f t="shared" si="51"/>
        <v>0</v>
      </c>
      <c r="BL184" s="22" t="s">
        <v>209</v>
      </c>
      <c r="BM184" s="22" t="s">
        <v>559</v>
      </c>
    </row>
    <row r="185" spans="2:65" s="1" customFormat="1" ht="25.5" customHeight="1">
      <c r="B185" s="154"/>
      <c r="C185" s="155" t="s">
        <v>560</v>
      </c>
      <c r="D185" s="155" t="s">
        <v>205</v>
      </c>
      <c r="E185" s="156" t="s">
        <v>356</v>
      </c>
      <c r="F185" s="263" t="s">
        <v>357</v>
      </c>
      <c r="G185" s="263"/>
      <c r="H185" s="263"/>
      <c r="I185" s="263"/>
      <c r="J185" s="157" t="s">
        <v>208</v>
      </c>
      <c r="K185" s="158">
        <v>500</v>
      </c>
      <c r="L185" s="159"/>
      <c r="M185" s="264"/>
      <c r="N185" s="264"/>
      <c r="O185" s="264"/>
      <c r="P185" s="264">
        <f t="shared" si="39"/>
        <v>0</v>
      </c>
      <c r="Q185" s="264"/>
      <c r="R185" s="160"/>
      <c r="T185" s="161" t="s">
        <v>5</v>
      </c>
      <c r="U185" s="44" t="s">
        <v>47</v>
      </c>
      <c r="V185" s="120">
        <f t="shared" si="40"/>
        <v>0</v>
      </c>
      <c r="W185" s="120">
        <f t="shared" si="41"/>
        <v>0</v>
      </c>
      <c r="X185" s="120">
        <f t="shared" si="42"/>
        <v>0</v>
      </c>
      <c r="Y185" s="162">
        <v>3.1E-2</v>
      </c>
      <c r="Z185" s="162">
        <f t="shared" si="43"/>
        <v>15.5</v>
      </c>
      <c r="AA185" s="162">
        <v>2.0000000000000002E-5</v>
      </c>
      <c r="AB185" s="162">
        <f t="shared" si="44"/>
        <v>0.01</v>
      </c>
      <c r="AC185" s="162">
        <v>0</v>
      </c>
      <c r="AD185" s="163">
        <f t="shared" si="45"/>
        <v>0</v>
      </c>
      <c r="AR185" s="22" t="s">
        <v>209</v>
      </c>
      <c r="AT185" s="22" t="s">
        <v>205</v>
      </c>
      <c r="AU185" s="22" t="s">
        <v>96</v>
      </c>
      <c r="AY185" s="22" t="s">
        <v>204</v>
      </c>
      <c r="BE185" s="164">
        <f t="shared" si="46"/>
        <v>0</v>
      </c>
      <c r="BF185" s="164">
        <f t="shared" si="47"/>
        <v>0</v>
      </c>
      <c r="BG185" s="164">
        <f t="shared" si="48"/>
        <v>0</v>
      </c>
      <c r="BH185" s="164">
        <f t="shared" si="49"/>
        <v>0</v>
      </c>
      <c r="BI185" s="164">
        <f t="shared" si="50"/>
        <v>0</v>
      </c>
      <c r="BJ185" s="22" t="s">
        <v>91</v>
      </c>
      <c r="BK185" s="164">
        <f t="shared" si="51"/>
        <v>0</v>
      </c>
      <c r="BL185" s="22" t="s">
        <v>209</v>
      </c>
      <c r="BM185" s="22" t="s">
        <v>561</v>
      </c>
    </row>
    <row r="186" spans="2:65" s="10" customFormat="1" ht="37.35" customHeight="1">
      <c r="B186" s="142"/>
      <c r="C186" s="143"/>
      <c r="D186" s="144" t="s">
        <v>184</v>
      </c>
      <c r="E186" s="144"/>
      <c r="F186" s="144"/>
      <c r="G186" s="144"/>
      <c r="H186" s="144"/>
      <c r="I186" s="144"/>
      <c r="J186" s="144"/>
      <c r="K186" s="144"/>
      <c r="L186" s="144"/>
      <c r="M186" s="281">
        <f>BK186</f>
        <v>0</v>
      </c>
      <c r="N186" s="282"/>
      <c r="O186" s="282"/>
      <c r="P186" s="282"/>
      <c r="Q186" s="282"/>
      <c r="R186" s="145"/>
      <c r="T186" s="146"/>
      <c r="U186" s="143"/>
      <c r="V186" s="143"/>
      <c r="W186" s="147">
        <f>SUM(W187:W195)</f>
        <v>0</v>
      </c>
      <c r="X186" s="147">
        <f>SUM(X187:X195)</f>
        <v>0</v>
      </c>
      <c r="Y186" s="143"/>
      <c r="Z186" s="148">
        <f>SUM(Z187:Z195)</f>
        <v>180</v>
      </c>
      <c r="AA186" s="143"/>
      <c r="AB186" s="148">
        <f>SUM(AB187:AB195)</f>
        <v>0</v>
      </c>
      <c r="AC186" s="143"/>
      <c r="AD186" s="149">
        <f>SUM(AD187:AD195)</f>
        <v>0</v>
      </c>
      <c r="AR186" s="150" t="s">
        <v>220</v>
      </c>
      <c r="AT186" s="151" t="s">
        <v>83</v>
      </c>
      <c r="AU186" s="151" t="s">
        <v>84</v>
      </c>
      <c r="AY186" s="150" t="s">
        <v>204</v>
      </c>
      <c r="BK186" s="152">
        <f>SUM(BK187:BK195)</f>
        <v>0</v>
      </c>
    </row>
    <row r="187" spans="2:65" s="1" customFormat="1" ht="16.5" customHeight="1">
      <c r="B187" s="154"/>
      <c r="C187" s="155" t="s">
        <v>562</v>
      </c>
      <c r="D187" s="155" t="s">
        <v>205</v>
      </c>
      <c r="E187" s="156" t="s">
        <v>360</v>
      </c>
      <c r="F187" s="263" t="s">
        <v>361</v>
      </c>
      <c r="G187" s="263"/>
      <c r="H187" s="263"/>
      <c r="I187" s="263"/>
      <c r="J187" s="157" t="s">
        <v>362</v>
      </c>
      <c r="K187" s="158">
        <v>64</v>
      </c>
      <c r="L187" s="159"/>
      <c r="M187" s="264"/>
      <c r="N187" s="264"/>
      <c r="O187" s="264"/>
      <c r="P187" s="264">
        <f>ROUND(V187*K187,2)</f>
        <v>0</v>
      </c>
      <c r="Q187" s="264"/>
      <c r="R187" s="160"/>
      <c r="T187" s="161" t="s">
        <v>5</v>
      </c>
      <c r="U187" s="44" t="s">
        <v>47</v>
      </c>
      <c r="V187" s="120">
        <f>L187+M187</f>
        <v>0</v>
      </c>
      <c r="W187" s="120">
        <f>ROUND(L187*K187,2)</f>
        <v>0</v>
      </c>
      <c r="X187" s="120">
        <f>ROUND(M187*K187,2)</f>
        <v>0</v>
      </c>
      <c r="Y187" s="162">
        <v>1</v>
      </c>
      <c r="Z187" s="162">
        <f>Y187*K187</f>
        <v>64</v>
      </c>
      <c r="AA187" s="162">
        <v>0</v>
      </c>
      <c r="AB187" s="162">
        <f>AA187*K187</f>
        <v>0</v>
      </c>
      <c r="AC187" s="162">
        <v>0</v>
      </c>
      <c r="AD187" s="163">
        <f>AC187*K187</f>
        <v>0</v>
      </c>
      <c r="AR187" s="22" t="s">
        <v>363</v>
      </c>
      <c r="AT187" s="22" t="s">
        <v>205</v>
      </c>
      <c r="AU187" s="22" t="s">
        <v>91</v>
      </c>
      <c r="AY187" s="22" t="s">
        <v>204</v>
      </c>
      <c r="BE187" s="164">
        <f>IF(U187="základní",P187,0)</f>
        <v>0</v>
      </c>
      <c r="BF187" s="164">
        <f>IF(U187="snížená",P187,0)</f>
        <v>0</v>
      </c>
      <c r="BG187" s="164">
        <f>IF(U187="zákl. přenesená",P187,0)</f>
        <v>0</v>
      </c>
      <c r="BH187" s="164">
        <f>IF(U187="sníž. přenesená",P187,0)</f>
        <v>0</v>
      </c>
      <c r="BI187" s="164">
        <f>IF(U187="nulová",P187,0)</f>
        <v>0</v>
      </c>
      <c r="BJ187" s="22" t="s">
        <v>91</v>
      </c>
      <c r="BK187" s="164">
        <f>ROUND(V187*K187,2)</f>
        <v>0</v>
      </c>
      <c r="BL187" s="22" t="s">
        <v>363</v>
      </c>
      <c r="BM187" s="22" t="s">
        <v>563</v>
      </c>
    </row>
    <row r="188" spans="2:65" s="11" customFormat="1" ht="16.5" customHeight="1">
      <c r="B188" s="170"/>
      <c r="C188" s="171"/>
      <c r="D188" s="171"/>
      <c r="E188" s="172" t="s">
        <v>5</v>
      </c>
      <c r="F188" s="268" t="s">
        <v>564</v>
      </c>
      <c r="G188" s="269"/>
      <c r="H188" s="269"/>
      <c r="I188" s="269"/>
      <c r="J188" s="171"/>
      <c r="K188" s="173">
        <v>64</v>
      </c>
      <c r="L188" s="171"/>
      <c r="M188" s="171"/>
      <c r="N188" s="171"/>
      <c r="O188" s="171"/>
      <c r="P188" s="171"/>
      <c r="Q188" s="171"/>
      <c r="R188" s="174"/>
      <c r="T188" s="175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6"/>
      <c r="AT188" s="177" t="s">
        <v>366</v>
      </c>
      <c r="AU188" s="177" t="s">
        <v>91</v>
      </c>
      <c r="AV188" s="11" t="s">
        <v>96</v>
      </c>
      <c r="AW188" s="11" t="s">
        <v>7</v>
      </c>
      <c r="AX188" s="11" t="s">
        <v>91</v>
      </c>
      <c r="AY188" s="177" t="s">
        <v>204</v>
      </c>
    </row>
    <row r="189" spans="2:65" s="1" customFormat="1" ht="16.5" customHeight="1">
      <c r="B189" s="154"/>
      <c r="C189" s="155" t="s">
        <v>565</v>
      </c>
      <c r="D189" s="155" t="s">
        <v>205</v>
      </c>
      <c r="E189" s="156" t="s">
        <v>368</v>
      </c>
      <c r="F189" s="263" t="s">
        <v>369</v>
      </c>
      <c r="G189" s="263"/>
      <c r="H189" s="263"/>
      <c r="I189" s="263"/>
      <c r="J189" s="157" t="s">
        <v>362</v>
      </c>
      <c r="K189" s="158">
        <v>48</v>
      </c>
      <c r="L189" s="159"/>
      <c r="M189" s="264"/>
      <c r="N189" s="264"/>
      <c r="O189" s="264"/>
      <c r="P189" s="264">
        <f>ROUND(V189*K189,2)</f>
        <v>0</v>
      </c>
      <c r="Q189" s="264"/>
      <c r="R189" s="160"/>
      <c r="T189" s="161" t="s">
        <v>5</v>
      </c>
      <c r="U189" s="44" t="s">
        <v>47</v>
      </c>
      <c r="V189" s="120">
        <f>L189+M189</f>
        <v>0</v>
      </c>
      <c r="W189" s="120">
        <f>ROUND(L189*K189,2)</f>
        <v>0</v>
      </c>
      <c r="X189" s="120">
        <f>ROUND(M189*K189,2)</f>
        <v>0</v>
      </c>
      <c r="Y189" s="162">
        <v>1</v>
      </c>
      <c r="Z189" s="162">
        <f>Y189*K189</f>
        <v>48</v>
      </c>
      <c r="AA189" s="162">
        <v>0</v>
      </c>
      <c r="AB189" s="162">
        <f>AA189*K189</f>
        <v>0</v>
      </c>
      <c r="AC189" s="162">
        <v>0</v>
      </c>
      <c r="AD189" s="163">
        <f>AC189*K189</f>
        <v>0</v>
      </c>
      <c r="AR189" s="22" t="s">
        <v>363</v>
      </c>
      <c r="AT189" s="22" t="s">
        <v>205</v>
      </c>
      <c r="AU189" s="22" t="s">
        <v>91</v>
      </c>
      <c r="AY189" s="22" t="s">
        <v>204</v>
      </c>
      <c r="BE189" s="164">
        <f>IF(U189="základní",P189,0)</f>
        <v>0</v>
      </c>
      <c r="BF189" s="164">
        <f>IF(U189="snížená",P189,0)</f>
        <v>0</v>
      </c>
      <c r="BG189" s="164">
        <f>IF(U189="zákl. přenesená",P189,0)</f>
        <v>0</v>
      </c>
      <c r="BH189" s="164">
        <f>IF(U189="sníž. přenesená",P189,0)</f>
        <v>0</v>
      </c>
      <c r="BI189" s="164">
        <f>IF(U189="nulová",P189,0)</f>
        <v>0</v>
      </c>
      <c r="BJ189" s="22" t="s">
        <v>91</v>
      </c>
      <c r="BK189" s="164">
        <f>ROUND(V189*K189,2)</f>
        <v>0</v>
      </c>
      <c r="BL189" s="22" t="s">
        <v>363</v>
      </c>
      <c r="BM189" s="22" t="s">
        <v>566</v>
      </c>
    </row>
    <row r="190" spans="2:65" s="11" customFormat="1" ht="16.5" customHeight="1">
      <c r="B190" s="170"/>
      <c r="C190" s="171"/>
      <c r="D190" s="171"/>
      <c r="E190" s="172" t="s">
        <v>5</v>
      </c>
      <c r="F190" s="268" t="s">
        <v>371</v>
      </c>
      <c r="G190" s="269"/>
      <c r="H190" s="269"/>
      <c r="I190" s="269"/>
      <c r="J190" s="171"/>
      <c r="K190" s="173">
        <v>48</v>
      </c>
      <c r="L190" s="171"/>
      <c r="M190" s="171"/>
      <c r="N190" s="171"/>
      <c r="O190" s="171"/>
      <c r="P190" s="171"/>
      <c r="Q190" s="171"/>
      <c r="R190" s="174"/>
      <c r="T190" s="175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6"/>
      <c r="AT190" s="177" t="s">
        <v>366</v>
      </c>
      <c r="AU190" s="177" t="s">
        <v>91</v>
      </c>
      <c r="AV190" s="11" t="s">
        <v>96</v>
      </c>
      <c r="AW190" s="11" t="s">
        <v>7</v>
      </c>
      <c r="AX190" s="11" t="s">
        <v>91</v>
      </c>
      <c r="AY190" s="177" t="s">
        <v>204</v>
      </c>
    </row>
    <row r="191" spans="2:65" s="1" customFormat="1" ht="25.5" customHeight="1">
      <c r="B191" s="154"/>
      <c r="C191" s="155" t="s">
        <v>567</v>
      </c>
      <c r="D191" s="155" t="s">
        <v>205</v>
      </c>
      <c r="E191" s="156" t="s">
        <v>373</v>
      </c>
      <c r="F191" s="263" t="s">
        <v>374</v>
      </c>
      <c r="G191" s="263"/>
      <c r="H191" s="263"/>
      <c r="I191" s="263"/>
      <c r="J191" s="157" t="s">
        <v>362</v>
      </c>
      <c r="K191" s="158">
        <v>68</v>
      </c>
      <c r="L191" s="159"/>
      <c r="M191" s="264"/>
      <c r="N191" s="264"/>
      <c r="O191" s="264"/>
      <c r="P191" s="264">
        <f>ROUND(V191*K191,2)</f>
        <v>0</v>
      </c>
      <c r="Q191" s="264"/>
      <c r="R191" s="160"/>
      <c r="T191" s="161" t="s">
        <v>5</v>
      </c>
      <c r="U191" s="44" t="s">
        <v>47</v>
      </c>
      <c r="V191" s="120">
        <f>L191+M191</f>
        <v>0</v>
      </c>
      <c r="W191" s="120">
        <f>ROUND(L191*K191,2)</f>
        <v>0</v>
      </c>
      <c r="X191" s="120">
        <f>ROUND(M191*K191,2)</f>
        <v>0</v>
      </c>
      <c r="Y191" s="162">
        <v>1</v>
      </c>
      <c r="Z191" s="162">
        <f>Y191*K191</f>
        <v>68</v>
      </c>
      <c r="AA191" s="162">
        <v>0</v>
      </c>
      <c r="AB191" s="162">
        <f>AA191*K191</f>
        <v>0</v>
      </c>
      <c r="AC191" s="162">
        <v>0</v>
      </c>
      <c r="AD191" s="163">
        <f>AC191*K191</f>
        <v>0</v>
      </c>
      <c r="AR191" s="22" t="s">
        <v>363</v>
      </c>
      <c r="AT191" s="22" t="s">
        <v>205</v>
      </c>
      <c r="AU191" s="22" t="s">
        <v>91</v>
      </c>
      <c r="AY191" s="22" t="s">
        <v>204</v>
      </c>
      <c r="BE191" s="164">
        <f>IF(U191="základní",P191,0)</f>
        <v>0</v>
      </c>
      <c r="BF191" s="164">
        <f>IF(U191="snížená",P191,0)</f>
        <v>0</v>
      </c>
      <c r="BG191" s="164">
        <f>IF(U191="zákl. přenesená",P191,0)</f>
        <v>0</v>
      </c>
      <c r="BH191" s="164">
        <f>IF(U191="sníž. přenesená",P191,0)</f>
        <v>0</v>
      </c>
      <c r="BI191" s="164">
        <f>IF(U191="nulová",P191,0)</f>
        <v>0</v>
      </c>
      <c r="BJ191" s="22" t="s">
        <v>91</v>
      </c>
      <c r="BK191" s="164">
        <f>ROUND(V191*K191,2)</f>
        <v>0</v>
      </c>
      <c r="BL191" s="22" t="s">
        <v>363</v>
      </c>
      <c r="BM191" s="22" t="s">
        <v>568</v>
      </c>
    </row>
    <row r="192" spans="2:65" s="11" customFormat="1" ht="16.5" customHeight="1">
      <c r="B192" s="170"/>
      <c r="C192" s="171"/>
      <c r="D192" s="171"/>
      <c r="E192" s="172" t="s">
        <v>5</v>
      </c>
      <c r="F192" s="268" t="s">
        <v>376</v>
      </c>
      <c r="G192" s="269"/>
      <c r="H192" s="269"/>
      <c r="I192" s="269"/>
      <c r="J192" s="171"/>
      <c r="K192" s="173">
        <v>24</v>
      </c>
      <c r="L192" s="171"/>
      <c r="M192" s="171"/>
      <c r="N192" s="171"/>
      <c r="O192" s="171"/>
      <c r="P192" s="171"/>
      <c r="Q192" s="171"/>
      <c r="R192" s="174"/>
      <c r="T192" s="175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6"/>
      <c r="AT192" s="177" t="s">
        <v>366</v>
      </c>
      <c r="AU192" s="177" t="s">
        <v>91</v>
      </c>
      <c r="AV192" s="11" t="s">
        <v>96</v>
      </c>
      <c r="AW192" s="11" t="s">
        <v>7</v>
      </c>
      <c r="AX192" s="11" t="s">
        <v>84</v>
      </c>
      <c r="AY192" s="177" t="s">
        <v>204</v>
      </c>
    </row>
    <row r="193" spans="2:51" s="11" customFormat="1" ht="16.5" customHeight="1">
      <c r="B193" s="170"/>
      <c r="C193" s="171"/>
      <c r="D193" s="171"/>
      <c r="E193" s="172" t="s">
        <v>5</v>
      </c>
      <c r="F193" s="270" t="s">
        <v>377</v>
      </c>
      <c r="G193" s="271"/>
      <c r="H193" s="271"/>
      <c r="I193" s="271"/>
      <c r="J193" s="171"/>
      <c r="K193" s="173">
        <v>24</v>
      </c>
      <c r="L193" s="171"/>
      <c r="M193" s="171"/>
      <c r="N193" s="171"/>
      <c r="O193" s="171"/>
      <c r="P193" s="171"/>
      <c r="Q193" s="171"/>
      <c r="R193" s="174"/>
      <c r="T193" s="175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6"/>
      <c r="AT193" s="177" t="s">
        <v>366</v>
      </c>
      <c r="AU193" s="177" t="s">
        <v>91</v>
      </c>
      <c r="AV193" s="11" t="s">
        <v>96</v>
      </c>
      <c r="AW193" s="11" t="s">
        <v>7</v>
      </c>
      <c r="AX193" s="11" t="s">
        <v>84</v>
      </c>
      <c r="AY193" s="177" t="s">
        <v>204</v>
      </c>
    </row>
    <row r="194" spans="2:51" s="11" customFormat="1" ht="16.5" customHeight="1">
      <c r="B194" s="170"/>
      <c r="C194" s="171"/>
      <c r="D194" s="171"/>
      <c r="E194" s="172" t="s">
        <v>5</v>
      </c>
      <c r="F194" s="270" t="s">
        <v>569</v>
      </c>
      <c r="G194" s="271"/>
      <c r="H194" s="271"/>
      <c r="I194" s="271"/>
      <c r="J194" s="171"/>
      <c r="K194" s="173">
        <v>20</v>
      </c>
      <c r="L194" s="171"/>
      <c r="M194" s="171"/>
      <c r="N194" s="171"/>
      <c r="O194" s="171"/>
      <c r="P194" s="171"/>
      <c r="Q194" s="171"/>
      <c r="R194" s="174"/>
      <c r="T194" s="175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6"/>
      <c r="AT194" s="177" t="s">
        <v>366</v>
      </c>
      <c r="AU194" s="177" t="s">
        <v>91</v>
      </c>
      <c r="AV194" s="11" t="s">
        <v>96</v>
      </c>
      <c r="AW194" s="11" t="s">
        <v>7</v>
      </c>
      <c r="AX194" s="11" t="s">
        <v>84</v>
      </c>
      <c r="AY194" s="177" t="s">
        <v>204</v>
      </c>
    </row>
    <row r="195" spans="2:51" s="12" customFormat="1" ht="16.5" customHeight="1">
      <c r="B195" s="178"/>
      <c r="C195" s="179"/>
      <c r="D195" s="179"/>
      <c r="E195" s="180" t="s">
        <v>5</v>
      </c>
      <c r="F195" s="272" t="s">
        <v>379</v>
      </c>
      <c r="G195" s="273"/>
      <c r="H195" s="273"/>
      <c r="I195" s="273"/>
      <c r="J195" s="179"/>
      <c r="K195" s="181">
        <v>68</v>
      </c>
      <c r="L195" s="179"/>
      <c r="M195" s="179"/>
      <c r="N195" s="179"/>
      <c r="O195" s="179"/>
      <c r="P195" s="179"/>
      <c r="Q195" s="179"/>
      <c r="R195" s="182"/>
      <c r="T195" s="183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5"/>
      <c r="AT195" s="186" t="s">
        <v>366</v>
      </c>
      <c r="AU195" s="186" t="s">
        <v>91</v>
      </c>
      <c r="AV195" s="12" t="s">
        <v>220</v>
      </c>
      <c r="AW195" s="12" t="s">
        <v>7</v>
      </c>
      <c r="AX195" s="12" t="s">
        <v>91</v>
      </c>
      <c r="AY195" s="186" t="s">
        <v>204</v>
      </c>
    </row>
    <row r="196" spans="2:51" s="1" customFormat="1" ht="6.95" customHeight="1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</sheetData>
  <mergeCells count="282">
    <mergeCell ref="H1:K1"/>
    <mergeCell ref="S2:AF2"/>
    <mergeCell ref="F192:I192"/>
    <mergeCell ref="F193:I193"/>
    <mergeCell ref="F194:I194"/>
    <mergeCell ref="F195:I195"/>
    <mergeCell ref="M120:Q120"/>
    <mergeCell ref="M121:Q121"/>
    <mergeCell ref="M122:Q122"/>
    <mergeCell ref="M126:Q126"/>
    <mergeCell ref="M130:Q130"/>
    <mergeCell ref="M140:Q140"/>
    <mergeCell ref="M152:Q152"/>
    <mergeCell ref="M172:Q172"/>
    <mergeCell ref="M178:Q178"/>
    <mergeCell ref="M186:Q186"/>
    <mergeCell ref="F187:I187"/>
    <mergeCell ref="P187:Q187"/>
    <mergeCell ref="M187:O187"/>
    <mergeCell ref="F188:I188"/>
    <mergeCell ref="F189:I189"/>
    <mergeCell ref="P189:Q189"/>
    <mergeCell ref="M189:O189"/>
    <mergeCell ref="F190:I190"/>
    <mergeCell ref="F191:I191"/>
    <mergeCell ref="P191:Q191"/>
    <mergeCell ref="M191:O191"/>
    <mergeCell ref="F183:I183"/>
    <mergeCell ref="P183:Q183"/>
    <mergeCell ref="M183:O183"/>
    <mergeCell ref="F184:I184"/>
    <mergeCell ref="P184:Q184"/>
    <mergeCell ref="M184:O184"/>
    <mergeCell ref="F185:I185"/>
    <mergeCell ref="P185:Q185"/>
    <mergeCell ref="M185:O185"/>
    <mergeCell ref="F180:I180"/>
    <mergeCell ref="P180:Q180"/>
    <mergeCell ref="M180:O180"/>
    <mergeCell ref="F181:I181"/>
    <mergeCell ref="P181:Q181"/>
    <mergeCell ref="M181:O181"/>
    <mergeCell ref="F182:I182"/>
    <mergeCell ref="P182:Q182"/>
    <mergeCell ref="M182:O182"/>
    <mergeCell ref="F176:I176"/>
    <mergeCell ref="P176:Q176"/>
    <mergeCell ref="M176:O176"/>
    <mergeCell ref="F177:I177"/>
    <mergeCell ref="P177:Q177"/>
    <mergeCell ref="M177:O177"/>
    <mergeCell ref="F179:I179"/>
    <mergeCell ref="P179:Q179"/>
    <mergeCell ref="M179:O179"/>
    <mergeCell ref="F173:I173"/>
    <mergeCell ref="P173:Q173"/>
    <mergeCell ref="M173:O173"/>
    <mergeCell ref="F174:I174"/>
    <mergeCell ref="P174:Q174"/>
    <mergeCell ref="M174:O174"/>
    <mergeCell ref="F175:I175"/>
    <mergeCell ref="P175:Q175"/>
    <mergeCell ref="M175:O175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3:I163"/>
    <mergeCell ref="P163:Q163"/>
    <mergeCell ref="M163:O163"/>
    <mergeCell ref="F164:I164"/>
    <mergeCell ref="P164:Q164"/>
    <mergeCell ref="M164:O164"/>
    <mergeCell ref="F165:I165"/>
    <mergeCell ref="P165:Q165"/>
    <mergeCell ref="M165:O165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57:I157"/>
    <mergeCell ref="P157:Q157"/>
    <mergeCell ref="M157:O157"/>
    <mergeCell ref="F158:I158"/>
    <mergeCell ref="P158:Q158"/>
    <mergeCell ref="M158:O158"/>
    <mergeCell ref="F159:I159"/>
    <mergeCell ref="P159:Q159"/>
    <mergeCell ref="M159:O159"/>
    <mergeCell ref="F154:I154"/>
    <mergeCell ref="P154:Q154"/>
    <mergeCell ref="M154:O154"/>
    <mergeCell ref="F155:I155"/>
    <mergeCell ref="P155:Q155"/>
    <mergeCell ref="M155:O155"/>
    <mergeCell ref="F156:I156"/>
    <mergeCell ref="P156:Q156"/>
    <mergeCell ref="M156:O156"/>
    <mergeCell ref="F150:I150"/>
    <mergeCell ref="P150:Q150"/>
    <mergeCell ref="M150:O150"/>
    <mergeCell ref="F151:I151"/>
    <mergeCell ref="P151:Q151"/>
    <mergeCell ref="M151:O151"/>
    <mergeCell ref="F153:I153"/>
    <mergeCell ref="P153:Q153"/>
    <mergeCell ref="M153:O153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44:I144"/>
    <mergeCell ref="P144:Q144"/>
    <mergeCell ref="M144:O144"/>
    <mergeCell ref="F145:I145"/>
    <mergeCell ref="P145:Q145"/>
    <mergeCell ref="M145:O145"/>
    <mergeCell ref="F146:I146"/>
    <mergeCell ref="P146:Q146"/>
    <mergeCell ref="M146:O146"/>
    <mergeCell ref="F141:I141"/>
    <mergeCell ref="P141:Q141"/>
    <mergeCell ref="M141:O141"/>
    <mergeCell ref="F142:I142"/>
    <mergeCell ref="P142:Q142"/>
    <mergeCell ref="M142:O142"/>
    <mergeCell ref="F143:I143"/>
    <mergeCell ref="P143:Q143"/>
    <mergeCell ref="M143:O143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27:I127"/>
    <mergeCell ref="P127:Q127"/>
    <mergeCell ref="M127:O127"/>
    <mergeCell ref="F128:I128"/>
    <mergeCell ref="P128:Q128"/>
    <mergeCell ref="M128:O128"/>
    <mergeCell ref="F129:I129"/>
    <mergeCell ref="P129:Q129"/>
    <mergeCell ref="M129:O129"/>
    <mergeCell ref="F123:I123"/>
    <mergeCell ref="P123:Q123"/>
    <mergeCell ref="M123:O123"/>
    <mergeCell ref="F124:I124"/>
    <mergeCell ref="P124:Q124"/>
    <mergeCell ref="M124:O124"/>
    <mergeCell ref="F125:I125"/>
    <mergeCell ref="P125:Q125"/>
    <mergeCell ref="M125:O125"/>
    <mergeCell ref="F110:P110"/>
    <mergeCell ref="F111:P111"/>
    <mergeCell ref="F112:P112"/>
    <mergeCell ref="M114:P114"/>
    <mergeCell ref="M116:Q116"/>
    <mergeCell ref="M117:Q117"/>
    <mergeCell ref="F119:I119"/>
    <mergeCell ref="P119:Q119"/>
    <mergeCell ref="M119:O119"/>
    <mergeCell ref="H97:J97"/>
    <mergeCell ref="K97:L97"/>
    <mergeCell ref="M97:Q97"/>
    <mergeCell ref="H98:J98"/>
    <mergeCell ref="K98:L98"/>
    <mergeCell ref="M98:Q98"/>
    <mergeCell ref="M100:Q100"/>
    <mergeCell ref="L102:Q102"/>
    <mergeCell ref="C108:Q108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3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106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570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M97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ROUND((SUM(BE97:BE98)+SUM(BE117:BE152)), 2)</f>
        <v>0</v>
      </c>
      <c r="I35" s="248"/>
      <c r="J35" s="248"/>
      <c r="K35" s="36"/>
      <c r="L35" s="36"/>
      <c r="M35" s="251">
        <f>ROUND(ROUND((SUM(BE97:BE98)+SUM(BE117:BE152)),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ROUND((SUM(BF97:BF98)+SUM(BF117:BF152)), 2)</f>
        <v>0</v>
      </c>
      <c r="I36" s="248"/>
      <c r="J36" s="248"/>
      <c r="K36" s="36"/>
      <c r="L36" s="36"/>
      <c r="M36" s="251">
        <f>ROUND(ROUND((SUM(BF97:BF98)+SUM(BF117:BF152)),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ROUND((SUM(BG97:BG98)+SUM(BG117:BG152)),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ROUND((SUM(BH97:BH98)+SUM(BH117:BH152)),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ROUND((SUM(BI97:BI98)+SUM(BI117:BI152)),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163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SO01.4 - Vytápění objektu J - Garáže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Karel Puhaný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W117</f>
        <v>0</v>
      </c>
      <c r="I89" s="248"/>
      <c r="J89" s="248"/>
      <c r="K89" s="242">
        <f>X117</f>
        <v>0</v>
      </c>
      <c r="L89" s="248"/>
      <c r="M89" s="242">
        <f>M117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W118</f>
        <v>0</v>
      </c>
      <c r="I90" s="259"/>
      <c r="J90" s="259"/>
      <c r="K90" s="258">
        <f>X118</f>
        <v>0</v>
      </c>
      <c r="L90" s="259"/>
      <c r="M90" s="258">
        <f>M118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180</v>
      </c>
      <c r="E91" s="101"/>
      <c r="F91" s="101"/>
      <c r="G91" s="101"/>
      <c r="H91" s="238">
        <f>W119</f>
        <v>0</v>
      </c>
      <c r="I91" s="239"/>
      <c r="J91" s="239"/>
      <c r="K91" s="238">
        <f>X119</f>
        <v>0</v>
      </c>
      <c r="L91" s="239"/>
      <c r="M91" s="238">
        <f>M119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181</v>
      </c>
      <c r="E92" s="101"/>
      <c r="F92" s="101"/>
      <c r="G92" s="101"/>
      <c r="H92" s="238">
        <f>W127</f>
        <v>0</v>
      </c>
      <c r="I92" s="239"/>
      <c r="J92" s="239"/>
      <c r="K92" s="238">
        <f>X127</f>
        <v>0</v>
      </c>
      <c r="L92" s="239"/>
      <c r="M92" s="238">
        <f>M127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182</v>
      </c>
      <c r="E93" s="101"/>
      <c r="F93" s="101"/>
      <c r="G93" s="101"/>
      <c r="H93" s="238">
        <f>W131</f>
        <v>0</v>
      </c>
      <c r="I93" s="239"/>
      <c r="J93" s="239"/>
      <c r="K93" s="238">
        <f>X131</f>
        <v>0</v>
      </c>
      <c r="L93" s="239"/>
      <c r="M93" s="238">
        <f>M131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183</v>
      </c>
      <c r="E94" s="101"/>
      <c r="F94" s="101"/>
      <c r="G94" s="101"/>
      <c r="H94" s="238">
        <f>W134</f>
        <v>0</v>
      </c>
      <c r="I94" s="239"/>
      <c r="J94" s="239"/>
      <c r="K94" s="238">
        <f>X134</f>
        <v>0</v>
      </c>
      <c r="L94" s="239"/>
      <c r="M94" s="238">
        <f>M134</f>
        <v>0</v>
      </c>
      <c r="N94" s="239"/>
      <c r="O94" s="239"/>
      <c r="P94" s="239"/>
      <c r="Q94" s="239"/>
      <c r="R94" s="131"/>
    </row>
    <row r="95" spans="2:47" s="7" customFormat="1" ht="24.95" customHeight="1">
      <c r="B95" s="125"/>
      <c r="C95" s="126"/>
      <c r="D95" s="127" t="s">
        <v>184</v>
      </c>
      <c r="E95" s="126"/>
      <c r="F95" s="126"/>
      <c r="G95" s="126"/>
      <c r="H95" s="258">
        <f>W144</f>
        <v>0</v>
      </c>
      <c r="I95" s="259"/>
      <c r="J95" s="259"/>
      <c r="K95" s="258">
        <f>X144</f>
        <v>0</v>
      </c>
      <c r="L95" s="259"/>
      <c r="M95" s="258">
        <f>M144</f>
        <v>0</v>
      </c>
      <c r="N95" s="259"/>
      <c r="O95" s="259"/>
      <c r="P95" s="259"/>
      <c r="Q95" s="259"/>
      <c r="R95" s="128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21" s="1" customFormat="1" ht="29.25" customHeight="1">
      <c r="B97" s="35"/>
      <c r="C97" s="124" t="s">
        <v>185</v>
      </c>
      <c r="D97" s="36"/>
      <c r="E97" s="36"/>
      <c r="F97" s="36"/>
      <c r="G97" s="36"/>
      <c r="H97" s="36"/>
      <c r="I97" s="36"/>
      <c r="J97" s="36"/>
      <c r="K97" s="36"/>
      <c r="L97" s="36"/>
      <c r="M97" s="257">
        <v>0</v>
      </c>
      <c r="N97" s="260"/>
      <c r="O97" s="260"/>
      <c r="P97" s="260"/>
      <c r="Q97" s="260"/>
      <c r="R97" s="37"/>
      <c r="T97" s="132"/>
      <c r="U97" s="133" t="s">
        <v>46</v>
      </c>
    </row>
    <row r="98" spans="2:21" s="1" customFormat="1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4" t="s">
        <v>155</v>
      </c>
      <c r="D99" s="115"/>
      <c r="E99" s="115"/>
      <c r="F99" s="115"/>
      <c r="G99" s="115"/>
      <c r="H99" s="115"/>
      <c r="I99" s="115"/>
      <c r="J99" s="115"/>
      <c r="K99" s="115"/>
      <c r="L99" s="243">
        <f>ROUND(SUM(M89+M97),2)</f>
        <v>0</v>
      </c>
      <c r="M99" s="243"/>
      <c r="N99" s="243"/>
      <c r="O99" s="243"/>
      <c r="P99" s="243"/>
      <c r="Q99" s="243"/>
      <c r="R99" s="37"/>
    </row>
    <row r="100" spans="2:21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21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21" s="1" customFormat="1" ht="36.950000000000003" customHeight="1">
      <c r="B105" s="35"/>
      <c r="C105" s="206" t="s">
        <v>186</v>
      </c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37"/>
    </row>
    <row r="106" spans="2:21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30" customHeight="1">
      <c r="B107" s="35"/>
      <c r="C107" s="32" t="s">
        <v>18</v>
      </c>
      <c r="D107" s="36"/>
      <c r="E107" s="36"/>
      <c r="F107" s="246" t="str">
        <f>F6</f>
        <v>St. č. 2368 Decentralizace vytápění CA PZP Lobodice</v>
      </c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36"/>
      <c r="R107" s="37"/>
    </row>
    <row r="108" spans="2:21" ht="30" customHeight="1">
      <c r="B108" s="26"/>
      <c r="C108" s="32" t="s">
        <v>162</v>
      </c>
      <c r="D108" s="28"/>
      <c r="E108" s="28"/>
      <c r="F108" s="246" t="s">
        <v>163</v>
      </c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8"/>
      <c r="R108" s="27"/>
    </row>
    <row r="109" spans="2:21" s="1" customFormat="1" ht="36.950000000000003" customHeight="1">
      <c r="B109" s="35"/>
      <c r="C109" s="69" t="s">
        <v>164</v>
      </c>
      <c r="D109" s="36"/>
      <c r="E109" s="36"/>
      <c r="F109" s="223" t="str">
        <f>F8</f>
        <v>SO01.4 - Vytápění objektu J - Garáže</v>
      </c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36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18" customHeight="1">
      <c r="B111" s="35"/>
      <c r="C111" s="32" t="s">
        <v>22</v>
      </c>
      <c r="D111" s="36"/>
      <c r="E111" s="36"/>
      <c r="F111" s="30" t="str">
        <f>F10</f>
        <v>PZP Lobodice</v>
      </c>
      <c r="G111" s="36"/>
      <c r="H111" s="36"/>
      <c r="I111" s="36"/>
      <c r="J111" s="36"/>
      <c r="K111" s="32" t="s">
        <v>24</v>
      </c>
      <c r="L111" s="36"/>
      <c r="M111" s="249" t="str">
        <f>IF(O10="","",O10)</f>
        <v>06.04.2018</v>
      </c>
      <c r="N111" s="249"/>
      <c r="O111" s="249"/>
      <c r="P111" s="249"/>
      <c r="Q111" s="36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>
      <c r="B113" s="35"/>
      <c r="C113" s="32" t="s">
        <v>26</v>
      </c>
      <c r="D113" s="36"/>
      <c r="E113" s="36"/>
      <c r="F113" s="30" t="str">
        <f>E13</f>
        <v xml:space="preserve">innogy Gas Storage, s.r.o. </v>
      </c>
      <c r="G113" s="36"/>
      <c r="H113" s="36"/>
      <c r="I113" s="36"/>
      <c r="J113" s="36"/>
      <c r="K113" s="32" t="s">
        <v>34</v>
      </c>
      <c r="L113" s="36"/>
      <c r="M113" s="208" t="str">
        <f>E19</f>
        <v>FORGAS a. s.</v>
      </c>
      <c r="N113" s="208"/>
      <c r="O113" s="208"/>
      <c r="P113" s="208"/>
      <c r="Q113" s="208"/>
      <c r="R113" s="37"/>
    </row>
    <row r="114" spans="2:65" s="1" customFormat="1" ht="14.45" customHeight="1">
      <c r="B114" s="35"/>
      <c r="C114" s="32" t="s">
        <v>32</v>
      </c>
      <c r="D114" s="36"/>
      <c r="E114" s="36"/>
      <c r="F114" s="30" t="str">
        <f>IF(E16="","",E16)</f>
        <v xml:space="preserve"> </v>
      </c>
      <c r="G114" s="36"/>
      <c r="H114" s="36"/>
      <c r="I114" s="36"/>
      <c r="J114" s="36"/>
      <c r="K114" s="32" t="s">
        <v>38</v>
      </c>
      <c r="L114" s="36"/>
      <c r="M114" s="208" t="str">
        <f>E22</f>
        <v>Ing. Karel Puhaný</v>
      </c>
      <c r="N114" s="208"/>
      <c r="O114" s="208"/>
      <c r="P114" s="208"/>
      <c r="Q114" s="208"/>
      <c r="R114" s="37"/>
    </row>
    <row r="115" spans="2:65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9" customFormat="1" ht="29.25" customHeight="1">
      <c r="B116" s="134"/>
      <c r="C116" s="135" t="s">
        <v>187</v>
      </c>
      <c r="D116" s="136" t="s">
        <v>188</v>
      </c>
      <c r="E116" s="136" t="s">
        <v>64</v>
      </c>
      <c r="F116" s="261" t="s">
        <v>189</v>
      </c>
      <c r="G116" s="261"/>
      <c r="H116" s="261"/>
      <c r="I116" s="261"/>
      <c r="J116" s="136" t="s">
        <v>190</v>
      </c>
      <c r="K116" s="136" t="s">
        <v>191</v>
      </c>
      <c r="L116" s="136" t="s">
        <v>192</v>
      </c>
      <c r="M116" s="261" t="s">
        <v>193</v>
      </c>
      <c r="N116" s="261"/>
      <c r="O116" s="261"/>
      <c r="P116" s="261" t="s">
        <v>173</v>
      </c>
      <c r="Q116" s="262"/>
      <c r="R116" s="137"/>
      <c r="T116" s="76" t="s">
        <v>194</v>
      </c>
      <c r="U116" s="77" t="s">
        <v>46</v>
      </c>
      <c r="V116" s="77" t="s">
        <v>195</v>
      </c>
      <c r="W116" s="77" t="s">
        <v>196</v>
      </c>
      <c r="X116" s="77" t="s">
        <v>197</v>
      </c>
      <c r="Y116" s="77" t="s">
        <v>198</v>
      </c>
      <c r="Z116" s="77" t="s">
        <v>199</v>
      </c>
      <c r="AA116" s="77" t="s">
        <v>200</v>
      </c>
      <c r="AB116" s="77" t="s">
        <v>201</v>
      </c>
      <c r="AC116" s="77" t="s">
        <v>202</v>
      </c>
      <c r="AD116" s="78" t="s">
        <v>203</v>
      </c>
    </row>
    <row r="117" spans="2:65" s="1" customFormat="1" ht="29.25" customHeight="1">
      <c r="B117" s="35"/>
      <c r="C117" s="80" t="s">
        <v>167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274">
        <f>BK117</f>
        <v>0</v>
      </c>
      <c r="N117" s="275"/>
      <c r="O117" s="275"/>
      <c r="P117" s="275"/>
      <c r="Q117" s="275"/>
      <c r="R117" s="37"/>
      <c r="T117" s="79"/>
      <c r="U117" s="51"/>
      <c r="V117" s="51"/>
      <c r="W117" s="138">
        <f>W118+W144</f>
        <v>0</v>
      </c>
      <c r="X117" s="138">
        <f>X118+X144</f>
        <v>0</v>
      </c>
      <c r="Y117" s="51"/>
      <c r="Z117" s="139">
        <f>Z118+Z144</f>
        <v>373.59799999999996</v>
      </c>
      <c r="AA117" s="51"/>
      <c r="AB117" s="139">
        <f>AB118+AB144</f>
        <v>101.70667</v>
      </c>
      <c r="AC117" s="51"/>
      <c r="AD117" s="140">
        <f>AD118+AD144</f>
        <v>0</v>
      </c>
      <c r="AT117" s="22" t="s">
        <v>83</v>
      </c>
      <c r="AU117" s="22" t="s">
        <v>175</v>
      </c>
      <c r="BK117" s="141">
        <f>BK118+BK144</f>
        <v>0</v>
      </c>
    </row>
    <row r="118" spans="2:65" s="10" customFormat="1" ht="37.35" customHeight="1">
      <c r="B118" s="142"/>
      <c r="C118" s="143"/>
      <c r="D118" s="144" t="s">
        <v>176</v>
      </c>
      <c r="E118" s="144"/>
      <c r="F118" s="144"/>
      <c r="G118" s="144"/>
      <c r="H118" s="144"/>
      <c r="I118" s="144"/>
      <c r="J118" s="144"/>
      <c r="K118" s="144"/>
      <c r="L118" s="144"/>
      <c r="M118" s="276">
        <f>BK118</f>
        <v>0</v>
      </c>
      <c r="N118" s="258"/>
      <c r="O118" s="258"/>
      <c r="P118" s="258"/>
      <c r="Q118" s="258"/>
      <c r="R118" s="145"/>
      <c r="T118" s="146"/>
      <c r="U118" s="143"/>
      <c r="V118" s="143"/>
      <c r="W118" s="147">
        <f>W119+W127+W131+W134</f>
        <v>0</v>
      </c>
      <c r="X118" s="147">
        <f>X119+X127+X131+X134</f>
        <v>0</v>
      </c>
      <c r="Y118" s="143"/>
      <c r="Z118" s="148">
        <f>Z119+Z127+Z131+Z134</f>
        <v>213.59799999999998</v>
      </c>
      <c r="AA118" s="143"/>
      <c r="AB118" s="148">
        <f>AB119+AB127+AB131+AB134</f>
        <v>101.70667</v>
      </c>
      <c r="AC118" s="143"/>
      <c r="AD118" s="149">
        <f>AD119+AD127+AD131+AD134</f>
        <v>0</v>
      </c>
      <c r="AR118" s="150" t="s">
        <v>96</v>
      </c>
      <c r="AT118" s="151" t="s">
        <v>83</v>
      </c>
      <c r="AU118" s="151" t="s">
        <v>84</v>
      </c>
      <c r="AY118" s="150" t="s">
        <v>204</v>
      </c>
      <c r="BK118" s="152">
        <f>BK119+BK127+BK131+BK134</f>
        <v>0</v>
      </c>
    </row>
    <row r="119" spans="2:65" s="10" customFormat="1" ht="19.899999999999999" customHeight="1">
      <c r="B119" s="142"/>
      <c r="C119" s="143"/>
      <c r="D119" s="153" t="s">
        <v>180</v>
      </c>
      <c r="E119" s="153"/>
      <c r="F119" s="153"/>
      <c r="G119" s="153"/>
      <c r="H119" s="153"/>
      <c r="I119" s="153"/>
      <c r="J119" s="153"/>
      <c r="K119" s="153"/>
      <c r="L119" s="153"/>
      <c r="M119" s="277">
        <f>BK119</f>
        <v>0</v>
      </c>
      <c r="N119" s="278"/>
      <c r="O119" s="278"/>
      <c r="P119" s="278"/>
      <c r="Q119" s="278"/>
      <c r="R119" s="145"/>
      <c r="T119" s="146"/>
      <c r="U119" s="143"/>
      <c r="V119" s="143"/>
      <c r="W119" s="147">
        <f>SUM(W120:W126)</f>
        <v>0</v>
      </c>
      <c r="X119" s="147">
        <f>SUM(X120:X126)</f>
        <v>0</v>
      </c>
      <c r="Y119" s="143"/>
      <c r="Z119" s="148">
        <f>SUM(Z120:Z126)</f>
        <v>131.20599999999999</v>
      </c>
      <c r="AA119" s="143"/>
      <c r="AB119" s="148">
        <f>SUM(AB120:AB126)</f>
        <v>100.60724</v>
      </c>
      <c r="AC119" s="143"/>
      <c r="AD119" s="149">
        <f>SUM(AD120:AD126)</f>
        <v>0</v>
      </c>
      <c r="AR119" s="150" t="s">
        <v>96</v>
      </c>
      <c r="AT119" s="151" t="s">
        <v>83</v>
      </c>
      <c r="AU119" s="151" t="s">
        <v>91</v>
      </c>
      <c r="AY119" s="150" t="s">
        <v>204</v>
      </c>
      <c r="BK119" s="152">
        <f>SUM(BK120:BK126)</f>
        <v>0</v>
      </c>
    </row>
    <row r="120" spans="2:65" s="1" customFormat="1" ht="25.5" customHeight="1">
      <c r="B120" s="154"/>
      <c r="C120" s="155" t="s">
        <v>91</v>
      </c>
      <c r="D120" s="155" t="s">
        <v>205</v>
      </c>
      <c r="E120" s="156" t="s">
        <v>471</v>
      </c>
      <c r="F120" s="263" t="s">
        <v>472</v>
      </c>
      <c r="G120" s="263"/>
      <c r="H120" s="263"/>
      <c r="I120" s="263"/>
      <c r="J120" s="157" t="s">
        <v>208</v>
      </c>
      <c r="K120" s="158">
        <v>80</v>
      </c>
      <c r="L120" s="159"/>
      <c r="M120" s="264"/>
      <c r="N120" s="264"/>
      <c r="O120" s="264"/>
      <c r="P120" s="264">
        <f t="shared" ref="P120:P126" si="0">ROUND(V120*K120,2)</f>
        <v>0</v>
      </c>
      <c r="Q120" s="264"/>
      <c r="R120" s="160"/>
      <c r="T120" s="161" t="s">
        <v>5</v>
      </c>
      <c r="U120" s="44" t="s">
        <v>47</v>
      </c>
      <c r="V120" s="120">
        <f t="shared" ref="V120:V126" si="1">L120+M120</f>
        <v>0</v>
      </c>
      <c r="W120" s="120">
        <f t="shared" ref="W120:W126" si="2">ROUND(L120*K120,2)</f>
        <v>0</v>
      </c>
      <c r="X120" s="120">
        <f t="shared" ref="X120:X126" si="3">ROUND(M120*K120,2)</f>
        <v>0</v>
      </c>
      <c r="Y120" s="162">
        <v>0.42699999999999999</v>
      </c>
      <c r="Z120" s="162">
        <f t="shared" ref="Z120:Z126" si="4">Y120*K120</f>
        <v>34.159999999999997</v>
      </c>
      <c r="AA120" s="162">
        <v>1.58E-3</v>
      </c>
      <c r="AB120" s="162">
        <f t="shared" ref="AB120:AB126" si="5">AA120*K120</f>
        <v>0.12640000000000001</v>
      </c>
      <c r="AC120" s="162">
        <v>0</v>
      </c>
      <c r="AD120" s="163">
        <f t="shared" ref="AD120:AD126" si="6">AC120*K120</f>
        <v>0</v>
      </c>
      <c r="AR120" s="22" t="s">
        <v>209</v>
      </c>
      <c r="AT120" s="22" t="s">
        <v>205</v>
      </c>
      <c r="AU120" s="22" t="s">
        <v>96</v>
      </c>
      <c r="AY120" s="22" t="s">
        <v>204</v>
      </c>
      <c r="BE120" s="164">
        <f t="shared" ref="BE120:BE126" si="7">IF(U120="základní",P120,0)</f>
        <v>0</v>
      </c>
      <c r="BF120" s="164">
        <f t="shared" ref="BF120:BF126" si="8">IF(U120="snížená",P120,0)</f>
        <v>0</v>
      </c>
      <c r="BG120" s="164">
        <f t="shared" ref="BG120:BG126" si="9">IF(U120="zákl. přenesená",P120,0)</f>
        <v>0</v>
      </c>
      <c r="BH120" s="164">
        <f t="shared" ref="BH120:BH126" si="10">IF(U120="sníž. přenesená",P120,0)</f>
        <v>0</v>
      </c>
      <c r="BI120" s="164">
        <f t="shared" ref="BI120:BI126" si="11">IF(U120="nulová",P120,0)</f>
        <v>0</v>
      </c>
      <c r="BJ120" s="22" t="s">
        <v>91</v>
      </c>
      <c r="BK120" s="164">
        <f t="shared" ref="BK120:BK126" si="12">ROUND(V120*K120,2)</f>
        <v>0</v>
      </c>
      <c r="BL120" s="22" t="s">
        <v>209</v>
      </c>
      <c r="BM120" s="22" t="s">
        <v>571</v>
      </c>
    </row>
    <row r="121" spans="2:65" s="1" customFormat="1" ht="25.5" customHeight="1">
      <c r="B121" s="154"/>
      <c r="C121" s="155" t="s">
        <v>96</v>
      </c>
      <c r="D121" s="155" t="s">
        <v>205</v>
      </c>
      <c r="E121" s="156" t="s">
        <v>474</v>
      </c>
      <c r="F121" s="263" t="s">
        <v>475</v>
      </c>
      <c r="G121" s="263"/>
      <c r="H121" s="263"/>
      <c r="I121" s="263"/>
      <c r="J121" s="157" t="s">
        <v>208</v>
      </c>
      <c r="K121" s="158">
        <v>20</v>
      </c>
      <c r="L121" s="159"/>
      <c r="M121" s="264"/>
      <c r="N121" s="264"/>
      <c r="O121" s="264"/>
      <c r="P121" s="264">
        <f t="shared" si="0"/>
        <v>0</v>
      </c>
      <c r="Q121" s="264"/>
      <c r="R121" s="160"/>
      <c r="T121" s="161" t="s">
        <v>5</v>
      </c>
      <c r="U121" s="44" t="s">
        <v>47</v>
      </c>
      <c r="V121" s="120">
        <f t="shared" si="1"/>
        <v>0</v>
      </c>
      <c r="W121" s="120">
        <f t="shared" si="2"/>
        <v>0</v>
      </c>
      <c r="X121" s="120">
        <f t="shared" si="3"/>
        <v>0</v>
      </c>
      <c r="Y121" s="162">
        <v>0.45900000000000002</v>
      </c>
      <c r="Z121" s="162">
        <f t="shared" si="4"/>
        <v>9.18</v>
      </c>
      <c r="AA121" s="162">
        <v>1.99E-3</v>
      </c>
      <c r="AB121" s="162">
        <f t="shared" si="5"/>
        <v>3.9800000000000002E-2</v>
      </c>
      <c r="AC121" s="162">
        <v>0</v>
      </c>
      <c r="AD121" s="163">
        <f t="shared" si="6"/>
        <v>0</v>
      </c>
      <c r="AR121" s="22" t="s">
        <v>209</v>
      </c>
      <c r="AT121" s="22" t="s">
        <v>205</v>
      </c>
      <c r="AU121" s="22" t="s">
        <v>96</v>
      </c>
      <c r="AY121" s="22" t="s">
        <v>204</v>
      </c>
      <c r="BE121" s="164">
        <f t="shared" si="7"/>
        <v>0</v>
      </c>
      <c r="BF121" s="164">
        <f t="shared" si="8"/>
        <v>0</v>
      </c>
      <c r="BG121" s="164">
        <f t="shared" si="9"/>
        <v>0</v>
      </c>
      <c r="BH121" s="164">
        <f t="shared" si="10"/>
        <v>0</v>
      </c>
      <c r="BI121" s="164">
        <f t="shared" si="11"/>
        <v>0</v>
      </c>
      <c r="BJ121" s="22" t="s">
        <v>91</v>
      </c>
      <c r="BK121" s="164">
        <f t="shared" si="12"/>
        <v>0</v>
      </c>
      <c r="BL121" s="22" t="s">
        <v>209</v>
      </c>
      <c r="BM121" s="22" t="s">
        <v>572</v>
      </c>
    </row>
    <row r="122" spans="2:65" s="1" customFormat="1" ht="25.5" customHeight="1">
      <c r="B122" s="154"/>
      <c r="C122" s="155" t="s">
        <v>216</v>
      </c>
      <c r="D122" s="155" t="s">
        <v>205</v>
      </c>
      <c r="E122" s="156" t="s">
        <v>252</v>
      </c>
      <c r="F122" s="263" t="s">
        <v>253</v>
      </c>
      <c r="G122" s="263"/>
      <c r="H122" s="263"/>
      <c r="I122" s="263"/>
      <c r="J122" s="157" t="s">
        <v>208</v>
      </c>
      <c r="K122" s="158">
        <v>18</v>
      </c>
      <c r="L122" s="159"/>
      <c r="M122" s="264"/>
      <c r="N122" s="264"/>
      <c r="O122" s="264"/>
      <c r="P122" s="264">
        <f t="shared" si="0"/>
        <v>0</v>
      </c>
      <c r="Q122" s="264"/>
      <c r="R122" s="160"/>
      <c r="T122" s="161" t="s">
        <v>5</v>
      </c>
      <c r="U122" s="44" t="s">
        <v>47</v>
      </c>
      <c r="V122" s="120">
        <f t="shared" si="1"/>
        <v>0</v>
      </c>
      <c r="W122" s="120">
        <f t="shared" si="2"/>
        <v>0</v>
      </c>
      <c r="X122" s="120">
        <f t="shared" si="3"/>
        <v>0</v>
      </c>
      <c r="Y122" s="162">
        <v>0.51700000000000002</v>
      </c>
      <c r="Z122" s="162">
        <f t="shared" si="4"/>
        <v>9.3060000000000009</v>
      </c>
      <c r="AA122" s="162">
        <v>2.96E-3</v>
      </c>
      <c r="AB122" s="162">
        <f t="shared" si="5"/>
        <v>5.3280000000000001E-2</v>
      </c>
      <c r="AC122" s="162">
        <v>0</v>
      </c>
      <c r="AD122" s="163">
        <f t="shared" si="6"/>
        <v>0</v>
      </c>
      <c r="AR122" s="22" t="s">
        <v>209</v>
      </c>
      <c r="AT122" s="22" t="s">
        <v>205</v>
      </c>
      <c r="AU122" s="22" t="s">
        <v>96</v>
      </c>
      <c r="AY122" s="22" t="s">
        <v>204</v>
      </c>
      <c r="BE122" s="164">
        <f t="shared" si="7"/>
        <v>0</v>
      </c>
      <c r="BF122" s="164">
        <f t="shared" si="8"/>
        <v>0</v>
      </c>
      <c r="BG122" s="164">
        <f t="shared" si="9"/>
        <v>0</v>
      </c>
      <c r="BH122" s="164">
        <f t="shared" si="10"/>
        <v>0</v>
      </c>
      <c r="BI122" s="164">
        <f t="shared" si="11"/>
        <v>0</v>
      </c>
      <c r="BJ122" s="22" t="s">
        <v>91</v>
      </c>
      <c r="BK122" s="164">
        <f t="shared" si="12"/>
        <v>0</v>
      </c>
      <c r="BL122" s="22" t="s">
        <v>209</v>
      </c>
      <c r="BM122" s="22" t="s">
        <v>573</v>
      </c>
    </row>
    <row r="123" spans="2:65" s="1" customFormat="1" ht="25.5" customHeight="1">
      <c r="B123" s="154"/>
      <c r="C123" s="155" t="s">
        <v>220</v>
      </c>
      <c r="D123" s="155" t="s">
        <v>205</v>
      </c>
      <c r="E123" s="156" t="s">
        <v>408</v>
      </c>
      <c r="F123" s="263" t="s">
        <v>409</v>
      </c>
      <c r="G123" s="263"/>
      <c r="H123" s="263"/>
      <c r="I123" s="263"/>
      <c r="J123" s="157" t="s">
        <v>208</v>
      </c>
      <c r="K123" s="158">
        <v>101</v>
      </c>
      <c r="L123" s="159"/>
      <c r="M123" s="264"/>
      <c r="N123" s="264"/>
      <c r="O123" s="264"/>
      <c r="P123" s="264">
        <f t="shared" si="0"/>
        <v>0</v>
      </c>
      <c r="Q123" s="264"/>
      <c r="R123" s="160"/>
      <c r="T123" s="161" t="s">
        <v>5</v>
      </c>
      <c r="U123" s="44" t="s">
        <v>47</v>
      </c>
      <c r="V123" s="120">
        <f t="shared" si="1"/>
        <v>0</v>
      </c>
      <c r="W123" s="120">
        <f t="shared" si="2"/>
        <v>0</v>
      </c>
      <c r="X123" s="120">
        <f t="shared" si="3"/>
        <v>0</v>
      </c>
      <c r="Y123" s="162">
        <v>0.65200000000000002</v>
      </c>
      <c r="Z123" s="162">
        <f t="shared" si="4"/>
        <v>65.852000000000004</v>
      </c>
      <c r="AA123" s="162">
        <v>3.7599999999999999E-3</v>
      </c>
      <c r="AB123" s="162">
        <f t="shared" si="5"/>
        <v>0.37975999999999999</v>
      </c>
      <c r="AC123" s="162">
        <v>0</v>
      </c>
      <c r="AD123" s="163">
        <f t="shared" si="6"/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 t="shared" si="7"/>
        <v>0</v>
      </c>
      <c r="BF123" s="164">
        <f t="shared" si="8"/>
        <v>0</v>
      </c>
      <c r="BG123" s="164">
        <f t="shared" si="9"/>
        <v>0</v>
      </c>
      <c r="BH123" s="164">
        <f t="shared" si="10"/>
        <v>0</v>
      </c>
      <c r="BI123" s="164">
        <f t="shared" si="11"/>
        <v>0</v>
      </c>
      <c r="BJ123" s="22" t="s">
        <v>91</v>
      </c>
      <c r="BK123" s="164">
        <f t="shared" si="12"/>
        <v>0</v>
      </c>
      <c r="BL123" s="22" t="s">
        <v>209</v>
      </c>
      <c r="BM123" s="22" t="s">
        <v>574</v>
      </c>
    </row>
    <row r="124" spans="2:65" s="1" customFormat="1" ht="25.5" customHeight="1">
      <c r="B124" s="154"/>
      <c r="C124" s="155" t="s">
        <v>224</v>
      </c>
      <c r="D124" s="155" t="s">
        <v>205</v>
      </c>
      <c r="E124" s="156" t="s">
        <v>267</v>
      </c>
      <c r="F124" s="263" t="s">
        <v>268</v>
      </c>
      <c r="G124" s="263"/>
      <c r="H124" s="263"/>
      <c r="I124" s="263"/>
      <c r="J124" s="157" t="s">
        <v>208</v>
      </c>
      <c r="K124" s="158">
        <v>219</v>
      </c>
      <c r="L124" s="159"/>
      <c r="M124" s="264"/>
      <c r="N124" s="264"/>
      <c r="O124" s="264"/>
      <c r="P124" s="264">
        <f t="shared" si="0"/>
        <v>0</v>
      </c>
      <c r="Q124" s="264"/>
      <c r="R124" s="160"/>
      <c r="T124" s="161" t="s">
        <v>5</v>
      </c>
      <c r="U124" s="44" t="s">
        <v>47</v>
      </c>
      <c r="V124" s="120">
        <f t="shared" si="1"/>
        <v>0</v>
      </c>
      <c r="W124" s="120">
        <f t="shared" si="2"/>
        <v>0</v>
      </c>
      <c r="X124" s="120">
        <f t="shared" si="3"/>
        <v>0</v>
      </c>
      <c r="Y124" s="162">
        <v>3.2000000000000001E-2</v>
      </c>
      <c r="Z124" s="162">
        <f t="shared" si="4"/>
        <v>7.008</v>
      </c>
      <c r="AA124" s="162">
        <v>0</v>
      </c>
      <c r="AB124" s="162">
        <f t="shared" si="5"/>
        <v>0</v>
      </c>
      <c r="AC124" s="162">
        <v>0</v>
      </c>
      <c r="AD124" s="163">
        <f t="shared" si="6"/>
        <v>0</v>
      </c>
      <c r="AR124" s="22" t="s">
        <v>209</v>
      </c>
      <c r="AT124" s="22" t="s">
        <v>205</v>
      </c>
      <c r="AU124" s="22" t="s">
        <v>96</v>
      </c>
      <c r="AY124" s="22" t="s">
        <v>204</v>
      </c>
      <c r="BE124" s="164">
        <f t="shared" si="7"/>
        <v>0</v>
      </c>
      <c r="BF124" s="164">
        <f t="shared" si="8"/>
        <v>0</v>
      </c>
      <c r="BG124" s="164">
        <f t="shared" si="9"/>
        <v>0</v>
      </c>
      <c r="BH124" s="164">
        <f t="shared" si="10"/>
        <v>0</v>
      </c>
      <c r="BI124" s="164">
        <f t="shared" si="11"/>
        <v>0</v>
      </c>
      <c r="BJ124" s="22" t="s">
        <v>91</v>
      </c>
      <c r="BK124" s="164">
        <f t="shared" si="12"/>
        <v>0</v>
      </c>
      <c r="BL124" s="22" t="s">
        <v>209</v>
      </c>
      <c r="BM124" s="22" t="s">
        <v>575</v>
      </c>
    </row>
    <row r="125" spans="2:65" s="1" customFormat="1" ht="25.5" customHeight="1">
      <c r="B125" s="154"/>
      <c r="C125" s="155" t="s">
        <v>229</v>
      </c>
      <c r="D125" s="155" t="s">
        <v>205</v>
      </c>
      <c r="E125" s="156" t="s">
        <v>270</v>
      </c>
      <c r="F125" s="263" t="s">
        <v>271</v>
      </c>
      <c r="G125" s="263"/>
      <c r="H125" s="263"/>
      <c r="I125" s="263"/>
      <c r="J125" s="157" t="s">
        <v>272</v>
      </c>
      <c r="K125" s="158">
        <v>100</v>
      </c>
      <c r="L125" s="159"/>
      <c r="M125" s="264"/>
      <c r="N125" s="264"/>
      <c r="O125" s="264"/>
      <c r="P125" s="264">
        <f t="shared" si="0"/>
        <v>0</v>
      </c>
      <c r="Q125" s="264"/>
      <c r="R125" s="160"/>
      <c r="T125" s="161" t="s">
        <v>5</v>
      </c>
      <c r="U125" s="44" t="s">
        <v>47</v>
      </c>
      <c r="V125" s="120">
        <f t="shared" si="1"/>
        <v>0</v>
      </c>
      <c r="W125" s="120">
        <f t="shared" si="2"/>
        <v>0</v>
      </c>
      <c r="X125" s="120">
        <f t="shared" si="3"/>
        <v>0</v>
      </c>
      <c r="Y125" s="162">
        <v>5.7000000000000002E-2</v>
      </c>
      <c r="Z125" s="162">
        <f t="shared" si="4"/>
        <v>5.7</v>
      </c>
      <c r="AA125" s="162">
        <v>8.0000000000000007E-5</v>
      </c>
      <c r="AB125" s="162">
        <f t="shared" si="5"/>
        <v>8.0000000000000002E-3</v>
      </c>
      <c r="AC125" s="162">
        <v>0</v>
      </c>
      <c r="AD125" s="163">
        <f t="shared" si="6"/>
        <v>0</v>
      </c>
      <c r="AR125" s="22" t="s">
        <v>209</v>
      </c>
      <c r="AT125" s="22" t="s">
        <v>205</v>
      </c>
      <c r="AU125" s="22" t="s">
        <v>96</v>
      </c>
      <c r="AY125" s="22" t="s">
        <v>204</v>
      </c>
      <c r="BE125" s="164">
        <f t="shared" si="7"/>
        <v>0</v>
      </c>
      <c r="BF125" s="164">
        <f t="shared" si="8"/>
        <v>0</v>
      </c>
      <c r="BG125" s="164">
        <f t="shared" si="9"/>
        <v>0</v>
      </c>
      <c r="BH125" s="164">
        <f t="shared" si="10"/>
        <v>0</v>
      </c>
      <c r="BI125" s="164">
        <f t="shared" si="11"/>
        <v>0</v>
      </c>
      <c r="BJ125" s="22" t="s">
        <v>91</v>
      </c>
      <c r="BK125" s="164">
        <f t="shared" si="12"/>
        <v>0</v>
      </c>
      <c r="BL125" s="22" t="s">
        <v>209</v>
      </c>
      <c r="BM125" s="22" t="s">
        <v>576</v>
      </c>
    </row>
    <row r="126" spans="2:65" s="1" customFormat="1" ht="16.5" customHeight="1">
      <c r="B126" s="154"/>
      <c r="C126" s="165" t="s">
        <v>234</v>
      </c>
      <c r="D126" s="165" t="s">
        <v>211</v>
      </c>
      <c r="E126" s="166" t="s">
        <v>275</v>
      </c>
      <c r="F126" s="265" t="s">
        <v>276</v>
      </c>
      <c r="G126" s="265"/>
      <c r="H126" s="265"/>
      <c r="I126" s="265"/>
      <c r="J126" s="167" t="s">
        <v>272</v>
      </c>
      <c r="K126" s="168">
        <v>100</v>
      </c>
      <c r="L126" s="169"/>
      <c r="M126" s="266"/>
      <c r="N126" s="266"/>
      <c r="O126" s="267"/>
      <c r="P126" s="264">
        <f t="shared" si="0"/>
        <v>0</v>
      </c>
      <c r="Q126" s="264"/>
      <c r="R126" s="160"/>
      <c r="T126" s="161" t="s">
        <v>5</v>
      </c>
      <c r="U126" s="44" t="s">
        <v>47</v>
      </c>
      <c r="V126" s="120">
        <f t="shared" si="1"/>
        <v>0</v>
      </c>
      <c r="W126" s="120">
        <f t="shared" si="2"/>
        <v>0</v>
      </c>
      <c r="X126" s="120">
        <f t="shared" si="3"/>
        <v>0</v>
      </c>
      <c r="Y126" s="162">
        <v>0</v>
      </c>
      <c r="Z126" s="162">
        <f t="shared" si="4"/>
        <v>0</v>
      </c>
      <c r="AA126" s="162">
        <v>1</v>
      </c>
      <c r="AB126" s="162">
        <f t="shared" si="5"/>
        <v>100</v>
      </c>
      <c r="AC126" s="162">
        <v>0</v>
      </c>
      <c r="AD126" s="163">
        <f t="shared" si="6"/>
        <v>0</v>
      </c>
      <c r="AR126" s="22" t="s">
        <v>277</v>
      </c>
      <c r="AT126" s="22" t="s">
        <v>211</v>
      </c>
      <c r="AU126" s="22" t="s">
        <v>96</v>
      </c>
      <c r="AY126" s="22" t="s">
        <v>204</v>
      </c>
      <c r="BE126" s="164">
        <f t="shared" si="7"/>
        <v>0</v>
      </c>
      <c r="BF126" s="164">
        <f t="shared" si="8"/>
        <v>0</v>
      </c>
      <c r="BG126" s="164">
        <f t="shared" si="9"/>
        <v>0</v>
      </c>
      <c r="BH126" s="164">
        <f t="shared" si="10"/>
        <v>0</v>
      </c>
      <c r="BI126" s="164">
        <f t="shared" si="11"/>
        <v>0</v>
      </c>
      <c r="BJ126" s="22" t="s">
        <v>91</v>
      </c>
      <c r="BK126" s="164">
        <f t="shared" si="12"/>
        <v>0</v>
      </c>
      <c r="BL126" s="22" t="s">
        <v>278</v>
      </c>
      <c r="BM126" s="22" t="s">
        <v>577</v>
      </c>
    </row>
    <row r="127" spans="2:65" s="10" customFormat="1" ht="29.85" customHeight="1">
      <c r="B127" s="142"/>
      <c r="C127" s="143"/>
      <c r="D127" s="153" t="s">
        <v>181</v>
      </c>
      <c r="E127" s="153"/>
      <c r="F127" s="153"/>
      <c r="G127" s="153"/>
      <c r="H127" s="153"/>
      <c r="I127" s="153"/>
      <c r="J127" s="153"/>
      <c r="K127" s="153"/>
      <c r="L127" s="153"/>
      <c r="M127" s="279">
        <f>BK127</f>
        <v>0</v>
      </c>
      <c r="N127" s="280"/>
      <c r="O127" s="280"/>
      <c r="P127" s="280"/>
      <c r="Q127" s="280"/>
      <c r="R127" s="145"/>
      <c r="T127" s="146"/>
      <c r="U127" s="143"/>
      <c r="V127" s="143"/>
      <c r="W127" s="147">
        <f>SUM(W128:W130)</f>
        <v>0</v>
      </c>
      <c r="X127" s="147">
        <f>SUM(X128:X130)</f>
        <v>0</v>
      </c>
      <c r="Y127" s="143"/>
      <c r="Z127" s="148">
        <f>SUM(Z128:Z130)</f>
        <v>3.2450000000000001</v>
      </c>
      <c r="AA127" s="143"/>
      <c r="AB127" s="148">
        <f>SUM(AB128:AB130)</f>
        <v>7.1499999999999992E-3</v>
      </c>
      <c r="AC127" s="143"/>
      <c r="AD127" s="149">
        <f>SUM(AD128:AD130)</f>
        <v>0</v>
      </c>
      <c r="AR127" s="150" t="s">
        <v>96</v>
      </c>
      <c r="AT127" s="151" t="s">
        <v>83</v>
      </c>
      <c r="AU127" s="151" t="s">
        <v>91</v>
      </c>
      <c r="AY127" s="150" t="s">
        <v>204</v>
      </c>
      <c r="BK127" s="152">
        <f>SUM(BK128:BK130)</f>
        <v>0</v>
      </c>
    </row>
    <row r="128" spans="2:65" s="1" customFormat="1" ht="38.25" customHeight="1">
      <c r="B128" s="154"/>
      <c r="C128" s="155" t="s">
        <v>239</v>
      </c>
      <c r="D128" s="155" t="s">
        <v>205</v>
      </c>
      <c r="E128" s="156" t="s">
        <v>281</v>
      </c>
      <c r="F128" s="263" t="s">
        <v>282</v>
      </c>
      <c r="G128" s="263"/>
      <c r="H128" s="263"/>
      <c r="I128" s="263"/>
      <c r="J128" s="157" t="s">
        <v>237</v>
      </c>
      <c r="K128" s="158">
        <v>11</v>
      </c>
      <c r="L128" s="159"/>
      <c r="M128" s="264"/>
      <c r="N128" s="264"/>
      <c r="O128" s="264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0.15</v>
      </c>
      <c r="Z128" s="162">
        <f>Y128*K128</f>
        <v>1.65</v>
      </c>
      <c r="AA128" s="162">
        <v>2.5000000000000001E-4</v>
      </c>
      <c r="AB128" s="162">
        <f>AA128*K128</f>
        <v>2.7499999999999998E-3</v>
      </c>
      <c r="AC128" s="162">
        <v>0</v>
      </c>
      <c r="AD128" s="163">
        <f>AC128*K128</f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578</v>
      </c>
    </row>
    <row r="129" spans="2:65" s="1" customFormat="1" ht="25.5" customHeight="1">
      <c r="B129" s="154"/>
      <c r="C129" s="155" t="s">
        <v>243</v>
      </c>
      <c r="D129" s="155" t="s">
        <v>205</v>
      </c>
      <c r="E129" s="156" t="s">
        <v>285</v>
      </c>
      <c r="F129" s="263" t="s">
        <v>286</v>
      </c>
      <c r="G129" s="263"/>
      <c r="H129" s="263"/>
      <c r="I129" s="263"/>
      <c r="J129" s="157" t="s">
        <v>237</v>
      </c>
      <c r="K129" s="158">
        <v>11</v>
      </c>
      <c r="L129" s="159"/>
      <c r="M129" s="264"/>
      <c r="N129" s="264"/>
      <c r="O129" s="264"/>
      <c r="P129" s="264">
        <f>ROUND(V129*K129,2)</f>
        <v>0</v>
      </c>
      <c r="Q129" s="264"/>
      <c r="R129" s="160"/>
      <c r="T129" s="161" t="s">
        <v>5</v>
      </c>
      <c r="U129" s="44" t="s">
        <v>47</v>
      </c>
      <c r="V129" s="120">
        <f>L129+M129</f>
        <v>0</v>
      </c>
      <c r="W129" s="120">
        <f>ROUND(L129*K129,2)</f>
        <v>0</v>
      </c>
      <c r="X129" s="120">
        <f>ROUND(M129*K129,2)</f>
        <v>0</v>
      </c>
      <c r="Y129" s="162">
        <v>3.5000000000000003E-2</v>
      </c>
      <c r="Z129" s="162">
        <f>Y129*K129</f>
        <v>0.38500000000000001</v>
      </c>
      <c r="AA129" s="162">
        <v>1.3999999999999999E-4</v>
      </c>
      <c r="AB129" s="162">
        <f>AA129*K129</f>
        <v>1.5399999999999999E-3</v>
      </c>
      <c r="AC129" s="162">
        <v>0</v>
      </c>
      <c r="AD129" s="163">
        <f>AC129*K129</f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>IF(U129="základní",P129,0)</f>
        <v>0</v>
      </c>
      <c r="BF129" s="164">
        <f>IF(U129="snížená",P129,0)</f>
        <v>0</v>
      </c>
      <c r="BG129" s="164">
        <f>IF(U129="zákl. přenesená",P129,0)</f>
        <v>0</v>
      </c>
      <c r="BH129" s="164">
        <f>IF(U129="sníž. přenesená",P129,0)</f>
        <v>0</v>
      </c>
      <c r="BI129" s="164">
        <f>IF(U129="nulová",P129,0)</f>
        <v>0</v>
      </c>
      <c r="BJ129" s="22" t="s">
        <v>91</v>
      </c>
      <c r="BK129" s="164">
        <f>ROUND(V129*K129,2)</f>
        <v>0</v>
      </c>
      <c r="BL129" s="22" t="s">
        <v>209</v>
      </c>
      <c r="BM129" s="22" t="s">
        <v>579</v>
      </c>
    </row>
    <row r="130" spans="2:65" s="1" customFormat="1" ht="25.5" customHeight="1">
      <c r="B130" s="154"/>
      <c r="C130" s="155" t="s">
        <v>247</v>
      </c>
      <c r="D130" s="155" t="s">
        <v>205</v>
      </c>
      <c r="E130" s="156" t="s">
        <v>580</v>
      </c>
      <c r="F130" s="263" t="s">
        <v>581</v>
      </c>
      <c r="G130" s="263"/>
      <c r="H130" s="263"/>
      <c r="I130" s="263"/>
      <c r="J130" s="157" t="s">
        <v>237</v>
      </c>
      <c r="K130" s="158">
        <v>11</v>
      </c>
      <c r="L130" s="159"/>
      <c r="M130" s="264"/>
      <c r="N130" s="264"/>
      <c r="O130" s="264"/>
      <c r="P130" s="264">
        <f>ROUND(V130*K130,2)</f>
        <v>0</v>
      </c>
      <c r="Q130" s="264"/>
      <c r="R130" s="160"/>
      <c r="T130" s="161" t="s">
        <v>5</v>
      </c>
      <c r="U130" s="44" t="s">
        <v>47</v>
      </c>
      <c r="V130" s="120">
        <f>L130+M130</f>
        <v>0</v>
      </c>
      <c r="W130" s="120">
        <f>ROUND(L130*K130,2)</f>
        <v>0</v>
      </c>
      <c r="X130" s="120">
        <f>ROUND(M130*K130,2)</f>
        <v>0</v>
      </c>
      <c r="Y130" s="162">
        <v>0.11</v>
      </c>
      <c r="Z130" s="162">
        <f>Y130*K130</f>
        <v>1.21</v>
      </c>
      <c r="AA130" s="162">
        <v>2.5999999999999998E-4</v>
      </c>
      <c r="AB130" s="162">
        <f>AA130*K130</f>
        <v>2.8599999999999997E-3</v>
      </c>
      <c r="AC130" s="162">
        <v>0</v>
      </c>
      <c r="AD130" s="163">
        <f>AC130*K130</f>
        <v>0</v>
      </c>
      <c r="AR130" s="22" t="s">
        <v>209</v>
      </c>
      <c r="AT130" s="22" t="s">
        <v>205</v>
      </c>
      <c r="AU130" s="22" t="s">
        <v>96</v>
      </c>
      <c r="AY130" s="22" t="s">
        <v>204</v>
      </c>
      <c r="BE130" s="164">
        <f>IF(U130="základní",P130,0)</f>
        <v>0</v>
      </c>
      <c r="BF130" s="164">
        <f>IF(U130="snížená",P130,0)</f>
        <v>0</v>
      </c>
      <c r="BG130" s="164">
        <f>IF(U130="zákl. přenesená",P130,0)</f>
        <v>0</v>
      </c>
      <c r="BH130" s="164">
        <f>IF(U130="sníž. přenesená",P130,0)</f>
        <v>0</v>
      </c>
      <c r="BI130" s="164">
        <f>IF(U130="nulová",P130,0)</f>
        <v>0</v>
      </c>
      <c r="BJ130" s="22" t="s">
        <v>91</v>
      </c>
      <c r="BK130" s="164">
        <f>ROUND(V130*K130,2)</f>
        <v>0</v>
      </c>
      <c r="BL130" s="22" t="s">
        <v>209</v>
      </c>
      <c r="BM130" s="22" t="s">
        <v>582</v>
      </c>
    </row>
    <row r="131" spans="2:65" s="10" customFormat="1" ht="29.85" customHeight="1">
      <c r="B131" s="142"/>
      <c r="C131" s="143"/>
      <c r="D131" s="153" t="s">
        <v>182</v>
      </c>
      <c r="E131" s="153"/>
      <c r="F131" s="153"/>
      <c r="G131" s="153"/>
      <c r="H131" s="153"/>
      <c r="I131" s="153"/>
      <c r="J131" s="153"/>
      <c r="K131" s="153"/>
      <c r="L131" s="153"/>
      <c r="M131" s="279">
        <f>BK131</f>
        <v>0</v>
      </c>
      <c r="N131" s="280"/>
      <c r="O131" s="280"/>
      <c r="P131" s="280"/>
      <c r="Q131" s="280"/>
      <c r="R131" s="145"/>
      <c r="T131" s="146"/>
      <c r="U131" s="143"/>
      <c r="V131" s="143"/>
      <c r="W131" s="147">
        <f>SUM(W132:W133)</f>
        <v>0</v>
      </c>
      <c r="X131" s="147">
        <f>SUM(X132:X133)</f>
        <v>0</v>
      </c>
      <c r="Y131" s="143"/>
      <c r="Z131" s="148">
        <f>SUM(Z132:Z133)</f>
        <v>54.07</v>
      </c>
      <c r="AA131" s="143"/>
      <c r="AB131" s="148">
        <f>SUM(AB132:AB133)</f>
        <v>1.0693900000000001</v>
      </c>
      <c r="AC131" s="143"/>
      <c r="AD131" s="149">
        <f>SUM(AD132:AD133)</f>
        <v>0</v>
      </c>
      <c r="AR131" s="150" t="s">
        <v>96</v>
      </c>
      <c r="AT131" s="151" t="s">
        <v>83</v>
      </c>
      <c r="AU131" s="151" t="s">
        <v>91</v>
      </c>
      <c r="AY131" s="150" t="s">
        <v>204</v>
      </c>
      <c r="BK131" s="152">
        <f>SUM(BK132:BK133)</f>
        <v>0</v>
      </c>
    </row>
    <row r="132" spans="2:65" s="1" customFormat="1" ht="16.5" customHeight="1">
      <c r="B132" s="154"/>
      <c r="C132" s="155" t="s">
        <v>251</v>
      </c>
      <c r="D132" s="155" t="s">
        <v>205</v>
      </c>
      <c r="E132" s="156" t="s">
        <v>583</v>
      </c>
      <c r="F132" s="263" t="s">
        <v>584</v>
      </c>
      <c r="G132" s="263"/>
      <c r="H132" s="263"/>
      <c r="I132" s="263"/>
      <c r="J132" s="157" t="s">
        <v>232</v>
      </c>
      <c r="K132" s="158">
        <v>2</v>
      </c>
      <c r="L132" s="159"/>
      <c r="M132" s="264"/>
      <c r="N132" s="264"/>
      <c r="O132" s="264"/>
      <c r="P132" s="264">
        <f>ROUND(V132*K132,2)</f>
        <v>0</v>
      </c>
      <c r="Q132" s="264"/>
      <c r="R132" s="160"/>
      <c r="T132" s="161" t="s">
        <v>5</v>
      </c>
      <c r="U132" s="44" t="s">
        <v>47</v>
      </c>
      <c r="V132" s="120">
        <f>L132+M132</f>
        <v>0</v>
      </c>
      <c r="W132" s="120">
        <f>ROUND(L132*K132,2)</f>
        <v>0</v>
      </c>
      <c r="X132" s="120">
        <f>ROUND(M132*K132,2)</f>
        <v>0</v>
      </c>
      <c r="Y132" s="162">
        <v>4.8049999999999997</v>
      </c>
      <c r="Z132" s="162">
        <f>Y132*K132</f>
        <v>9.61</v>
      </c>
      <c r="AA132" s="162">
        <v>7.0430000000000006E-2</v>
      </c>
      <c r="AB132" s="162">
        <f>AA132*K132</f>
        <v>0.14086000000000001</v>
      </c>
      <c r="AC132" s="162">
        <v>0</v>
      </c>
      <c r="AD132" s="163">
        <f>AC132*K132</f>
        <v>0</v>
      </c>
      <c r="AR132" s="22" t="s">
        <v>209</v>
      </c>
      <c r="AT132" s="22" t="s">
        <v>205</v>
      </c>
      <c r="AU132" s="22" t="s">
        <v>96</v>
      </c>
      <c r="AY132" s="22" t="s">
        <v>204</v>
      </c>
      <c r="BE132" s="164">
        <f>IF(U132="základní",P132,0)</f>
        <v>0</v>
      </c>
      <c r="BF132" s="164">
        <f>IF(U132="snížená",P132,0)</f>
        <v>0</v>
      </c>
      <c r="BG132" s="164">
        <f>IF(U132="zákl. přenesená",P132,0)</f>
        <v>0</v>
      </c>
      <c r="BH132" s="164">
        <f>IF(U132="sníž. přenesená",P132,0)</f>
        <v>0</v>
      </c>
      <c r="BI132" s="164">
        <f>IF(U132="nulová",P132,0)</f>
        <v>0</v>
      </c>
      <c r="BJ132" s="22" t="s">
        <v>91</v>
      </c>
      <c r="BK132" s="164">
        <f>ROUND(V132*K132,2)</f>
        <v>0</v>
      </c>
      <c r="BL132" s="22" t="s">
        <v>209</v>
      </c>
      <c r="BM132" s="22" t="s">
        <v>585</v>
      </c>
    </row>
    <row r="133" spans="2:65" s="1" customFormat="1" ht="16.5" customHeight="1">
      <c r="B133" s="154"/>
      <c r="C133" s="155" t="s">
        <v>255</v>
      </c>
      <c r="D133" s="155" t="s">
        <v>205</v>
      </c>
      <c r="E133" s="156" t="s">
        <v>541</v>
      </c>
      <c r="F133" s="263" t="s">
        <v>586</v>
      </c>
      <c r="G133" s="263"/>
      <c r="H133" s="263"/>
      <c r="I133" s="263"/>
      <c r="J133" s="157" t="s">
        <v>232</v>
      </c>
      <c r="K133" s="158">
        <v>9</v>
      </c>
      <c r="L133" s="159"/>
      <c r="M133" s="264"/>
      <c r="N133" s="264"/>
      <c r="O133" s="264"/>
      <c r="P133" s="264">
        <f>ROUND(V133*K133,2)</f>
        <v>0</v>
      </c>
      <c r="Q133" s="264"/>
      <c r="R133" s="160"/>
      <c r="T133" s="161" t="s">
        <v>5</v>
      </c>
      <c r="U133" s="44" t="s">
        <v>47</v>
      </c>
      <c r="V133" s="120">
        <f>L133+M133</f>
        <v>0</v>
      </c>
      <c r="W133" s="120">
        <f>ROUND(L133*K133,2)</f>
        <v>0</v>
      </c>
      <c r="X133" s="120">
        <f>ROUND(M133*K133,2)</f>
        <v>0</v>
      </c>
      <c r="Y133" s="162">
        <v>4.9400000000000004</v>
      </c>
      <c r="Z133" s="162">
        <f>Y133*K133</f>
        <v>44.46</v>
      </c>
      <c r="AA133" s="162">
        <v>0.10317</v>
      </c>
      <c r="AB133" s="162">
        <f>AA133*K133</f>
        <v>0.92852999999999997</v>
      </c>
      <c r="AC133" s="162">
        <v>0</v>
      </c>
      <c r="AD133" s="163">
        <f>AC133*K133</f>
        <v>0</v>
      </c>
      <c r="AR133" s="22" t="s">
        <v>209</v>
      </c>
      <c r="AT133" s="22" t="s">
        <v>205</v>
      </c>
      <c r="AU133" s="22" t="s">
        <v>96</v>
      </c>
      <c r="AY133" s="22" t="s">
        <v>204</v>
      </c>
      <c r="BE133" s="164">
        <f>IF(U133="základní",P133,0)</f>
        <v>0</v>
      </c>
      <c r="BF133" s="164">
        <f>IF(U133="snížená",P133,0)</f>
        <v>0</v>
      </c>
      <c r="BG133" s="164">
        <f>IF(U133="zákl. přenesená",P133,0)</f>
        <v>0</v>
      </c>
      <c r="BH133" s="164">
        <f>IF(U133="sníž. přenesená",P133,0)</f>
        <v>0</v>
      </c>
      <c r="BI133" s="164">
        <f>IF(U133="nulová",P133,0)</f>
        <v>0</v>
      </c>
      <c r="BJ133" s="22" t="s">
        <v>91</v>
      </c>
      <c r="BK133" s="164">
        <f>ROUND(V133*K133,2)</f>
        <v>0</v>
      </c>
      <c r="BL133" s="22" t="s">
        <v>209</v>
      </c>
      <c r="BM133" s="22" t="s">
        <v>587</v>
      </c>
    </row>
    <row r="134" spans="2:65" s="10" customFormat="1" ht="29.85" customHeight="1">
      <c r="B134" s="142"/>
      <c r="C134" s="143"/>
      <c r="D134" s="153" t="s">
        <v>183</v>
      </c>
      <c r="E134" s="153"/>
      <c r="F134" s="153"/>
      <c r="G134" s="153"/>
      <c r="H134" s="153"/>
      <c r="I134" s="153"/>
      <c r="J134" s="153"/>
      <c r="K134" s="153"/>
      <c r="L134" s="153"/>
      <c r="M134" s="279">
        <f>BK134</f>
        <v>0</v>
      </c>
      <c r="N134" s="280"/>
      <c r="O134" s="280"/>
      <c r="P134" s="280"/>
      <c r="Q134" s="280"/>
      <c r="R134" s="145"/>
      <c r="T134" s="146"/>
      <c r="U134" s="143"/>
      <c r="V134" s="143"/>
      <c r="W134" s="147">
        <f>SUM(W135:W143)</f>
        <v>0</v>
      </c>
      <c r="X134" s="147">
        <f>SUM(X135:X143)</f>
        <v>0</v>
      </c>
      <c r="Y134" s="143"/>
      <c r="Z134" s="148">
        <f>SUM(Z135:Z143)</f>
        <v>25.076999999999998</v>
      </c>
      <c r="AA134" s="143"/>
      <c r="AB134" s="148">
        <f>SUM(AB135:AB143)</f>
        <v>2.2890000000000001E-2</v>
      </c>
      <c r="AC134" s="143"/>
      <c r="AD134" s="149">
        <f>SUM(AD135:AD143)</f>
        <v>0</v>
      </c>
      <c r="AR134" s="150" t="s">
        <v>96</v>
      </c>
      <c r="AT134" s="151" t="s">
        <v>83</v>
      </c>
      <c r="AU134" s="151" t="s">
        <v>91</v>
      </c>
      <c r="AY134" s="150" t="s">
        <v>204</v>
      </c>
      <c r="BK134" s="152">
        <f>SUM(BK135:BK143)</f>
        <v>0</v>
      </c>
    </row>
    <row r="135" spans="2:65" s="1" customFormat="1" ht="25.5" customHeight="1">
      <c r="B135" s="154"/>
      <c r="C135" s="155" t="s">
        <v>259</v>
      </c>
      <c r="D135" s="155" t="s">
        <v>205</v>
      </c>
      <c r="E135" s="156" t="s">
        <v>332</v>
      </c>
      <c r="F135" s="263" t="s">
        <v>333</v>
      </c>
      <c r="G135" s="263"/>
      <c r="H135" s="263"/>
      <c r="I135" s="263"/>
      <c r="J135" s="157" t="s">
        <v>334</v>
      </c>
      <c r="K135" s="158">
        <v>6</v>
      </c>
      <c r="L135" s="159"/>
      <c r="M135" s="264"/>
      <c r="N135" s="264"/>
      <c r="O135" s="264"/>
      <c r="P135" s="264">
        <f t="shared" ref="P135:P143" si="13">ROUND(V135*K135,2)</f>
        <v>0</v>
      </c>
      <c r="Q135" s="264"/>
      <c r="R135" s="160"/>
      <c r="T135" s="161" t="s">
        <v>5</v>
      </c>
      <c r="U135" s="44" t="s">
        <v>47</v>
      </c>
      <c r="V135" s="120">
        <f t="shared" ref="V135:V143" si="14">L135+M135</f>
        <v>0</v>
      </c>
      <c r="W135" s="120">
        <f t="shared" ref="W135:W143" si="15">ROUND(L135*K135,2)</f>
        <v>0</v>
      </c>
      <c r="X135" s="120">
        <f t="shared" ref="X135:X143" si="16">ROUND(M135*K135,2)</f>
        <v>0</v>
      </c>
      <c r="Y135" s="162">
        <v>0.11700000000000001</v>
      </c>
      <c r="Z135" s="162">
        <f t="shared" ref="Z135:Z143" si="17">Y135*K135</f>
        <v>0.70200000000000007</v>
      </c>
      <c r="AA135" s="162">
        <v>6.9999999999999994E-5</v>
      </c>
      <c r="AB135" s="162">
        <f t="shared" ref="AB135:AB143" si="18">AA135*K135</f>
        <v>4.1999999999999996E-4</v>
      </c>
      <c r="AC135" s="162">
        <v>0</v>
      </c>
      <c r="AD135" s="163">
        <f t="shared" ref="AD135:AD143" si="19">AC135*K135</f>
        <v>0</v>
      </c>
      <c r="AR135" s="22" t="s">
        <v>209</v>
      </c>
      <c r="AT135" s="22" t="s">
        <v>205</v>
      </c>
      <c r="AU135" s="22" t="s">
        <v>96</v>
      </c>
      <c r="AY135" s="22" t="s">
        <v>204</v>
      </c>
      <c r="BE135" s="164">
        <f t="shared" ref="BE135:BE143" si="20">IF(U135="základní",P135,0)</f>
        <v>0</v>
      </c>
      <c r="BF135" s="164">
        <f t="shared" ref="BF135:BF143" si="21">IF(U135="snížená",P135,0)</f>
        <v>0</v>
      </c>
      <c r="BG135" s="164">
        <f t="shared" ref="BG135:BG143" si="22">IF(U135="zákl. přenesená",P135,0)</f>
        <v>0</v>
      </c>
      <c r="BH135" s="164">
        <f t="shared" ref="BH135:BH143" si="23">IF(U135="sníž. přenesená",P135,0)</f>
        <v>0</v>
      </c>
      <c r="BI135" s="164">
        <f t="shared" ref="BI135:BI143" si="24">IF(U135="nulová",P135,0)</f>
        <v>0</v>
      </c>
      <c r="BJ135" s="22" t="s">
        <v>91</v>
      </c>
      <c r="BK135" s="164">
        <f t="shared" ref="BK135:BK143" si="25">ROUND(V135*K135,2)</f>
        <v>0</v>
      </c>
      <c r="BL135" s="22" t="s">
        <v>209</v>
      </c>
      <c r="BM135" s="22" t="s">
        <v>588</v>
      </c>
    </row>
    <row r="136" spans="2:65" s="1" customFormat="1" ht="25.5" customHeight="1">
      <c r="B136" s="154"/>
      <c r="C136" s="155" t="s">
        <v>263</v>
      </c>
      <c r="D136" s="155" t="s">
        <v>205</v>
      </c>
      <c r="E136" s="156" t="s">
        <v>336</v>
      </c>
      <c r="F136" s="263" t="s">
        <v>337</v>
      </c>
      <c r="G136" s="263"/>
      <c r="H136" s="263"/>
      <c r="I136" s="263"/>
      <c r="J136" s="157" t="s">
        <v>334</v>
      </c>
      <c r="K136" s="158">
        <v>6</v>
      </c>
      <c r="L136" s="159"/>
      <c r="M136" s="264"/>
      <c r="N136" s="264"/>
      <c r="O136" s="264"/>
      <c r="P136" s="264">
        <f t="shared" si="13"/>
        <v>0</v>
      </c>
      <c r="Q136" s="264"/>
      <c r="R136" s="160"/>
      <c r="T136" s="161" t="s">
        <v>5</v>
      </c>
      <c r="U136" s="44" t="s">
        <v>47</v>
      </c>
      <c r="V136" s="120">
        <f t="shared" si="14"/>
        <v>0</v>
      </c>
      <c r="W136" s="120">
        <f t="shared" si="15"/>
        <v>0</v>
      </c>
      <c r="X136" s="120">
        <f t="shared" si="16"/>
        <v>0</v>
      </c>
      <c r="Y136" s="162">
        <v>0.184</v>
      </c>
      <c r="Z136" s="162">
        <f t="shared" si="17"/>
        <v>1.1040000000000001</v>
      </c>
      <c r="AA136" s="162">
        <v>1.3999999999999999E-4</v>
      </c>
      <c r="AB136" s="162">
        <f t="shared" si="18"/>
        <v>8.3999999999999993E-4</v>
      </c>
      <c r="AC136" s="162">
        <v>0</v>
      </c>
      <c r="AD136" s="163">
        <f t="shared" si="19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20"/>
        <v>0</v>
      </c>
      <c r="BF136" s="164">
        <f t="shared" si="21"/>
        <v>0</v>
      </c>
      <c r="BG136" s="164">
        <f t="shared" si="22"/>
        <v>0</v>
      </c>
      <c r="BH136" s="164">
        <f t="shared" si="23"/>
        <v>0</v>
      </c>
      <c r="BI136" s="164">
        <f t="shared" si="24"/>
        <v>0</v>
      </c>
      <c r="BJ136" s="22" t="s">
        <v>91</v>
      </c>
      <c r="BK136" s="164">
        <f t="shared" si="25"/>
        <v>0</v>
      </c>
      <c r="BL136" s="22" t="s">
        <v>209</v>
      </c>
      <c r="BM136" s="22" t="s">
        <v>589</v>
      </c>
    </row>
    <row r="137" spans="2:65" s="1" customFormat="1" ht="25.5" customHeight="1">
      <c r="B137" s="154"/>
      <c r="C137" s="155" t="s">
        <v>12</v>
      </c>
      <c r="D137" s="155" t="s">
        <v>205</v>
      </c>
      <c r="E137" s="156" t="s">
        <v>340</v>
      </c>
      <c r="F137" s="263" t="s">
        <v>341</v>
      </c>
      <c r="G137" s="263"/>
      <c r="H137" s="263"/>
      <c r="I137" s="263"/>
      <c r="J137" s="157" t="s">
        <v>334</v>
      </c>
      <c r="K137" s="158">
        <v>6</v>
      </c>
      <c r="L137" s="159"/>
      <c r="M137" s="264"/>
      <c r="N137" s="264"/>
      <c r="O137" s="264"/>
      <c r="P137" s="264">
        <f t="shared" si="13"/>
        <v>0</v>
      </c>
      <c r="Q137" s="264"/>
      <c r="R137" s="160"/>
      <c r="T137" s="161" t="s">
        <v>5</v>
      </c>
      <c r="U137" s="44" t="s">
        <v>47</v>
      </c>
      <c r="V137" s="120">
        <f t="shared" si="14"/>
        <v>0</v>
      </c>
      <c r="W137" s="120">
        <f t="shared" si="15"/>
        <v>0</v>
      </c>
      <c r="X137" s="120">
        <f t="shared" si="16"/>
        <v>0</v>
      </c>
      <c r="Y137" s="162">
        <v>0.16600000000000001</v>
      </c>
      <c r="Z137" s="162">
        <f t="shared" si="17"/>
        <v>0.996</v>
      </c>
      <c r="AA137" s="162">
        <v>2.3000000000000001E-4</v>
      </c>
      <c r="AB137" s="162">
        <f t="shared" si="18"/>
        <v>1.3800000000000002E-3</v>
      </c>
      <c r="AC137" s="162">
        <v>0</v>
      </c>
      <c r="AD137" s="163">
        <f t="shared" si="19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20"/>
        <v>0</v>
      </c>
      <c r="BF137" s="164">
        <f t="shared" si="21"/>
        <v>0</v>
      </c>
      <c r="BG137" s="164">
        <f t="shared" si="22"/>
        <v>0</v>
      </c>
      <c r="BH137" s="164">
        <f t="shared" si="23"/>
        <v>0</v>
      </c>
      <c r="BI137" s="164">
        <f t="shared" si="24"/>
        <v>0</v>
      </c>
      <c r="BJ137" s="22" t="s">
        <v>91</v>
      </c>
      <c r="BK137" s="164">
        <f t="shared" si="25"/>
        <v>0</v>
      </c>
      <c r="BL137" s="22" t="s">
        <v>209</v>
      </c>
      <c r="BM137" s="22" t="s">
        <v>590</v>
      </c>
    </row>
    <row r="138" spans="2:65" s="1" customFormat="1" ht="25.5" customHeight="1">
      <c r="B138" s="154"/>
      <c r="C138" s="155" t="s">
        <v>209</v>
      </c>
      <c r="D138" s="155" t="s">
        <v>205</v>
      </c>
      <c r="E138" s="156" t="s">
        <v>344</v>
      </c>
      <c r="F138" s="263" t="s">
        <v>345</v>
      </c>
      <c r="G138" s="263"/>
      <c r="H138" s="263"/>
      <c r="I138" s="263"/>
      <c r="J138" s="157" t="s">
        <v>334</v>
      </c>
      <c r="K138" s="158">
        <v>6</v>
      </c>
      <c r="L138" s="159"/>
      <c r="M138" s="264"/>
      <c r="N138" s="264"/>
      <c r="O138" s="264"/>
      <c r="P138" s="264">
        <f t="shared" si="13"/>
        <v>0</v>
      </c>
      <c r="Q138" s="264"/>
      <c r="R138" s="160"/>
      <c r="T138" s="161" t="s">
        <v>5</v>
      </c>
      <c r="U138" s="44" t="s">
        <v>47</v>
      </c>
      <c r="V138" s="120">
        <f t="shared" si="14"/>
        <v>0</v>
      </c>
      <c r="W138" s="120">
        <f t="shared" si="15"/>
        <v>0</v>
      </c>
      <c r="X138" s="120">
        <f t="shared" si="16"/>
        <v>0</v>
      </c>
      <c r="Y138" s="162">
        <v>0.17199999999999999</v>
      </c>
      <c r="Z138" s="162">
        <f t="shared" si="17"/>
        <v>1.032</v>
      </c>
      <c r="AA138" s="162">
        <v>9.0000000000000006E-5</v>
      </c>
      <c r="AB138" s="162">
        <f t="shared" si="18"/>
        <v>5.4000000000000001E-4</v>
      </c>
      <c r="AC138" s="162">
        <v>0</v>
      </c>
      <c r="AD138" s="163">
        <f t="shared" si="19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20"/>
        <v>0</v>
      </c>
      <c r="BF138" s="164">
        <f t="shared" si="21"/>
        <v>0</v>
      </c>
      <c r="BG138" s="164">
        <f t="shared" si="22"/>
        <v>0</v>
      </c>
      <c r="BH138" s="164">
        <f t="shared" si="23"/>
        <v>0</v>
      </c>
      <c r="BI138" s="164">
        <f t="shared" si="24"/>
        <v>0</v>
      </c>
      <c r="BJ138" s="22" t="s">
        <v>91</v>
      </c>
      <c r="BK138" s="164">
        <f t="shared" si="25"/>
        <v>0</v>
      </c>
      <c r="BL138" s="22" t="s">
        <v>209</v>
      </c>
      <c r="BM138" s="22" t="s">
        <v>591</v>
      </c>
    </row>
    <row r="139" spans="2:65" s="1" customFormat="1" ht="25.5" customHeight="1">
      <c r="B139" s="154"/>
      <c r="C139" s="155" t="s">
        <v>274</v>
      </c>
      <c r="D139" s="155" t="s">
        <v>205</v>
      </c>
      <c r="E139" s="156" t="s">
        <v>348</v>
      </c>
      <c r="F139" s="263" t="s">
        <v>349</v>
      </c>
      <c r="G139" s="263"/>
      <c r="H139" s="263"/>
      <c r="I139" s="263"/>
      <c r="J139" s="157" t="s">
        <v>208</v>
      </c>
      <c r="K139" s="158">
        <v>219</v>
      </c>
      <c r="L139" s="159"/>
      <c r="M139" s="264"/>
      <c r="N139" s="264"/>
      <c r="O139" s="264"/>
      <c r="P139" s="264">
        <f t="shared" si="13"/>
        <v>0</v>
      </c>
      <c r="Q139" s="264"/>
      <c r="R139" s="160"/>
      <c r="T139" s="161" t="s">
        <v>5</v>
      </c>
      <c r="U139" s="44" t="s">
        <v>47</v>
      </c>
      <c r="V139" s="120">
        <f t="shared" si="14"/>
        <v>0</v>
      </c>
      <c r="W139" s="120">
        <f t="shared" si="15"/>
        <v>0</v>
      </c>
      <c r="X139" s="120">
        <f t="shared" si="16"/>
        <v>0</v>
      </c>
      <c r="Y139" s="162">
        <v>0.01</v>
      </c>
      <c r="Z139" s="162">
        <f t="shared" si="17"/>
        <v>2.19</v>
      </c>
      <c r="AA139" s="162">
        <v>1.0000000000000001E-5</v>
      </c>
      <c r="AB139" s="162">
        <f t="shared" si="18"/>
        <v>2.1900000000000001E-3</v>
      </c>
      <c r="AC139" s="162">
        <v>0</v>
      </c>
      <c r="AD139" s="163">
        <f t="shared" si="19"/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 t="shared" si="20"/>
        <v>0</v>
      </c>
      <c r="BF139" s="164">
        <f t="shared" si="21"/>
        <v>0</v>
      </c>
      <c r="BG139" s="164">
        <f t="shared" si="22"/>
        <v>0</v>
      </c>
      <c r="BH139" s="164">
        <f t="shared" si="23"/>
        <v>0</v>
      </c>
      <c r="BI139" s="164">
        <f t="shared" si="24"/>
        <v>0</v>
      </c>
      <c r="BJ139" s="22" t="s">
        <v>91</v>
      </c>
      <c r="BK139" s="164">
        <f t="shared" si="25"/>
        <v>0</v>
      </c>
      <c r="BL139" s="22" t="s">
        <v>209</v>
      </c>
      <c r="BM139" s="22" t="s">
        <v>592</v>
      </c>
    </row>
    <row r="140" spans="2:65" s="1" customFormat="1" ht="25.5" customHeight="1">
      <c r="B140" s="154"/>
      <c r="C140" s="155" t="s">
        <v>280</v>
      </c>
      <c r="D140" s="155" t="s">
        <v>205</v>
      </c>
      <c r="E140" s="156" t="s">
        <v>352</v>
      </c>
      <c r="F140" s="263" t="s">
        <v>353</v>
      </c>
      <c r="G140" s="263"/>
      <c r="H140" s="263"/>
      <c r="I140" s="263"/>
      <c r="J140" s="157" t="s">
        <v>208</v>
      </c>
      <c r="K140" s="158">
        <v>438</v>
      </c>
      <c r="L140" s="159"/>
      <c r="M140" s="264"/>
      <c r="N140" s="264"/>
      <c r="O140" s="264"/>
      <c r="P140" s="264">
        <f t="shared" si="13"/>
        <v>0</v>
      </c>
      <c r="Q140" s="264"/>
      <c r="R140" s="160"/>
      <c r="T140" s="161" t="s">
        <v>5</v>
      </c>
      <c r="U140" s="44" t="s">
        <v>47</v>
      </c>
      <c r="V140" s="120">
        <f t="shared" si="14"/>
        <v>0</v>
      </c>
      <c r="W140" s="120">
        <f t="shared" si="15"/>
        <v>0</v>
      </c>
      <c r="X140" s="120">
        <f t="shared" si="16"/>
        <v>0</v>
      </c>
      <c r="Y140" s="162">
        <v>2.8000000000000001E-2</v>
      </c>
      <c r="Z140" s="162">
        <f t="shared" si="17"/>
        <v>12.264000000000001</v>
      </c>
      <c r="AA140" s="162">
        <v>3.0000000000000001E-5</v>
      </c>
      <c r="AB140" s="162">
        <f t="shared" si="18"/>
        <v>1.3140000000000001E-2</v>
      </c>
      <c r="AC140" s="162">
        <v>0</v>
      </c>
      <c r="AD140" s="163">
        <f t="shared" si="19"/>
        <v>0</v>
      </c>
      <c r="AR140" s="22" t="s">
        <v>209</v>
      </c>
      <c r="AT140" s="22" t="s">
        <v>205</v>
      </c>
      <c r="AU140" s="22" t="s">
        <v>96</v>
      </c>
      <c r="AY140" s="22" t="s">
        <v>204</v>
      </c>
      <c r="BE140" s="164">
        <f t="shared" si="20"/>
        <v>0</v>
      </c>
      <c r="BF140" s="164">
        <f t="shared" si="21"/>
        <v>0</v>
      </c>
      <c r="BG140" s="164">
        <f t="shared" si="22"/>
        <v>0</v>
      </c>
      <c r="BH140" s="164">
        <f t="shared" si="23"/>
        <v>0</v>
      </c>
      <c r="BI140" s="164">
        <f t="shared" si="24"/>
        <v>0</v>
      </c>
      <c r="BJ140" s="22" t="s">
        <v>91</v>
      </c>
      <c r="BK140" s="164">
        <f t="shared" si="25"/>
        <v>0</v>
      </c>
      <c r="BL140" s="22" t="s">
        <v>209</v>
      </c>
      <c r="BM140" s="22" t="s">
        <v>593</v>
      </c>
    </row>
    <row r="141" spans="2:65" s="1" customFormat="1" ht="25.5" customHeight="1">
      <c r="B141" s="154"/>
      <c r="C141" s="155" t="s">
        <v>284</v>
      </c>
      <c r="D141" s="155" t="s">
        <v>205</v>
      </c>
      <c r="E141" s="156" t="s">
        <v>356</v>
      </c>
      <c r="F141" s="263" t="s">
        <v>357</v>
      </c>
      <c r="G141" s="263"/>
      <c r="H141" s="263"/>
      <c r="I141" s="263"/>
      <c r="J141" s="157" t="s">
        <v>208</v>
      </c>
      <c r="K141" s="158">
        <v>219</v>
      </c>
      <c r="L141" s="159"/>
      <c r="M141" s="264"/>
      <c r="N141" s="264"/>
      <c r="O141" s="264"/>
      <c r="P141" s="264">
        <f t="shared" si="13"/>
        <v>0</v>
      </c>
      <c r="Q141" s="264"/>
      <c r="R141" s="160"/>
      <c r="T141" s="161" t="s">
        <v>5</v>
      </c>
      <c r="U141" s="44" t="s">
        <v>47</v>
      </c>
      <c r="V141" s="120">
        <f t="shared" si="14"/>
        <v>0</v>
      </c>
      <c r="W141" s="120">
        <f t="shared" si="15"/>
        <v>0</v>
      </c>
      <c r="X141" s="120">
        <f t="shared" si="16"/>
        <v>0</v>
      </c>
      <c r="Y141" s="162">
        <v>3.1E-2</v>
      </c>
      <c r="Z141" s="162">
        <f t="shared" si="17"/>
        <v>6.7889999999999997</v>
      </c>
      <c r="AA141" s="162">
        <v>2.0000000000000002E-5</v>
      </c>
      <c r="AB141" s="162">
        <f t="shared" si="18"/>
        <v>4.3800000000000002E-3</v>
      </c>
      <c r="AC141" s="162">
        <v>0</v>
      </c>
      <c r="AD141" s="163">
        <f t="shared" si="19"/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 t="shared" si="20"/>
        <v>0</v>
      </c>
      <c r="BF141" s="164">
        <f t="shared" si="21"/>
        <v>0</v>
      </c>
      <c r="BG141" s="164">
        <f t="shared" si="22"/>
        <v>0</v>
      </c>
      <c r="BH141" s="164">
        <f t="shared" si="23"/>
        <v>0</v>
      </c>
      <c r="BI141" s="164">
        <f t="shared" si="24"/>
        <v>0</v>
      </c>
      <c r="BJ141" s="22" t="s">
        <v>91</v>
      </c>
      <c r="BK141" s="164">
        <f t="shared" si="25"/>
        <v>0</v>
      </c>
      <c r="BL141" s="22" t="s">
        <v>209</v>
      </c>
      <c r="BM141" s="22" t="s">
        <v>594</v>
      </c>
    </row>
    <row r="142" spans="2:65" s="1" customFormat="1" ht="16.5" customHeight="1">
      <c r="B142" s="154"/>
      <c r="C142" s="155" t="s">
        <v>311</v>
      </c>
      <c r="D142" s="155" t="s">
        <v>205</v>
      </c>
      <c r="E142" s="156" t="s">
        <v>595</v>
      </c>
      <c r="F142" s="263" t="s">
        <v>596</v>
      </c>
      <c r="G142" s="263"/>
      <c r="H142" s="263"/>
      <c r="I142" s="263"/>
      <c r="J142" s="157" t="s">
        <v>237</v>
      </c>
      <c r="K142" s="158">
        <v>2</v>
      </c>
      <c r="L142" s="159"/>
      <c r="M142" s="264"/>
      <c r="N142" s="264"/>
      <c r="O142" s="264"/>
      <c r="P142" s="264">
        <f t="shared" si="13"/>
        <v>0</v>
      </c>
      <c r="Q142" s="264"/>
      <c r="R142" s="160"/>
      <c r="T142" s="161" t="s">
        <v>5</v>
      </c>
      <c r="U142" s="44" t="s">
        <v>47</v>
      </c>
      <c r="V142" s="120">
        <f t="shared" si="14"/>
        <v>0</v>
      </c>
      <c r="W142" s="120">
        <f t="shared" si="15"/>
        <v>0</v>
      </c>
      <c r="X142" s="120">
        <f t="shared" si="16"/>
        <v>0</v>
      </c>
      <c r="Y142" s="162">
        <v>0</v>
      </c>
      <c r="Z142" s="162">
        <f t="shared" si="17"/>
        <v>0</v>
      </c>
      <c r="AA142" s="162">
        <v>0</v>
      </c>
      <c r="AB142" s="162">
        <f t="shared" si="18"/>
        <v>0</v>
      </c>
      <c r="AC142" s="162">
        <v>0</v>
      </c>
      <c r="AD142" s="163">
        <f t="shared" si="19"/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 t="shared" si="20"/>
        <v>0</v>
      </c>
      <c r="BF142" s="164">
        <f t="shared" si="21"/>
        <v>0</v>
      </c>
      <c r="BG142" s="164">
        <f t="shared" si="22"/>
        <v>0</v>
      </c>
      <c r="BH142" s="164">
        <f t="shared" si="23"/>
        <v>0</v>
      </c>
      <c r="BI142" s="164">
        <f t="shared" si="24"/>
        <v>0</v>
      </c>
      <c r="BJ142" s="22" t="s">
        <v>91</v>
      </c>
      <c r="BK142" s="164">
        <f t="shared" si="25"/>
        <v>0</v>
      </c>
      <c r="BL142" s="22" t="s">
        <v>209</v>
      </c>
      <c r="BM142" s="22" t="s">
        <v>597</v>
      </c>
    </row>
    <row r="143" spans="2:65" s="1" customFormat="1" ht="16.5" customHeight="1">
      <c r="B143" s="154"/>
      <c r="C143" s="155" t="s">
        <v>315</v>
      </c>
      <c r="D143" s="155" t="s">
        <v>205</v>
      </c>
      <c r="E143" s="156" t="s">
        <v>598</v>
      </c>
      <c r="F143" s="263" t="s">
        <v>599</v>
      </c>
      <c r="G143" s="263"/>
      <c r="H143" s="263"/>
      <c r="I143" s="263"/>
      <c r="J143" s="157" t="s">
        <v>237</v>
      </c>
      <c r="K143" s="158">
        <v>9</v>
      </c>
      <c r="L143" s="159"/>
      <c r="M143" s="264"/>
      <c r="N143" s="264"/>
      <c r="O143" s="264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0</v>
      </c>
      <c r="Z143" s="162">
        <f t="shared" si="17"/>
        <v>0</v>
      </c>
      <c r="AA143" s="162">
        <v>0</v>
      </c>
      <c r="AB143" s="162">
        <f t="shared" si="18"/>
        <v>0</v>
      </c>
      <c r="AC143" s="162">
        <v>0</v>
      </c>
      <c r="AD143" s="163">
        <f t="shared" si="19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600</v>
      </c>
    </row>
    <row r="144" spans="2:65" s="10" customFormat="1" ht="37.35" customHeight="1">
      <c r="B144" s="142"/>
      <c r="C144" s="143"/>
      <c r="D144" s="144" t="s">
        <v>184</v>
      </c>
      <c r="E144" s="144"/>
      <c r="F144" s="144"/>
      <c r="G144" s="144"/>
      <c r="H144" s="144"/>
      <c r="I144" s="144"/>
      <c r="J144" s="144"/>
      <c r="K144" s="144"/>
      <c r="L144" s="144"/>
      <c r="M144" s="281">
        <f>BK144</f>
        <v>0</v>
      </c>
      <c r="N144" s="282"/>
      <c r="O144" s="282"/>
      <c r="P144" s="282"/>
      <c r="Q144" s="282"/>
      <c r="R144" s="145"/>
      <c r="T144" s="146"/>
      <c r="U144" s="143"/>
      <c r="V144" s="143"/>
      <c r="W144" s="147">
        <f>SUM(W145:W152)</f>
        <v>0</v>
      </c>
      <c r="X144" s="147">
        <f>SUM(X145:X152)</f>
        <v>0</v>
      </c>
      <c r="Y144" s="143"/>
      <c r="Z144" s="148">
        <f>SUM(Z145:Z152)</f>
        <v>160</v>
      </c>
      <c r="AA144" s="143"/>
      <c r="AB144" s="148">
        <f>SUM(AB145:AB152)</f>
        <v>0</v>
      </c>
      <c r="AC144" s="143"/>
      <c r="AD144" s="149">
        <f>SUM(AD145:AD152)</f>
        <v>0</v>
      </c>
      <c r="AR144" s="150" t="s">
        <v>220</v>
      </c>
      <c r="AT144" s="151" t="s">
        <v>83</v>
      </c>
      <c r="AU144" s="151" t="s">
        <v>84</v>
      </c>
      <c r="AY144" s="150" t="s">
        <v>204</v>
      </c>
      <c r="BK144" s="152">
        <f>SUM(BK145:BK152)</f>
        <v>0</v>
      </c>
    </row>
    <row r="145" spans="2:65" s="1" customFormat="1" ht="16.5" customHeight="1">
      <c r="B145" s="154"/>
      <c r="C145" s="155" t="s">
        <v>299</v>
      </c>
      <c r="D145" s="155" t="s">
        <v>205</v>
      </c>
      <c r="E145" s="156" t="s">
        <v>360</v>
      </c>
      <c r="F145" s="263" t="s">
        <v>361</v>
      </c>
      <c r="G145" s="263"/>
      <c r="H145" s="263"/>
      <c r="I145" s="263"/>
      <c r="J145" s="157" t="s">
        <v>362</v>
      </c>
      <c r="K145" s="158">
        <v>64</v>
      </c>
      <c r="L145" s="159"/>
      <c r="M145" s="264"/>
      <c r="N145" s="264"/>
      <c r="O145" s="264"/>
      <c r="P145" s="264">
        <f>ROUND(V145*K145,2)</f>
        <v>0</v>
      </c>
      <c r="Q145" s="264"/>
      <c r="R145" s="160"/>
      <c r="T145" s="161" t="s">
        <v>5</v>
      </c>
      <c r="U145" s="44" t="s">
        <v>47</v>
      </c>
      <c r="V145" s="120">
        <f>L145+M145</f>
        <v>0</v>
      </c>
      <c r="W145" s="120">
        <f>ROUND(L145*K145,2)</f>
        <v>0</v>
      </c>
      <c r="X145" s="120">
        <f>ROUND(M145*K145,2)</f>
        <v>0</v>
      </c>
      <c r="Y145" s="162">
        <v>1</v>
      </c>
      <c r="Z145" s="162">
        <f>Y145*K145</f>
        <v>64</v>
      </c>
      <c r="AA145" s="162">
        <v>0</v>
      </c>
      <c r="AB145" s="162">
        <f>AA145*K145</f>
        <v>0</v>
      </c>
      <c r="AC145" s="162">
        <v>0</v>
      </c>
      <c r="AD145" s="163">
        <f>AC145*K145</f>
        <v>0</v>
      </c>
      <c r="AR145" s="22" t="s">
        <v>363</v>
      </c>
      <c r="AT145" s="22" t="s">
        <v>205</v>
      </c>
      <c r="AU145" s="22" t="s">
        <v>91</v>
      </c>
      <c r="AY145" s="22" t="s">
        <v>204</v>
      </c>
      <c r="BE145" s="164">
        <f>IF(U145="základní",P145,0)</f>
        <v>0</v>
      </c>
      <c r="BF145" s="164">
        <f>IF(U145="snížená",P145,0)</f>
        <v>0</v>
      </c>
      <c r="BG145" s="164">
        <f>IF(U145="zákl. přenesená",P145,0)</f>
        <v>0</v>
      </c>
      <c r="BH145" s="164">
        <f>IF(U145="sníž. přenesená",P145,0)</f>
        <v>0</v>
      </c>
      <c r="BI145" s="164">
        <f>IF(U145="nulová",P145,0)</f>
        <v>0</v>
      </c>
      <c r="BJ145" s="22" t="s">
        <v>91</v>
      </c>
      <c r="BK145" s="164">
        <f>ROUND(V145*K145,2)</f>
        <v>0</v>
      </c>
      <c r="BL145" s="22" t="s">
        <v>363</v>
      </c>
      <c r="BM145" s="22" t="s">
        <v>601</v>
      </c>
    </row>
    <row r="146" spans="2:65" s="11" customFormat="1" ht="16.5" customHeight="1">
      <c r="B146" s="170"/>
      <c r="C146" s="171"/>
      <c r="D146" s="171"/>
      <c r="E146" s="172" t="s">
        <v>5</v>
      </c>
      <c r="F146" s="268" t="s">
        <v>564</v>
      </c>
      <c r="G146" s="269"/>
      <c r="H146" s="269"/>
      <c r="I146" s="269"/>
      <c r="J146" s="171"/>
      <c r="K146" s="173">
        <v>64</v>
      </c>
      <c r="L146" s="171"/>
      <c r="M146" s="171"/>
      <c r="N146" s="171"/>
      <c r="O146" s="171"/>
      <c r="P146" s="171"/>
      <c r="Q146" s="171"/>
      <c r="R146" s="174"/>
      <c r="T146" s="175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6"/>
      <c r="AT146" s="177" t="s">
        <v>366</v>
      </c>
      <c r="AU146" s="177" t="s">
        <v>91</v>
      </c>
      <c r="AV146" s="11" t="s">
        <v>96</v>
      </c>
      <c r="AW146" s="11" t="s">
        <v>7</v>
      </c>
      <c r="AX146" s="11" t="s">
        <v>91</v>
      </c>
      <c r="AY146" s="177" t="s">
        <v>204</v>
      </c>
    </row>
    <row r="147" spans="2:65" s="1" customFormat="1" ht="16.5" customHeight="1">
      <c r="B147" s="154"/>
      <c r="C147" s="155" t="s">
        <v>303</v>
      </c>
      <c r="D147" s="155" t="s">
        <v>205</v>
      </c>
      <c r="E147" s="156" t="s">
        <v>368</v>
      </c>
      <c r="F147" s="263" t="s">
        <v>369</v>
      </c>
      <c r="G147" s="263"/>
      <c r="H147" s="263"/>
      <c r="I147" s="263"/>
      <c r="J147" s="157" t="s">
        <v>362</v>
      </c>
      <c r="K147" s="158">
        <v>48</v>
      </c>
      <c r="L147" s="159"/>
      <c r="M147" s="264"/>
      <c r="N147" s="264"/>
      <c r="O147" s="264"/>
      <c r="P147" s="264">
        <f>ROUND(V147*K147,2)</f>
        <v>0</v>
      </c>
      <c r="Q147" s="264"/>
      <c r="R147" s="160"/>
      <c r="T147" s="161" t="s">
        <v>5</v>
      </c>
      <c r="U147" s="44" t="s">
        <v>47</v>
      </c>
      <c r="V147" s="120">
        <f>L147+M147</f>
        <v>0</v>
      </c>
      <c r="W147" s="120">
        <f>ROUND(L147*K147,2)</f>
        <v>0</v>
      </c>
      <c r="X147" s="120">
        <f>ROUND(M147*K147,2)</f>
        <v>0</v>
      </c>
      <c r="Y147" s="162">
        <v>1</v>
      </c>
      <c r="Z147" s="162">
        <f>Y147*K147</f>
        <v>48</v>
      </c>
      <c r="AA147" s="162">
        <v>0</v>
      </c>
      <c r="AB147" s="162">
        <f>AA147*K147</f>
        <v>0</v>
      </c>
      <c r="AC147" s="162">
        <v>0</v>
      </c>
      <c r="AD147" s="163">
        <f>AC147*K147</f>
        <v>0</v>
      </c>
      <c r="AR147" s="22" t="s">
        <v>363</v>
      </c>
      <c r="AT147" s="22" t="s">
        <v>205</v>
      </c>
      <c r="AU147" s="22" t="s">
        <v>91</v>
      </c>
      <c r="AY147" s="22" t="s">
        <v>204</v>
      </c>
      <c r="BE147" s="164">
        <f>IF(U147="základní",P147,0)</f>
        <v>0</v>
      </c>
      <c r="BF147" s="164">
        <f>IF(U147="snížená",P147,0)</f>
        <v>0</v>
      </c>
      <c r="BG147" s="164">
        <f>IF(U147="zákl. přenesená",P147,0)</f>
        <v>0</v>
      </c>
      <c r="BH147" s="164">
        <f>IF(U147="sníž. přenesená",P147,0)</f>
        <v>0</v>
      </c>
      <c r="BI147" s="164">
        <f>IF(U147="nulová",P147,0)</f>
        <v>0</v>
      </c>
      <c r="BJ147" s="22" t="s">
        <v>91</v>
      </c>
      <c r="BK147" s="164">
        <f>ROUND(V147*K147,2)</f>
        <v>0</v>
      </c>
      <c r="BL147" s="22" t="s">
        <v>363</v>
      </c>
      <c r="BM147" s="22" t="s">
        <v>602</v>
      </c>
    </row>
    <row r="148" spans="2:65" s="11" customFormat="1" ht="16.5" customHeight="1">
      <c r="B148" s="170"/>
      <c r="C148" s="171"/>
      <c r="D148" s="171"/>
      <c r="E148" s="172" t="s">
        <v>5</v>
      </c>
      <c r="F148" s="268" t="s">
        <v>371</v>
      </c>
      <c r="G148" s="269"/>
      <c r="H148" s="269"/>
      <c r="I148" s="269"/>
      <c r="J148" s="171"/>
      <c r="K148" s="173">
        <v>48</v>
      </c>
      <c r="L148" s="171"/>
      <c r="M148" s="171"/>
      <c r="N148" s="171"/>
      <c r="O148" s="171"/>
      <c r="P148" s="171"/>
      <c r="Q148" s="171"/>
      <c r="R148" s="174"/>
      <c r="T148" s="175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6"/>
      <c r="AT148" s="177" t="s">
        <v>366</v>
      </c>
      <c r="AU148" s="177" t="s">
        <v>91</v>
      </c>
      <c r="AV148" s="11" t="s">
        <v>96</v>
      </c>
      <c r="AW148" s="11" t="s">
        <v>7</v>
      </c>
      <c r="AX148" s="11" t="s">
        <v>91</v>
      </c>
      <c r="AY148" s="177" t="s">
        <v>204</v>
      </c>
    </row>
    <row r="149" spans="2:65" s="1" customFormat="1" ht="25.5" customHeight="1">
      <c r="B149" s="154"/>
      <c r="C149" s="155" t="s">
        <v>307</v>
      </c>
      <c r="D149" s="155" t="s">
        <v>205</v>
      </c>
      <c r="E149" s="156" t="s">
        <v>373</v>
      </c>
      <c r="F149" s="263" t="s">
        <v>374</v>
      </c>
      <c r="G149" s="263"/>
      <c r="H149" s="263"/>
      <c r="I149" s="263"/>
      <c r="J149" s="157" t="s">
        <v>362</v>
      </c>
      <c r="K149" s="158">
        <v>48</v>
      </c>
      <c r="L149" s="159"/>
      <c r="M149" s="264"/>
      <c r="N149" s="264"/>
      <c r="O149" s="264"/>
      <c r="P149" s="264">
        <f>ROUND(V149*K149,2)</f>
        <v>0</v>
      </c>
      <c r="Q149" s="264"/>
      <c r="R149" s="160"/>
      <c r="T149" s="161" t="s">
        <v>5</v>
      </c>
      <c r="U149" s="44" t="s">
        <v>47</v>
      </c>
      <c r="V149" s="120">
        <f>L149+M149</f>
        <v>0</v>
      </c>
      <c r="W149" s="120">
        <f>ROUND(L149*K149,2)</f>
        <v>0</v>
      </c>
      <c r="X149" s="120">
        <f>ROUND(M149*K149,2)</f>
        <v>0</v>
      </c>
      <c r="Y149" s="162">
        <v>1</v>
      </c>
      <c r="Z149" s="162">
        <f>Y149*K149</f>
        <v>48</v>
      </c>
      <c r="AA149" s="162">
        <v>0</v>
      </c>
      <c r="AB149" s="162">
        <f>AA149*K149</f>
        <v>0</v>
      </c>
      <c r="AC149" s="162">
        <v>0</v>
      </c>
      <c r="AD149" s="163">
        <f>AC149*K149</f>
        <v>0</v>
      </c>
      <c r="AR149" s="22" t="s">
        <v>363</v>
      </c>
      <c r="AT149" s="22" t="s">
        <v>205</v>
      </c>
      <c r="AU149" s="22" t="s">
        <v>91</v>
      </c>
      <c r="AY149" s="22" t="s">
        <v>204</v>
      </c>
      <c r="BE149" s="164">
        <f>IF(U149="základní",P149,0)</f>
        <v>0</v>
      </c>
      <c r="BF149" s="164">
        <f>IF(U149="snížená",P149,0)</f>
        <v>0</v>
      </c>
      <c r="BG149" s="164">
        <f>IF(U149="zákl. přenesená",P149,0)</f>
        <v>0</v>
      </c>
      <c r="BH149" s="164">
        <f>IF(U149="sníž. přenesená",P149,0)</f>
        <v>0</v>
      </c>
      <c r="BI149" s="164">
        <f>IF(U149="nulová",P149,0)</f>
        <v>0</v>
      </c>
      <c r="BJ149" s="22" t="s">
        <v>91</v>
      </c>
      <c r="BK149" s="164">
        <f>ROUND(V149*K149,2)</f>
        <v>0</v>
      </c>
      <c r="BL149" s="22" t="s">
        <v>363</v>
      </c>
      <c r="BM149" s="22" t="s">
        <v>603</v>
      </c>
    </row>
    <row r="150" spans="2:65" s="11" customFormat="1" ht="16.5" customHeight="1">
      <c r="B150" s="170"/>
      <c r="C150" s="171"/>
      <c r="D150" s="171"/>
      <c r="E150" s="172" t="s">
        <v>5</v>
      </c>
      <c r="F150" s="268" t="s">
        <v>376</v>
      </c>
      <c r="G150" s="269"/>
      <c r="H150" s="269"/>
      <c r="I150" s="269"/>
      <c r="J150" s="171"/>
      <c r="K150" s="173">
        <v>24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6"/>
      <c r="AT150" s="177" t="s">
        <v>366</v>
      </c>
      <c r="AU150" s="177" t="s">
        <v>91</v>
      </c>
      <c r="AV150" s="11" t="s">
        <v>96</v>
      </c>
      <c r="AW150" s="11" t="s">
        <v>7</v>
      </c>
      <c r="AX150" s="11" t="s">
        <v>84</v>
      </c>
      <c r="AY150" s="177" t="s">
        <v>204</v>
      </c>
    </row>
    <row r="151" spans="2:65" s="11" customFormat="1" ht="16.5" customHeight="1">
      <c r="B151" s="170"/>
      <c r="C151" s="171"/>
      <c r="D151" s="171"/>
      <c r="E151" s="172" t="s">
        <v>5</v>
      </c>
      <c r="F151" s="270" t="s">
        <v>377</v>
      </c>
      <c r="G151" s="271"/>
      <c r="H151" s="271"/>
      <c r="I151" s="271"/>
      <c r="J151" s="171"/>
      <c r="K151" s="173">
        <v>24</v>
      </c>
      <c r="L151" s="171"/>
      <c r="M151" s="171"/>
      <c r="N151" s="171"/>
      <c r="O151" s="171"/>
      <c r="P151" s="171"/>
      <c r="Q151" s="171"/>
      <c r="R151" s="174"/>
      <c r="T151" s="175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6"/>
      <c r="AT151" s="177" t="s">
        <v>366</v>
      </c>
      <c r="AU151" s="177" t="s">
        <v>91</v>
      </c>
      <c r="AV151" s="11" t="s">
        <v>96</v>
      </c>
      <c r="AW151" s="11" t="s">
        <v>7</v>
      </c>
      <c r="AX151" s="11" t="s">
        <v>84</v>
      </c>
      <c r="AY151" s="177" t="s">
        <v>204</v>
      </c>
    </row>
    <row r="152" spans="2:65" s="12" customFormat="1" ht="16.5" customHeight="1">
      <c r="B152" s="178"/>
      <c r="C152" s="179"/>
      <c r="D152" s="179"/>
      <c r="E152" s="180" t="s">
        <v>5</v>
      </c>
      <c r="F152" s="272" t="s">
        <v>379</v>
      </c>
      <c r="G152" s="273"/>
      <c r="H152" s="273"/>
      <c r="I152" s="273"/>
      <c r="J152" s="179"/>
      <c r="K152" s="181">
        <v>48</v>
      </c>
      <c r="L152" s="179"/>
      <c r="M152" s="179"/>
      <c r="N152" s="179"/>
      <c r="O152" s="179"/>
      <c r="P152" s="179"/>
      <c r="Q152" s="179"/>
      <c r="R152" s="182"/>
      <c r="T152" s="183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5"/>
      <c r="AT152" s="186" t="s">
        <v>366</v>
      </c>
      <c r="AU152" s="186" t="s">
        <v>91</v>
      </c>
      <c r="AV152" s="12" t="s">
        <v>220</v>
      </c>
      <c r="AW152" s="12" t="s">
        <v>7</v>
      </c>
      <c r="AX152" s="12" t="s">
        <v>91</v>
      </c>
      <c r="AY152" s="186" t="s">
        <v>204</v>
      </c>
    </row>
    <row r="153" spans="2:65" s="1" customFormat="1" ht="6.95" customHeight="1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</sheetData>
  <mergeCells count="161">
    <mergeCell ref="H1:K1"/>
    <mergeCell ref="S2:AF2"/>
    <mergeCell ref="F150:I150"/>
    <mergeCell ref="F151:I151"/>
    <mergeCell ref="F152:I152"/>
    <mergeCell ref="M117:Q117"/>
    <mergeCell ref="M118:Q118"/>
    <mergeCell ref="M119:Q119"/>
    <mergeCell ref="M127:Q127"/>
    <mergeCell ref="M131:Q131"/>
    <mergeCell ref="M134:Q134"/>
    <mergeCell ref="M144:Q144"/>
    <mergeCell ref="F145:I145"/>
    <mergeCell ref="P145:Q145"/>
    <mergeCell ref="M145:O145"/>
    <mergeCell ref="F146:I146"/>
    <mergeCell ref="F147:I147"/>
    <mergeCell ref="P147:Q147"/>
    <mergeCell ref="M147:O147"/>
    <mergeCell ref="F148:I148"/>
    <mergeCell ref="F149:I149"/>
    <mergeCell ref="P149:Q149"/>
    <mergeCell ref="M149:O149"/>
    <mergeCell ref="F141:I141"/>
    <mergeCell ref="P141:Q141"/>
    <mergeCell ref="M141:O141"/>
    <mergeCell ref="F142:I142"/>
    <mergeCell ref="P142:Q142"/>
    <mergeCell ref="M142:O142"/>
    <mergeCell ref="F143:I143"/>
    <mergeCell ref="P143:Q143"/>
    <mergeCell ref="M143:O143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30:I130"/>
    <mergeCell ref="P130:Q130"/>
    <mergeCell ref="M130:O130"/>
    <mergeCell ref="F132:I132"/>
    <mergeCell ref="P132:Q132"/>
    <mergeCell ref="M132:O132"/>
    <mergeCell ref="F133:I133"/>
    <mergeCell ref="P133:Q133"/>
    <mergeCell ref="M133:O133"/>
    <mergeCell ref="F126:I126"/>
    <mergeCell ref="P126:Q126"/>
    <mergeCell ref="M126:O126"/>
    <mergeCell ref="F128:I128"/>
    <mergeCell ref="P128:Q128"/>
    <mergeCell ref="M128:O128"/>
    <mergeCell ref="F129:I129"/>
    <mergeCell ref="P129:Q129"/>
    <mergeCell ref="M129:O129"/>
    <mergeCell ref="F123:I123"/>
    <mergeCell ref="P123:Q123"/>
    <mergeCell ref="M123:O123"/>
    <mergeCell ref="F124:I124"/>
    <mergeCell ref="P124:Q124"/>
    <mergeCell ref="M124:O124"/>
    <mergeCell ref="F125:I125"/>
    <mergeCell ref="P125:Q125"/>
    <mergeCell ref="M125:O125"/>
    <mergeCell ref="F120:I120"/>
    <mergeCell ref="P120:Q120"/>
    <mergeCell ref="M120:O120"/>
    <mergeCell ref="F121:I121"/>
    <mergeCell ref="P121:Q121"/>
    <mergeCell ref="M121:O121"/>
    <mergeCell ref="F122:I122"/>
    <mergeCell ref="P122:Q122"/>
    <mergeCell ref="M122:O122"/>
    <mergeCell ref="F107:P107"/>
    <mergeCell ref="F108:P108"/>
    <mergeCell ref="F109:P109"/>
    <mergeCell ref="M111:P111"/>
    <mergeCell ref="M113:Q113"/>
    <mergeCell ref="M114:Q114"/>
    <mergeCell ref="F116:I116"/>
    <mergeCell ref="P116:Q116"/>
    <mergeCell ref="M116:O116"/>
    <mergeCell ref="H94:J94"/>
    <mergeCell ref="K94:L94"/>
    <mergeCell ref="M94:Q94"/>
    <mergeCell ref="H95:J95"/>
    <mergeCell ref="K95:L95"/>
    <mergeCell ref="M95:Q95"/>
    <mergeCell ref="M97:Q97"/>
    <mergeCell ref="L99:Q99"/>
    <mergeCell ref="C105:Q105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109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604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M100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ROUND((SUM(BE100:BE101)+SUM(BE120:BE188)), 2)</f>
        <v>0</v>
      </c>
      <c r="I35" s="248"/>
      <c r="J35" s="248"/>
      <c r="K35" s="36"/>
      <c r="L35" s="36"/>
      <c r="M35" s="251">
        <f>ROUND(ROUND((SUM(BE100:BE101)+SUM(BE120:BE188)),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ROUND((SUM(BF100:BF101)+SUM(BF120:BF188)), 2)</f>
        <v>0</v>
      </c>
      <c r="I36" s="248"/>
      <c r="J36" s="248"/>
      <c r="K36" s="36"/>
      <c r="L36" s="36"/>
      <c r="M36" s="251">
        <f>ROUND(ROUND((SUM(BF100:BF101)+SUM(BF120:BF188)),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ROUND((SUM(BG100:BG101)+SUM(BG120:BG188)),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ROUND((SUM(BH100:BH101)+SUM(BH120:BH188)),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ROUND((SUM(BI100:BI101)+SUM(BI120:BI188)),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163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SO01.5 - Vytápění objektu D - Kompresorovna, velín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Karel Puhaný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W120</f>
        <v>0</v>
      </c>
      <c r="I89" s="248"/>
      <c r="J89" s="248"/>
      <c r="K89" s="242">
        <f>X120</f>
        <v>0</v>
      </c>
      <c r="L89" s="248"/>
      <c r="M89" s="242">
        <f>M120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W121</f>
        <v>0</v>
      </c>
      <c r="I90" s="259"/>
      <c r="J90" s="259"/>
      <c r="K90" s="258">
        <f>X121</f>
        <v>0</v>
      </c>
      <c r="L90" s="259"/>
      <c r="M90" s="258">
        <f>M121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177</v>
      </c>
      <c r="E91" s="101"/>
      <c r="F91" s="101"/>
      <c r="G91" s="101"/>
      <c r="H91" s="238">
        <f>W122</f>
        <v>0</v>
      </c>
      <c r="I91" s="239"/>
      <c r="J91" s="239"/>
      <c r="K91" s="238">
        <f>X122</f>
        <v>0</v>
      </c>
      <c r="L91" s="239"/>
      <c r="M91" s="238">
        <f>M122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178</v>
      </c>
      <c r="E92" s="101"/>
      <c r="F92" s="101"/>
      <c r="G92" s="101"/>
      <c r="H92" s="238">
        <f>W126</f>
        <v>0</v>
      </c>
      <c r="I92" s="239"/>
      <c r="J92" s="239"/>
      <c r="K92" s="238">
        <f>X126</f>
        <v>0</v>
      </c>
      <c r="L92" s="239"/>
      <c r="M92" s="238">
        <f>M126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179</v>
      </c>
      <c r="E93" s="101"/>
      <c r="F93" s="101"/>
      <c r="G93" s="101"/>
      <c r="H93" s="238">
        <f>W131</f>
        <v>0</v>
      </c>
      <c r="I93" s="239"/>
      <c r="J93" s="239"/>
      <c r="K93" s="238">
        <f>X131</f>
        <v>0</v>
      </c>
      <c r="L93" s="239"/>
      <c r="M93" s="238">
        <f>M131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180</v>
      </c>
      <c r="E94" s="101"/>
      <c r="F94" s="101"/>
      <c r="G94" s="101"/>
      <c r="H94" s="238">
        <f>W141</f>
        <v>0</v>
      </c>
      <c r="I94" s="239"/>
      <c r="J94" s="239"/>
      <c r="K94" s="238">
        <f>X141</f>
        <v>0</v>
      </c>
      <c r="L94" s="239"/>
      <c r="M94" s="238">
        <f>M141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181</v>
      </c>
      <c r="E95" s="101"/>
      <c r="F95" s="101"/>
      <c r="G95" s="101"/>
      <c r="H95" s="238">
        <f>W149</f>
        <v>0</v>
      </c>
      <c r="I95" s="239"/>
      <c r="J95" s="239"/>
      <c r="K95" s="238">
        <f>X149</f>
        <v>0</v>
      </c>
      <c r="L95" s="239"/>
      <c r="M95" s="238">
        <f>M149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182</v>
      </c>
      <c r="E96" s="101"/>
      <c r="F96" s="101"/>
      <c r="G96" s="101"/>
      <c r="H96" s="238">
        <f>W162</f>
        <v>0</v>
      </c>
      <c r="I96" s="239"/>
      <c r="J96" s="239"/>
      <c r="K96" s="238">
        <f>X162</f>
        <v>0</v>
      </c>
      <c r="L96" s="239"/>
      <c r="M96" s="238">
        <f>M162</f>
        <v>0</v>
      </c>
      <c r="N96" s="239"/>
      <c r="O96" s="239"/>
      <c r="P96" s="239"/>
      <c r="Q96" s="239"/>
      <c r="R96" s="131"/>
    </row>
    <row r="97" spans="2:21" s="8" customFormat="1" ht="19.899999999999999" customHeight="1">
      <c r="B97" s="129"/>
      <c r="C97" s="101"/>
      <c r="D97" s="130" t="s">
        <v>183</v>
      </c>
      <c r="E97" s="101"/>
      <c r="F97" s="101"/>
      <c r="G97" s="101"/>
      <c r="H97" s="238">
        <f>W168</f>
        <v>0</v>
      </c>
      <c r="I97" s="239"/>
      <c r="J97" s="239"/>
      <c r="K97" s="238">
        <f>X168</f>
        <v>0</v>
      </c>
      <c r="L97" s="239"/>
      <c r="M97" s="238">
        <f>M168</f>
        <v>0</v>
      </c>
      <c r="N97" s="239"/>
      <c r="O97" s="239"/>
      <c r="P97" s="239"/>
      <c r="Q97" s="239"/>
      <c r="R97" s="131"/>
    </row>
    <row r="98" spans="2:21" s="7" customFormat="1" ht="24.95" customHeight="1">
      <c r="B98" s="125"/>
      <c r="C98" s="126"/>
      <c r="D98" s="127" t="s">
        <v>184</v>
      </c>
      <c r="E98" s="126"/>
      <c r="F98" s="126"/>
      <c r="G98" s="126"/>
      <c r="H98" s="258">
        <f>W179</f>
        <v>0</v>
      </c>
      <c r="I98" s="259"/>
      <c r="J98" s="259"/>
      <c r="K98" s="258">
        <f>X179</f>
        <v>0</v>
      </c>
      <c r="L98" s="259"/>
      <c r="M98" s="258">
        <f>M179</f>
        <v>0</v>
      </c>
      <c r="N98" s="259"/>
      <c r="O98" s="259"/>
      <c r="P98" s="259"/>
      <c r="Q98" s="259"/>
      <c r="R98" s="128"/>
    </row>
    <row r="99" spans="2:21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24" t="s">
        <v>185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257">
        <v>0</v>
      </c>
      <c r="N100" s="260"/>
      <c r="O100" s="260"/>
      <c r="P100" s="260"/>
      <c r="Q100" s="260"/>
      <c r="R100" s="37"/>
      <c r="T100" s="132"/>
      <c r="U100" s="133" t="s">
        <v>46</v>
      </c>
    </row>
    <row r="101" spans="2:21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14" t="s">
        <v>155</v>
      </c>
      <c r="D102" s="115"/>
      <c r="E102" s="115"/>
      <c r="F102" s="115"/>
      <c r="G102" s="115"/>
      <c r="H102" s="115"/>
      <c r="I102" s="115"/>
      <c r="J102" s="115"/>
      <c r="K102" s="115"/>
      <c r="L102" s="243">
        <f>ROUND(SUM(M89+M100),2)</f>
        <v>0</v>
      </c>
      <c r="M102" s="243"/>
      <c r="N102" s="243"/>
      <c r="O102" s="243"/>
      <c r="P102" s="243"/>
      <c r="Q102" s="243"/>
      <c r="R102" s="37"/>
    </row>
    <row r="103" spans="2:21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21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21" s="1" customFormat="1" ht="36.950000000000003" customHeight="1">
      <c r="B108" s="35"/>
      <c r="C108" s="206" t="s">
        <v>186</v>
      </c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37"/>
    </row>
    <row r="109" spans="2:21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30" customHeight="1">
      <c r="B110" s="35"/>
      <c r="C110" s="32" t="s">
        <v>18</v>
      </c>
      <c r="D110" s="36"/>
      <c r="E110" s="36"/>
      <c r="F110" s="246" t="str">
        <f>F6</f>
        <v>St. č. 2368 Decentralizace vytápění CA PZP Lobodice</v>
      </c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36"/>
      <c r="R110" s="37"/>
    </row>
    <row r="111" spans="2:21" ht="30" customHeight="1">
      <c r="B111" s="26"/>
      <c r="C111" s="32" t="s">
        <v>162</v>
      </c>
      <c r="D111" s="28"/>
      <c r="E111" s="28"/>
      <c r="F111" s="246" t="s">
        <v>163</v>
      </c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8"/>
      <c r="R111" s="27"/>
    </row>
    <row r="112" spans="2:21" s="1" customFormat="1" ht="36.950000000000003" customHeight="1">
      <c r="B112" s="35"/>
      <c r="C112" s="69" t="s">
        <v>164</v>
      </c>
      <c r="D112" s="36"/>
      <c r="E112" s="36"/>
      <c r="F112" s="223" t="str">
        <f>F8</f>
        <v>SO01.5 - Vytápění objektu D - Kompresorovna, velín</v>
      </c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2" t="s">
        <v>22</v>
      </c>
      <c r="D114" s="36"/>
      <c r="E114" s="36"/>
      <c r="F114" s="30" t="str">
        <f>F10</f>
        <v>PZP Lobodice</v>
      </c>
      <c r="G114" s="36"/>
      <c r="H114" s="36"/>
      <c r="I114" s="36"/>
      <c r="J114" s="36"/>
      <c r="K114" s="32" t="s">
        <v>24</v>
      </c>
      <c r="L114" s="36"/>
      <c r="M114" s="249" t="str">
        <f>IF(O10="","",O10)</f>
        <v>06.04.2018</v>
      </c>
      <c r="N114" s="249"/>
      <c r="O114" s="249"/>
      <c r="P114" s="249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>
      <c r="B116" s="35"/>
      <c r="C116" s="32" t="s">
        <v>26</v>
      </c>
      <c r="D116" s="36"/>
      <c r="E116" s="36"/>
      <c r="F116" s="30" t="str">
        <f>E13</f>
        <v xml:space="preserve">innogy Gas Storage, s.r.o. </v>
      </c>
      <c r="G116" s="36"/>
      <c r="H116" s="36"/>
      <c r="I116" s="36"/>
      <c r="J116" s="36"/>
      <c r="K116" s="32" t="s">
        <v>34</v>
      </c>
      <c r="L116" s="36"/>
      <c r="M116" s="208" t="str">
        <f>E19</f>
        <v>FORGAS a. s.</v>
      </c>
      <c r="N116" s="208"/>
      <c r="O116" s="208"/>
      <c r="P116" s="208"/>
      <c r="Q116" s="208"/>
      <c r="R116" s="37"/>
    </row>
    <row r="117" spans="2:65" s="1" customFormat="1" ht="14.45" customHeight="1">
      <c r="B117" s="35"/>
      <c r="C117" s="32" t="s">
        <v>32</v>
      </c>
      <c r="D117" s="36"/>
      <c r="E117" s="36"/>
      <c r="F117" s="30" t="str">
        <f>IF(E16="","",E16)</f>
        <v xml:space="preserve"> </v>
      </c>
      <c r="G117" s="36"/>
      <c r="H117" s="36"/>
      <c r="I117" s="36"/>
      <c r="J117" s="36"/>
      <c r="K117" s="32" t="s">
        <v>38</v>
      </c>
      <c r="L117" s="36"/>
      <c r="M117" s="208" t="str">
        <f>E22</f>
        <v>Ing. Karel Puhaný</v>
      </c>
      <c r="N117" s="208"/>
      <c r="O117" s="208"/>
      <c r="P117" s="208"/>
      <c r="Q117" s="208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9" customFormat="1" ht="29.25" customHeight="1">
      <c r="B119" s="134"/>
      <c r="C119" s="135" t="s">
        <v>187</v>
      </c>
      <c r="D119" s="136" t="s">
        <v>188</v>
      </c>
      <c r="E119" s="136" t="s">
        <v>64</v>
      </c>
      <c r="F119" s="261" t="s">
        <v>189</v>
      </c>
      <c r="G119" s="261"/>
      <c r="H119" s="261"/>
      <c r="I119" s="261"/>
      <c r="J119" s="136" t="s">
        <v>190</v>
      </c>
      <c r="K119" s="136" t="s">
        <v>191</v>
      </c>
      <c r="L119" s="136" t="s">
        <v>192</v>
      </c>
      <c r="M119" s="261" t="s">
        <v>193</v>
      </c>
      <c r="N119" s="261"/>
      <c r="O119" s="261"/>
      <c r="P119" s="261" t="s">
        <v>173</v>
      </c>
      <c r="Q119" s="262"/>
      <c r="R119" s="137"/>
      <c r="T119" s="76" t="s">
        <v>194</v>
      </c>
      <c r="U119" s="77" t="s">
        <v>46</v>
      </c>
      <c r="V119" s="77" t="s">
        <v>195</v>
      </c>
      <c r="W119" s="77" t="s">
        <v>196</v>
      </c>
      <c r="X119" s="77" t="s">
        <v>197</v>
      </c>
      <c r="Y119" s="77" t="s">
        <v>198</v>
      </c>
      <c r="Z119" s="77" t="s">
        <v>199</v>
      </c>
      <c r="AA119" s="77" t="s">
        <v>200</v>
      </c>
      <c r="AB119" s="77" t="s">
        <v>201</v>
      </c>
      <c r="AC119" s="77" t="s">
        <v>202</v>
      </c>
      <c r="AD119" s="78" t="s">
        <v>203</v>
      </c>
    </row>
    <row r="120" spans="2:65" s="1" customFormat="1" ht="29.25" customHeight="1">
      <c r="B120" s="35"/>
      <c r="C120" s="80" t="s">
        <v>167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274">
        <f>BK120</f>
        <v>0</v>
      </c>
      <c r="N120" s="275"/>
      <c r="O120" s="275"/>
      <c r="P120" s="275"/>
      <c r="Q120" s="275"/>
      <c r="R120" s="37"/>
      <c r="T120" s="79"/>
      <c r="U120" s="51"/>
      <c r="V120" s="51"/>
      <c r="W120" s="138">
        <f>W121+W179</f>
        <v>0</v>
      </c>
      <c r="X120" s="138">
        <f>X121+X179</f>
        <v>0</v>
      </c>
      <c r="Y120" s="51"/>
      <c r="Z120" s="139">
        <f>Z121+Z179</f>
        <v>390.76900000000001</v>
      </c>
      <c r="AA120" s="51"/>
      <c r="AB120" s="139">
        <f>AB121+AB179</f>
        <v>152.37689000000003</v>
      </c>
      <c r="AC120" s="51"/>
      <c r="AD120" s="140">
        <f>AD121+AD179</f>
        <v>6.3E-3</v>
      </c>
      <c r="AT120" s="22" t="s">
        <v>83</v>
      </c>
      <c r="AU120" s="22" t="s">
        <v>175</v>
      </c>
      <c r="BK120" s="141">
        <f>BK121+BK179</f>
        <v>0</v>
      </c>
    </row>
    <row r="121" spans="2:65" s="10" customFormat="1" ht="37.35" customHeight="1">
      <c r="B121" s="142"/>
      <c r="C121" s="143"/>
      <c r="D121" s="144" t="s">
        <v>176</v>
      </c>
      <c r="E121" s="144"/>
      <c r="F121" s="144"/>
      <c r="G121" s="144"/>
      <c r="H121" s="144"/>
      <c r="I121" s="144"/>
      <c r="J121" s="144"/>
      <c r="K121" s="144"/>
      <c r="L121" s="144"/>
      <c r="M121" s="276">
        <f>BK121</f>
        <v>0</v>
      </c>
      <c r="N121" s="258"/>
      <c r="O121" s="258"/>
      <c r="P121" s="258"/>
      <c r="Q121" s="258"/>
      <c r="R121" s="145"/>
      <c r="T121" s="146"/>
      <c r="U121" s="143"/>
      <c r="V121" s="143"/>
      <c r="W121" s="147">
        <f>W122+W126+W131+W141+W149+W162+W168</f>
        <v>0</v>
      </c>
      <c r="X121" s="147">
        <f>X122+X126+X131+X141+X149+X162+X168</f>
        <v>0</v>
      </c>
      <c r="Y121" s="143"/>
      <c r="Z121" s="148">
        <f>Z122+Z126+Z131+Z141+Z149+Z162+Z168</f>
        <v>254.76900000000001</v>
      </c>
      <c r="AA121" s="143"/>
      <c r="AB121" s="148">
        <f>AB122+AB126+AB131+AB141+AB149+AB162+AB168</f>
        <v>152.37689000000003</v>
      </c>
      <c r="AC121" s="143"/>
      <c r="AD121" s="149">
        <f>AD122+AD126+AD131+AD141+AD149+AD162+AD168</f>
        <v>6.3E-3</v>
      </c>
      <c r="AR121" s="150" t="s">
        <v>96</v>
      </c>
      <c r="AT121" s="151" t="s">
        <v>83</v>
      </c>
      <c r="AU121" s="151" t="s">
        <v>84</v>
      </c>
      <c r="AY121" s="150" t="s">
        <v>204</v>
      </c>
      <c r="BK121" s="152">
        <f>BK122+BK126+BK131+BK141+BK149+BK162+BK168</f>
        <v>0</v>
      </c>
    </row>
    <row r="122" spans="2:65" s="10" customFormat="1" ht="19.899999999999999" customHeight="1">
      <c r="B122" s="142"/>
      <c r="C122" s="143"/>
      <c r="D122" s="153" t="s">
        <v>177</v>
      </c>
      <c r="E122" s="153"/>
      <c r="F122" s="153"/>
      <c r="G122" s="153"/>
      <c r="H122" s="153"/>
      <c r="I122" s="153"/>
      <c r="J122" s="153"/>
      <c r="K122" s="153"/>
      <c r="L122" s="153"/>
      <c r="M122" s="277">
        <f>BK122</f>
        <v>0</v>
      </c>
      <c r="N122" s="278"/>
      <c r="O122" s="278"/>
      <c r="P122" s="278"/>
      <c r="Q122" s="278"/>
      <c r="R122" s="145"/>
      <c r="T122" s="146"/>
      <c r="U122" s="143"/>
      <c r="V122" s="143"/>
      <c r="W122" s="147">
        <f>SUM(W123:W125)</f>
        <v>0</v>
      </c>
      <c r="X122" s="147">
        <f>SUM(X123:X125)</f>
        <v>0</v>
      </c>
      <c r="Y122" s="143"/>
      <c r="Z122" s="148">
        <f>SUM(Z123:Z125)</f>
        <v>1.155</v>
      </c>
      <c r="AA122" s="143"/>
      <c r="AB122" s="148">
        <f>SUM(AB123:AB125)</f>
        <v>2.1899999999999999E-2</v>
      </c>
      <c r="AC122" s="143"/>
      <c r="AD122" s="149">
        <f>SUM(AD123:AD125)</f>
        <v>0</v>
      </c>
      <c r="AR122" s="150" t="s">
        <v>96</v>
      </c>
      <c r="AT122" s="151" t="s">
        <v>83</v>
      </c>
      <c r="AU122" s="151" t="s">
        <v>91</v>
      </c>
      <c r="AY122" s="150" t="s">
        <v>204</v>
      </c>
      <c r="BK122" s="152">
        <f>SUM(BK123:BK125)</f>
        <v>0</v>
      </c>
    </row>
    <row r="123" spans="2:65" s="1" customFormat="1" ht="25.5" customHeight="1">
      <c r="B123" s="154"/>
      <c r="C123" s="155" t="s">
        <v>91</v>
      </c>
      <c r="D123" s="155" t="s">
        <v>205</v>
      </c>
      <c r="E123" s="156" t="s">
        <v>206</v>
      </c>
      <c r="F123" s="263" t="s">
        <v>207</v>
      </c>
      <c r="G123" s="263"/>
      <c r="H123" s="263"/>
      <c r="I123" s="263"/>
      <c r="J123" s="157" t="s">
        <v>208</v>
      </c>
      <c r="K123" s="158">
        <v>35</v>
      </c>
      <c r="L123" s="159"/>
      <c r="M123" s="264"/>
      <c r="N123" s="264"/>
      <c r="O123" s="264"/>
      <c r="P123" s="264">
        <f>ROUND(V123*K123,2)</f>
        <v>0</v>
      </c>
      <c r="Q123" s="264"/>
      <c r="R123" s="160"/>
      <c r="T123" s="161" t="s">
        <v>5</v>
      </c>
      <c r="U123" s="44" t="s">
        <v>47</v>
      </c>
      <c r="V123" s="120">
        <f>L123+M123</f>
        <v>0</v>
      </c>
      <c r="W123" s="120">
        <f>ROUND(L123*K123,2)</f>
        <v>0</v>
      </c>
      <c r="X123" s="120">
        <f>ROUND(M123*K123,2)</f>
        <v>0</v>
      </c>
      <c r="Y123" s="162">
        <v>3.3000000000000002E-2</v>
      </c>
      <c r="Z123" s="162">
        <f>Y123*K123</f>
        <v>1.155</v>
      </c>
      <c r="AA123" s="162">
        <v>0</v>
      </c>
      <c r="AB123" s="162">
        <f>AA123*K123</f>
        <v>0</v>
      </c>
      <c r="AC123" s="162">
        <v>0</v>
      </c>
      <c r="AD123" s="163">
        <f>AC123*K123</f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>IF(U123="základní",P123,0)</f>
        <v>0</v>
      </c>
      <c r="BF123" s="164">
        <f>IF(U123="snížená",P123,0)</f>
        <v>0</v>
      </c>
      <c r="BG123" s="164">
        <f>IF(U123="zákl. přenesená",P123,0)</f>
        <v>0</v>
      </c>
      <c r="BH123" s="164">
        <f>IF(U123="sníž. přenesená",P123,0)</f>
        <v>0</v>
      </c>
      <c r="BI123" s="164">
        <f>IF(U123="nulová",P123,0)</f>
        <v>0</v>
      </c>
      <c r="BJ123" s="22" t="s">
        <v>91</v>
      </c>
      <c r="BK123" s="164">
        <f>ROUND(V123*K123,2)</f>
        <v>0</v>
      </c>
      <c r="BL123" s="22" t="s">
        <v>209</v>
      </c>
      <c r="BM123" s="22" t="s">
        <v>605</v>
      </c>
    </row>
    <row r="124" spans="2:65" s="1" customFormat="1" ht="25.5" customHeight="1">
      <c r="B124" s="154"/>
      <c r="C124" s="165" t="s">
        <v>96</v>
      </c>
      <c r="D124" s="165" t="s">
        <v>211</v>
      </c>
      <c r="E124" s="166" t="s">
        <v>217</v>
      </c>
      <c r="F124" s="265" t="s">
        <v>218</v>
      </c>
      <c r="G124" s="265"/>
      <c r="H124" s="265"/>
      <c r="I124" s="265"/>
      <c r="J124" s="167" t="s">
        <v>208</v>
      </c>
      <c r="K124" s="168">
        <v>20</v>
      </c>
      <c r="L124" s="169"/>
      <c r="M124" s="266"/>
      <c r="N124" s="266"/>
      <c r="O124" s="267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0</v>
      </c>
      <c r="Z124" s="162">
        <f>Y124*K124</f>
        <v>0</v>
      </c>
      <c r="AA124" s="162">
        <v>7.7999999999999999E-4</v>
      </c>
      <c r="AB124" s="162">
        <f>AA124*K124</f>
        <v>1.5599999999999999E-2</v>
      </c>
      <c r="AC124" s="162">
        <v>0</v>
      </c>
      <c r="AD124" s="163">
        <f>AC124*K124</f>
        <v>0</v>
      </c>
      <c r="AR124" s="22" t="s">
        <v>214</v>
      </c>
      <c r="AT124" s="22" t="s">
        <v>211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606</v>
      </c>
    </row>
    <row r="125" spans="2:65" s="1" customFormat="1" ht="25.5" customHeight="1">
      <c r="B125" s="154"/>
      <c r="C125" s="165" t="s">
        <v>216</v>
      </c>
      <c r="D125" s="165" t="s">
        <v>211</v>
      </c>
      <c r="E125" s="166" t="s">
        <v>385</v>
      </c>
      <c r="F125" s="265" t="s">
        <v>386</v>
      </c>
      <c r="G125" s="265"/>
      <c r="H125" s="265"/>
      <c r="I125" s="265"/>
      <c r="J125" s="167" t="s">
        <v>208</v>
      </c>
      <c r="K125" s="168">
        <v>15</v>
      </c>
      <c r="L125" s="169"/>
      <c r="M125" s="266"/>
      <c r="N125" s="266"/>
      <c r="O125" s="267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0</v>
      </c>
      <c r="Z125" s="162">
        <f>Y125*K125</f>
        <v>0</v>
      </c>
      <c r="AA125" s="162">
        <v>4.2000000000000002E-4</v>
      </c>
      <c r="AB125" s="162">
        <f>AA125*K125</f>
        <v>6.3E-3</v>
      </c>
      <c r="AC125" s="162">
        <v>0</v>
      </c>
      <c r="AD125" s="163">
        <f>AC125*K125</f>
        <v>0</v>
      </c>
      <c r="AR125" s="22" t="s">
        <v>214</v>
      </c>
      <c r="AT125" s="22" t="s">
        <v>211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607</v>
      </c>
    </row>
    <row r="126" spans="2:65" s="10" customFormat="1" ht="29.85" customHeight="1">
      <c r="B126" s="142"/>
      <c r="C126" s="143"/>
      <c r="D126" s="153" t="s">
        <v>178</v>
      </c>
      <c r="E126" s="153"/>
      <c r="F126" s="153"/>
      <c r="G126" s="153"/>
      <c r="H126" s="153"/>
      <c r="I126" s="153"/>
      <c r="J126" s="153"/>
      <c r="K126" s="153"/>
      <c r="L126" s="153"/>
      <c r="M126" s="279">
        <f>BK126</f>
        <v>0</v>
      </c>
      <c r="N126" s="280"/>
      <c r="O126" s="280"/>
      <c r="P126" s="280"/>
      <c r="Q126" s="280"/>
      <c r="R126" s="145"/>
      <c r="T126" s="146"/>
      <c r="U126" s="143"/>
      <c r="V126" s="143"/>
      <c r="W126" s="147">
        <f>SUM(W127:W130)</f>
        <v>0</v>
      </c>
      <c r="X126" s="147">
        <f>SUM(X127:X130)</f>
        <v>0</v>
      </c>
      <c r="Y126" s="143"/>
      <c r="Z126" s="148">
        <f>SUM(Z127:Z130)</f>
        <v>3.8249999999999997</v>
      </c>
      <c r="AA126" s="143"/>
      <c r="AB126" s="148">
        <f>SUM(AB127:AB130)</f>
        <v>6.239999999999999E-3</v>
      </c>
      <c r="AC126" s="143"/>
      <c r="AD126" s="149">
        <f>SUM(AD127:AD130)</f>
        <v>0</v>
      </c>
      <c r="AR126" s="150" t="s">
        <v>96</v>
      </c>
      <c r="AT126" s="151" t="s">
        <v>83</v>
      </c>
      <c r="AU126" s="151" t="s">
        <v>91</v>
      </c>
      <c r="AY126" s="150" t="s">
        <v>204</v>
      </c>
      <c r="BK126" s="152">
        <f>SUM(BK127:BK130)</f>
        <v>0</v>
      </c>
    </row>
    <row r="127" spans="2:65" s="1" customFormat="1" ht="51" customHeight="1">
      <c r="B127" s="154"/>
      <c r="C127" s="165" t="s">
        <v>220</v>
      </c>
      <c r="D127" s="165" t="s">
        <v>211</v>
      </c>
      <c r="E127" s="166" t="s">
        <v>444</v>
      </c>
      <c r="F127" s="265" t="s">
        <v>608</v>
      </c>
      <c r="G127" s="265"/>
      <c r="H127" s="265"/>
      <c r="I127" s="265"/>
      <c r="J127" s="167" t="s">
        <v>227</v>
      </c>
      <c r="K127" s="168">
        <v>2</v>
      </c>
      <c r="L127" s="169"/>
      <c r="M127" s="266"/>
      <c r="N127" s="266"/>
      <c r="O127" s="267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</v>
      </c>
      <c r="Z127" s="162">
        <f>Y127*K127</f>
        <v>0</v>
      </c>
      <c r="AA127" s="162">
        <v>0</v>
      </c>
      <c r="AB127" s="162">
        <f>AA127*K127</f>
        <v>0</v>
      </c>
      <c r="AC127" s="162">
        <v>0</v>
      </c>
      <c r="AD127" s="163">
        <f>AC127*K127</f>
        <v>0</v>
      </c>
      <c r="AR127" s="22" t="s">
        <v>214</v>
      </c>
      <c r="AT127" s="22" t="s">
        <v>211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609</v>
      </c>
    </row>
    <row r="128" spans="2:65" s="1" customFormat="1" ht="51" customHeight="1">
      <c r="B128" s="154"/>
      <c r="C128" s="165" t="s">
        <v>224</v>
      </c>
      <c r="D128" s="165" t="s">
        <v>211</v>
      </c>
      <c r="E128" s="166" t="s">
        <v>225</v>
      </c>
      <c r="F128" s="265" t="s">
        <v>610</v>
      </c>
      <c r="G128" s="265"/>
      <c r="H128" s="265"/>
      <c r="I128" s="265"/>
      <c r="J128" s="167" t="s">
        <v>227</v>
      </c>
      <c r="K128" s="168">
        <v>1</v>
      </c>
      <c r="L128" s="169"/>
      <c r="M128" s="266"/>
      <c r="N128" s="266"/>
      <c r="O128" s="267"/>
      <c r="P128" s="264">
        <f>ROUND(V128*K128,2)</f>
        <v>0</v>
      </c>
      <c r="Q128" s="264"/>
      <c r="R128" s="160"/>
      <c r="T128" s="161" t="s">
        <v>5</v>
      </c>
      <c r="U128" s="44" t="s">
        <v>47</v>
      </c>
      <c r="V128" s="120">
        <f>L128+M128</f>
        <v>0</v>
      </c>
      <c r="W128" s="120">
        <f>ROUND(L128*K128,2)</f>
        <v>0</v>
      </c>
      <c r="X128" s="120">
        <f>ROUND(M128*K128,2)</f>
        <v>0</v>
      </c>
      <c r="Y128" s="162">
        <v>0</v>
      </c>
      <c r="Z128" s="162">
        <f>Y128*K128</f>
        <v>0</v>
      </c>
      <c r="AA128" s="162">
        <v>0</v>
      </c>
      <c r="AB128" s="162">
        <f>AA128*K128</f>
        <v>0</v>
      </c>
      <c r="AC128" s="162">
        <v>0</v>
      </c>
      <c r="AD128" s="163">
        <f>AC128*K128</f>
        <v>0</v>
      </c>
      <c r="AR128" s="22" t="s">
        <v>214</v>
      </c>
      <c r="AT128" s="22" t="s">
        <v>211</v>
      </c>
      <c r="AU128" s="22" t="s">
        <v>96</v>
      </c>
      <c r="AY128" s="22" t="s">
        <v>204</v>
      </c>
      <c r="BE128" s="164">
        <f>IF(U128="základní",P128,0)</f>
        <v>0</v>
      </c>
      <c r="BF128" s="164">
        <f>IF(U128="snížená",P128,0)</f>
        <v>0</v>
      </c>
      <c r="BG128" s="164">
        <f>IF(U128="zákl. přenesená",P128,0)</f>
        <v>0</v>
      </c>
      <c r="BH128" s="164">
        <f>IF(U128="sníž. přenesená",P128,0)</f>
        <v>0</v>
      </c>
      <c r="BI128" s="164">
        <f>IF(U128="nulová",P128,0)</f>
        <v>0</v>
      </c>
      <c r="BJ128" s="22" t="s">
        <v>91</v>
      </c>
      <c r="BK128" s="164">
        <f>ROUND(V128*K128,2)</f>
        <v>0</v>
      </c>
      <c r="BL128" s="22" t="s">
        <v>209</v>
      </c>
      <c r="BM128" s="22" t="s">
        <v>611</v>
      </c>
    </row>
    <row r="129" spans="2:65" s="1" customFormat="1" ht="63.75" customHeight="1">
      <c r="B129" s="154"/>
      <c r="C129" s="155" t="s">
        <v>229</v>
      </c>
      <c r="D129" s="155" t="s">
        <v>205</v>
      </c>
      <c r="E129" s="156" t="s">
        <v>612</v>
      </c>
      <c r="F129" s="263" t="s">
        <v>613</v>
      </c>
      <c r="G129" s="263"/>
      <c r="H129" s="263"/>
      <c r="I129" s="263"/>
      <c r="J129" s="157" t="s">
        <v>232</v>
      </c>
      <c r="K129" s="158">
        <v>2</v>
      </c>
      <c r="L129" s="159"/>
      <c r="M129" s="264"/>
      <c r="N129" s="264"/>
      <c r="O129" s="264"/>
      <c r="P129" s="264">
        <f>ROUND(V129*K129,2)</f>
        <v>0</v>
      </c>
      <c r="Q129" s="264"/>
      <c r="R129" s="160"/>
      <c r="T129" s="161" t="s">
        <v>5</v>
      </c>
      <c r="U129" s="44" t="s">
        <v>47</v>
      </c>
      <c r="V129" s="120">
        <f>L129+M129</f>
        <v>0</v>
      </c>
      <c r="W129" s="120">
        <f>ROUND(L129*K129,2)</f>
        <v>0</v>
      </c>
      <c r="X129" s="120">
        <f>ROUND(M129*K129,2)</f>
        <v>0</v>
      </c>
      <c r="Y129" s="162">
        <v>1.2749999999999999</v>
      </c>
      <c r="Z129" s="162">
        <f>Y129*K129</f>
        <v>2.5499999999999998</v>
      </c>
      <c r="AA129" s="162">
        <v>2.0799999999999998E-3</v>
      </c>
      <c r="AB129" s="162">
        <f>AA129*K129</f>
        <v>4.1599999999999996E-3</v>
      </c>
      <c r="AC129" s="162">
        <v>0</v>
      </c>
      <c r="AD129" s="163">
        <f>AC129*K129</f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>IF(U129="základní",P129,0)</f>
        <v>0</v>
      </c>
      <c r="BF129" s="164">
        <f>IF(U129="snížená",P129,0)</f>
        <v>0</v>
      </c>
      <c r="BG129" s="164">
        <f>IF(U129="zákl. přenesená",P129,0)</f>
        <v>0</v>
      </c>
      <c r="BH129" s="164">
        <f>IF(U129="sníž. přenesená",P129,0)</f>
        <v>0</v>
      </c>
      <c r="BI129" s="164">
        <f>IF(U129="nulová",P129,0)</f>
        <v>0</v>
      </c>
      <c r="BJ129" s="22" t="s">
        <v>91</v>
      </c>
      <c r="BK129" s="164">
        <f>ROUND(V129*K129,2)</f>
        <v>0</v>
      </c>
      <c r="BL129" s="22" t="s">
        <v>209</v>
      </c>
      <c r="BM129" s="22" t="s">
        <v>614</v>
      </c>
    </row>
    <row r="130" spans="2:65" s="1" customFormat="1" ht="63.75" customHeight="1">
      <c r="B130" s="154"/>
      <c r="C130" s="155" t="s">
        <v>234</v>
      </c>
      <c r="D130" s="155" t="s">
        <v>205</v>
      </c>
      <c r="E130" s="156" t="s">
        <v>615</v>
      </c>
      <c r="F130" s="263" t="s">
        <v>616</v>
      </c>
      <c r="G130" s="263"/>
      <c r="H130" s="263"/>
      <c r="I130" s="263"/>
      <c r="J130" s="157" t="s">
        <v>232</v>
      </c>
      <c r="K130" s="158">
        <v>1</v>
      </c>
      <c r="L130" s="159"/>
      <c r="M130" s="264"/>
      <c r="N130" s="264"/>
      <c r="O130" s="264"/>
      <c r="P130" s="264">
        <f>ROUND(V130*K130,2)</f>
        <v>0</v>
      </c>
      <c r="Q130" s="264"/>
      <c r="R130" s="160"/>
      <c r="T130" s="161" t="s">
        <v>5</v>
      </c>
      <c r="U130" s="44" t="s">
        <v>47</v>
      </c>
      <c r="V130" s="120">
        <f>L130+M130</f>
        <v>0</v>
      </c>
      <c r="W130" s="120">
        <f>ROUND(L130*K130,2)</f>
        <v>0</v>
      </c>
      <c r="X130" s="120">
        <f>ROUND(M130*K130,2)</f>
        <v>0</v>
      </c>
      <c r="Y130" s="162">
        <v>1.2749999999999999</v>
      </c>
      <c r="Z130" s="162">
        <f>Y130*K130</f>
        <v>1.2749999999999999</v>
      </c>
      <c r="AA130" s="162">
        <v>2.0799999999999998E-3</v>
      </c>
      <c r="AB130" s="162">
        <f>AA130*K130</f>
        <v>2.0799999999999998E-3</v>
      </c>
      <c r="AC130" s="162">
        <v>0</v>
      </c>
      <c r="AD130" s="163">
        <f>AC130*K130</f>
        <v>0</v>
      </c>
      <c r="AR130" s="22" t="s">
        <v>209</v>
      </c>
      <c r="AT130" s="22" t="s">
        <v>205</v>
      </c>
      <c r="AU130" s="22" t="s">
        <v>96</v>
      </c>
      <c r="AY130" s="22" t="s">
        <v>204</v>
      </c>
      <c r="BE130" s="164">
        <f>IF(U130="základní",P130,0)</f>
        <v>0</v>
      </c>
      <c r="BF130" s="164">
        <f>IF(U130="snížená",P130,0)</f>
        <v>0</v>
      </c>
      <c r="BG130" s="164">
        <f>IF(U130="zákl. přenesená",P130,0)</f>
        <v>0</v>
      </c>
      <c r="BH130" s="164">
        <f>IF(U130="sníž. přenesená",P130,0)</f>
        <v>0</v>
      </c>
      <c r="BI130" s="164">
        <f>IF(U130="nulová",P130,0)</f>
        <v>0</v>
      </c>
      <c r="BJ130" s="22" t="s">
        <v>91</v>
      </c>
      <c r="BK130" s="164">
        <f>ROUND(V130*K130,2)</f>
        <v>0</v>
      </c>
      <c r="BL130" s="22" t="s">
        <v>209</v>
      </c>
      <c r="BM130" s="22" t="s">
        <v>617</v>
      </c>
    </row>
    <row r="131" spans="2:65" s="10" customFormat="1" ht="29.85" customHeight="1">
      <c r="B131" s="142"/>
      <c r="C131" s="143"/>
      <c r="D131" s="153" t="s">
        <v>179</v>
      </c>
      <c r="E131" s="153"/>
      <c r="F131" s="153"/>
      <c r="G131" s="153"/>
      <c r="H131" s="153"/>
      <c r="I131" s="153"/>
      <c r="J131" s="153"/>
      <c r="K131" s="153"/>
      <c r="L131" s="153"/>
      <c r="M131" s="279">
        <f>BK131</f>
        <v>0</v>
      </c>
      <c r="N131" s="280"/>
      <c r="O131" s="280"/>
      <c r="P131" s="280"/>
      <c r="Q131" s="280"/>
      <c r="R131" s="145"/>
      <c r="T131" s="146"/>
      <c r="U131" s="143"/>
      <c r="V131" s="143"/>
      <c r="W131" s="147">
        <f>SUM(W132:W140)</f>
        <v>0</v>
      </c>
      <c r="X131" s="147">
        <f>SUM(X132:X140)</f>
        <v>0</v>
      </c>
      <c r="Y131" s="143"/>
      <c r="Z131" s="148">
        <f>SUM(Z132:Z140)</f>
        <v>10.418999999999999</v>
      </c>
      <c r="AA131" s="143"/>
      <c r="AB131" s="148">
        <f>SUM(AB132:AB140)</f>
        <v>0.35959000000000008</v>
      </c>
      <c r="AC131" s="143"/>
      <c r="AD131" s="149">
        <f>SUM(AD132:AD140)</f>
        <v>0</v>
      </c>
      <c r="AR131" s="150" t="s">
        <v>96</v>
      </c>
      <c r="AT131" s="151" t="s">
        <v>83</v>
      </c>
      <c r="AU131" s="151" t="s">
        <v>91</v>
      </c>
      <c r="AY131" s="150" t="s">
        <v>204</v>
      </c>
      <c r="BK131" s="152">
        <f>SUM(BK132:BK140)</f>
        <v>0</v>
      </c>
    </row>
    <row r="132" spans="2:65" s="1" customFormat="1" ht="25.5" customHeight="1">
      <c r="B132" s="154"/>
      <c r="C132" s="155" t="s">
        <v>239</v>
      </c>
      <c r="D132" s="155" t="s">
        <v>205</v>
      </c>
      <c r="E132" s="156" t="s">
        <v>235</v>
      </c>
      <c r="F132" s="263" t="s">
        <v>236</v>
      </c>
      <c r="G132" s="263"/>
      <c r="H132" s="263"/>
      <c r="I132" s="263"/>
      <c r="J132" s="157" t="s">
        <v>237</v>
      </c>
      <c r="K132" s="158">
        <v>1</v>
      </c>
      <c r="L132" s="159"/>
      <c r="M132" s="264"/>
      <c r="N132" s="264"/>
      <c r="O132" s="264"/>
      <c r="P132" s="264">
        <f t="shared" ref="P132:P140" si="0">ROUND(V132*K132,2)</f>
        <v>0</v>
      </c>
      <c r="Q132" s="264"/>
      <c r="R132" s="160"/>
      <c r="T132" s="161" t="s">
        <v>5</v>
      </c>
      <c r="U132" s="44" t="s">
        <v>47</v>
      </c>
      <c r="V132" s="120">
        <f t="shared" ref="V132:V140" si="1">L132+M132</f>
        <v>0</v>
      </c>
      <c r="W132" s="120">
        <f t="shared" ref="W132:W140" si="2">ROUND(L132*K132,2)</f>
        <v>0</v>
      </c>
      <c r="X132" s="120">
        <f t="shared" ref="X132:X140" si="3">ROUND(M132*K132,2)</f>
        <v>0</v>
      </c>
      <c r="Y132" s="162">
        <v>2.2240000000000002</v>
      </c>
      <c r="Z132" s="162">
        <f t="shared" ref="Z132:Z140" si="4">Y132*K132</f>
        <v>2.2240000000000002</v>
      </c>
      <c r="AA132" s="162">
        <v>1.934E-2</v>
      </c>
      <c r="AB132" s="162">
        <f t="shared" ref="AB132:AB140" si="5">AA132*K132</f>
        <v>1.934E-2</v>
      </c>
      <c r="AC132" s="162">
        <v>0</v>
      </c>
      <c r="AD132" s="163">
        <f t="shared" ref="AD132:AD140" si="6">AC132*K132</f>
        <v>0</v>
      </c>
      <c r="AR132" s="22" t="s">
        <v>209</v>
      </c>
      <c r="AT132" s="22" t="s">
        <v>205</v>
      </c>
      <c r="AU132" s="22" t="s">
        <v>96</v>
      </c>
      <c r="AY132" s="22" t="s">
        <v>204</v>
      </c>
      <c r="BE132" s="164">
        <f t="shared" ref="BE132:BE140" si="7">IF(U132="základní",P132,0)</f>
        <v>0</v>
      </c>
      <c r="BF132" s="164">
        <f t="shared" ref="BF132:BF140" si="8">IF(U132="snížená",P132,0)</f>
        <v>0</v>
      </c>
      <c r="BG132" s="164">
        <f t="shared" ref="BG132:BG140" si="9">IF(U132="zákl. přenesená",P132,0)</f>
        <v>0</v>
      </c>
      <c r="BH132" s="164">
        <f t="shared" ref="BH132:BH140" si="10">IF(U132="sníž. přenesená",P132,0)</f>
        <v>0</v>
      </c>
      <c r="BI132" s="164">
        <f t="shared" ref="BI132:BI140" si="11">IF(U132="nulová",P132,0)</f>
        <v>0</v>
      </c>
      <c r="BJ132" s="22" t="s">
        <v>91</v>
      </c>
      <c r="BK132" s="164">
        <f t="shared" ref="BK132:BK140" si="12">ROUND(V132*K132,2)</f>
        <v>0</v>
      </c>
      <c r="BL132" s="22" t="s">
        <v>209</v>
      </c>
      <c r="BM132" s="22" t="s">
        <v>618</v>
      </c>
    </row>
    <row r="133" spans="2:65" s="1" customFormat="1" ht="16.5" customHeight="1">
      <c r="B133" s="154"/>
      <c r="C133" s="155" t="s">
        <v>243</v>
      </c>
      <c r="D133" s="155" t="s">
        <v>205</v>
      </c>
      <c r="E133" s="156" t="s">
        <v>619</v>
      </c>
      <c r="F133" s="263" t="s">
        <v>620</v>
      </c>
      <c r="G133" s="263"/>
      <c r="H133" s="263"/>
      <c r="I133" s="263"/>
      <c r="J133" s="157" t="s">
        <v>237</v>
      </c>
      <c r="K133" s="158">
        <v>1</v>
      </c>
      <c r="L133" s="159"/>
      <c r="M133" s="264"/>
      <c r="N133" s="264"/>
      <c r="O133" s="264"/>
      <c r="P133" s="264">
        <f t="shared" si="0"/>
        <v>0</v>
      </c>
      <c r="Q133" s="264"/>
      <c r="R133" s="160"/>
      <c r="T133" s="161" t="s">
        <v>5</v>
      </c>
      <c r="U133" s="44" t="s">
        <v>47</v>
      </c>
      <c r="V133" s="120">
        <f t="shared" si="1"/>
        <v>0</v>
      </c>
      <c r="W133" s="120">
        <f t="shared" si="2"/>
        <v>0</v>
      </c>
      <c r="X133" s="120">
        <f t="shared" si="3"/>
        <v>0</v>
      </c>
      <c r="Y133" s="162">
        <v>1.5660000000000001</v>
      </c>
      <c r="Z133" s="162">
        <f t="shared" si="4"/>
        <v>1.5660000000000001</v>
      </c>
      <c r="AA133" s="162">
        <v>7.0099999999999997E-3</v>
      </c>
      <c r="AB133" s="162">
        <f t="shared" si="5"/>
        <v>7.0099999999999997E-3</v>
      </c>
      <c r="AC133" s="162">
        <v>0</v>
      </c>
      <c r="AD133" s="163">
        <f t="shared" si="6"/>
        <v>0</v>
      </c>
      <c r="AR133" s="22" t="s">
        <v>209</v>
      </c>
      <c r="AT133" s="22" t="s">
        <v>205</v>
      </c>
      <c r="AU133" s="22" t="s">
        <v>96</v>
      </c>
      <c r="AY133" s="22" t="s">
        <v>204</v>
      </c>
      <c r="BE133" s="164">
        <f t="shared" si="7"/>
        <v>0</v>
      </c>
      <c r="BF133" s="164">
        <f t="shared" si="8"/>
        <v>0</v>
      </c>
      <c r="BG133" s="164">
        <f t="shared" si="9"/>
        <v>0</v>
      </c>
      <c r="BH133" s="164">
        <f t="shared" si="10"/>
        <v>0</v>
      </c>
      <c r="BI133" s="164">
        <f t="shared" si="11"/>
        <v>0</v>
      </c>
      <c r="BJ133" s="22" t="s">
        <v>91</v>
      </c>
      <c r="BK133" s="164">
        <f t="shared" si="12"/>
        <v>0</v>
      </c>
      <c r="BL133" s="22" t="s">
        <v>209</v>
      </c>
      <c r="BM133" s="22" t="s">
        <v>621</v>
      </c>
    </row>
    <row r="134" spans="2:65" s="1" customFormat="1" ht="63.75" customHeight="1">
      <c r="B134" s="154"/>
      <c r="C134" s="155" t="s">
        <v>247</v>
      </c>
      <c r="D134" s="155" t="s">
        <v>205</v>
      </c>
      <c r="E134" s="156" t="s">
        <v>622</v>
      </c>
      <c r="F134" s="263" t="s">
        <v>623</v>
      </c>
      <c r="G134" s="263"/>
      <c r="H134" s="263"/>
      <c r="I134" s="263"/>
      <c r="J134" s="157" t="s">
        <v>232</v>
      </c>
      <c r="K134" s="158">
        <v>1</v>
      </c>
      <c r="L134" s="159"/>
      <c r="M134" s="264"/>
      <c r="N134" s="264"/>
      <c r="O134" s="264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1.454</v>
      </c>
      <c r="Z134" s="162">
        <f t="shared" si="4"/>
        <v>1.454</v>
      </c>
      <c r="AA134" s="162">
        <v>9.7259999999999999E-2</v>
      </c>
      <c r="AB134" s="162">
        <f t="shared" si="5"/>
        <v>9.7259999999999999E-2</v>
      </c>
      <c r="AC134" s="162">
        <v>0</v>
      </c>
      <c r="AD134" s="163">
        <f t="shared" si="6"/>
        <v>0</v>
      </c>
      <c r="AR134" s="22" t="s">
        <v>209</v>
      </c>
      <c r="AT134" s="22" t="s">
        <v>205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624</v>
      </c>
    </row>
    <row r="135" spans="2:65" s="1" customFormat="1" ht="63.75" customHeight="1">
      <c r="B135" s="154"/>
      <c r="C135" s="155" t="s">
        <v>251</v>
      </c>
      <c r="D135" s="155" t="s">
        <v>205</v>
      </c>
      <c r="E135" s="156" t="s">
        <v>625</v>
      </c>
      <c r="F135" s="263" t="s">
        <v>626</v>
      </c>
      <c r="G135" s="263"/>
      <c r="H135" s="263"/>
      <c r="I135" s="263"/>
      <c r="J135" s="157" t="s">
        <v>232</v>
      </c>
      <c r="K135" s="158">
        <v>1</v>
      </c>
      <c r="L135" s="159"/>
      <c r="M135" s="264"/>
      <c r="N135" s="264"/>
      <c r="O135" s="264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1.454</v>
      </c>
      <c r="Z135" s="162">
        <f t="shared" si="4"/>
        <v>1.454</v>
      </c>
      <c r="AA135" s="162">
        <v>9.7259999999999999E-2</v>
      </c>
      <c r="AB135" s="162">
        <f t="shared" si="5"/>
        <v>9.7259999999999999E-2</v>
      </c>
      <c r="AC135" s="162">
        <v>0</v>
      </c>
      <c r="AD135" s="163">
        <f t="shared" si="6"/>
        <v>0</v>
      </c>
      <c r="AR135" s="22" t="s">
        <v>209</v>
      </c>
      <c r="AT135" s="22" t="s">
        <v>205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627</v>
      </c>
    </row>
    <row r="136" spans="2:65" s="1" customFormat="1" ht="38.25" customHeight="1">
      <c r="B136" s="154"/>
      <c r="C136" s="155" t="s">
        <v>255</v>
      </c>
      <c r="D136" s="155" t="s">
        <v>205</v>
      </c>
      <c r="E136" s="156" t="s">
        <v>628</v>
      </c>
      <c r="F136" s="263" t="s">
        <v>629</v>
      </c>
      <c r="G136" s="263"/>
      <c r="H136" s="263"/>
      <c r="I136" s="263"/>
      <c r="J136" s="157" t="s">
        <v>232</v>
      </c>
      <c r="K136" s="158">
        <v>1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1.454</v>
      </c>
      <c r="Z136" s="162">
        <f t="shared" si="4"/>
        <v>1.454</v>
      </c>
      <c r="AA136" s="162">
        <v>9.7259999999999999E-2</v>
      </c>
      <c r="AB136" s="162">
        <f t="shared" si="5"/>
        <v>9.7259999999999999E-2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630</v>
      </c>
    </row>
    <row r="137" spans="2:65" s="1" customFormat="1" ht="38.25" customHeight="1">
      <c r="B137" s="154"/>
      <c r="C137" s="155" t="s">
        <v>259</v>
      </c>
      <c r="D137" s="155" t="s">
        <v>205</v>
      </c>
      <c r="E137" s="156" t="s">
        <v>631</v>
      </c>
      <c r="F137" s="263" t="s">
        <v>632</v>
      </c>
      <c r="G137" s="263"/>
      <c r="H137" s="263"/>
      <c r="I137" s="263"/>
      <c r="J137" s="157" t="s">
        <v>237</v>
      </c>
      <c r="K137" s="158">
        <v>1</v>
      </c>
      <c r="L137" s="159"/>
      <c r="M137" s="264"/>
      <c r="N137" s="264"/>
      <c r="O137" s="264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1.7669999999999999</v>
      </c>
      <c r="Z137" s="162">
        <f t="shared" si="4"/>
        <v>1.7669999999999999</v>
      </c>
      <c r="AA137" s="162">
        <v>2.7650000000000001E-2</v>
      </c>
      <c r="AB137" s="162">
        <f t="shared" si="5"/>
        <v>2.7650000000000001E-2</v>
      </c>
      <c r="AC137" s="162">
        <v>0</v>
      </c>
      <c r="AD137" s="163">
        <f t="shared" si="6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209</v>
      </c>
      <c r="BM137" s="22" t="s">
        <v>633</v>
      </c>
    </row>
    <row r="138" spans="2:65" s="1" customFormat="1" ht="38.25" customHeight="1">
      <c r="B138" s="154"/>
      <c r="C138" s="155" t="s">
        <v>263</v>
      </c>
      <c r="D138" s="155" t="s">
        <v>205</v>
      </c>
      <c r="E138" s="156" t="s">
        <v>634</v>
      </c>
      <c r="F138" s="263" t="s">
        <v>635</v>
      </c>
      <c r="G138" s="263"/>
      <c r="H138" s="263"/>
      <c r="I138" s="263"/>
      <c r="J138" s="157" t="s">
        <v>232</v>
      </c>
      <c r="K138" s="158">
        <v>1</v>
      </c>
      <c r="L138" s="159"/>
      <c r="M138" s="264"/>
      <c r="N138" s="264"/>
      <c r="O138" s="264"/>
      <c r="P138" s="264">
        <f t="shared" si="0"/>
        <v>0</v>
      </c>
      <c r="Q138" s="264"/>
      <c r="R138" s="160"/>
      <c r="T138" s="161" t="s">
        <v>5</v>
      </c>
      <c r="U138" s="44" t="s">
        <v>47</v>
      </c>
      <c r="V138" s="120">
        <f t="shared" si="1"/>
        <v>0</v>
      </c>
      <c r="W138" s="120">
        <f t="shared" si="2"/>
        <v>0</v>
      </c>
      <c r="X138" s="120">
        <f t="shared" si="3"/>
        <v>0</v>
      </c>
      <c r="Y138" s="162">
        <v>0.25</v>
      </c>
      <c r="Z138" s="162">
        <f t="shared" si="4"/>
        <v>0.25</v>
      </c>
      <c r="AA138" s="162">
        <v>6.2899999999999996E-3</v>
      </c>
      <c r="AB138" s="162">
        <f t="shared" si="5"/>
        <v>6.2899999999999996E-3</v>
      </c>
      <c r="AC138" s="162">
        <v>0</v>
      </c>
      <c r="AD138" s="163">
        <f t="shared" si="6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7"/>
        <v>0</v>
      </c>
      <c r="BF138" s="164">
        <f t="shared" si="8"/>
        <v>0</v>
      </c>
      <c r="BG138" s="164">
        <f t="shared" si="9"/>
        <v>0</v>
      </c>
      <c r="BH138" s="164">
        <f t="shared" si="10"/>
        <v>0</v>
      </c>
      <c r="BI138" s="164">
        <f t="shared" si="11"/>
        <v>0</v>
      </c>
      <c r="BJ138" s="22" t="s">
        <v>91</v>
      </c>
      <c r="BK138" s="164">
        <f t="shared" si="12"/>
        <v>0</v>
      </c>
      <c r="BL138" s="22" t="s">
        <v>209</v>
      </c>
      <c r="BM138" s="22" t="s">
        <v>636</v>
      </c>
    </row>
    <row r="139" spans="2:65" s="1" customFormat="1" ht="38.25" customHeight="1">
      <c r="B139" s="154"/>
      <c r="C139" s="155" t="s">
        <v>12</v>
      </c>
      <c r="D139" s="155" t="s">
        <v>205</v>
      </c>
      <c r="E139" s="156" t="s">
        <v>404</v>
      </c>
      <c r="F139" s="263" t="s">
        <v>405</v>
      </c>
      <c r="G139" s="263"/>
      <c r="H139" s="263"/>
      <c r="I139" s="263"/>
      <c r="J139" s="157" t="s">
        <v>232</v>
      </c>
      <c r="K139" s="158">
        <v>1</v>
      </c>
      <c r="L139" s="159"/>
      <c r="M139" s="264"/>
      <c r="N139" s="264"/>
      <c r="O139" s="264"/>
      <c r="P139" s="264">
        <f t="shared" si="0"/>
        <v>0</v>
      </c>
      <c r="Q139" s="264"/>
      <c r="R139" s="160"/>
      <c r="T139" s="161" t="s">
        <v>5</v>
      </c>
      <c r="U139" s="44" t="s">
        <v>47</v>
      </c>
      <c r="V139" s="120">
        <f t="shared" si="1"/>
        <v>0</v>
      </c>
      <c r="W139" s="120">
        <f t="shared" si="2"/>
        <v>0</v>
      </c>
      <c r="X139" s="120">
        <f t="shared" si="3"/>
        <v>0</v>
      </c>
      <c r="Y139" s="162">
        <v>0.25</v>
      </c>
      <c r="Z139" s="162">
        <f t="shared" si="4"/>
        <v>0.25</v>
      </c>
      <c r="AA139" s="162">
        <v>7.5199999999999998E-3</v>
      </c>
      <c r="AB139" s="162">
        <f t="shared" si="5"/>
        <v>7.5199999999999998E-3</v>
      </c>
      <c r="AC139" s="162">
        <v>0</v>
      </c>
      <c r="AD139" s="163">
        <f t="shared" si="6"/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 t="shared" si="7"/>
        <v>0</v>
      </c>
      <c r="BF139" s="164">
        <f t="shared" si="8"/>
        <v>0</v>
      </c>
      <c r="BG139" s="164">
        <f t="shared" si="9"/>
        <v>0</v>
      </c>
      <c r="BH139" s="164">
        <f t="shared" si="10"/>
        <v>0</v>
      </c>
      <c r="BI139" s="164">
        <f t="shared" si="11"/>
        <v>0</v>
      </c>
      <c r="BJ139" s="22" t="s">
        <v>91</v>
      </c>
      <c r="BK139" s="164">
        <f t="shared" si="12"/>
        <v>0</v>
      </c>
      <c r="BL139" s="22" t="s">
        <v>209</v>
      </c>
      <c r="BM139" s="22" t="s">
        <v>637</v>
      </c>
    </row>
    <row r="140" spans="2:65" s="1" customFormat="1" ht="25.5" customHeight="1">
      <c r="B140" s="154"/>
      <c r="C140" s="155" t="s">
        <v>209</v>
      </c>
      <c r="D140" s="155" t="s">
        <v>205</v>
      </c>
      <c r="E140" s="156" t="s">
        <v>468</v>
      </c>
      <c r="F140" s="263" t="s">
        <v>469</v>
      </c>
      <c r="G140" s="263"/>
      <c r="H140" s="263"/>
      <c r="I140" s="263"/>
      <c r="J140" s="157" t="s">
        <v>237</v>
      </c>
      <c r="K140" s="158">
        <v>1</v>
      </c>
      <c r="L140" s="159"/>
      <c r="M140" s="264"/>
      <c r="N140" s="264"/>
      <c r="O140" s="264"/>
      <c r="P140" s="264">
        <f t="shared" si="0"/>
        <v>0</v>
      </c>
      <c r="Q140" s="264"/>
      <c r="R140" s="160"/>
      <c r="T140" s="161" t="s">
        <v>5</v>
      </c>
      <c r="U140" s="44" t="s">
        <v>47</v>
      </c>
      <c r="V140" s="120">
        <f t="shared" si="1"/>
        <v>0</v>
      </c>
      <c r="W140" s="120">
        <f t="shared" si="2"/>
        <v>0</v>
      </c>
      <c r="X140" s="120">
        <f t="shared" si="3"/>
        <v>0</v>
      </c>
      <c r="Y140" s="162">
        <v>0</v>
      </c>
      <c r="Z140" s="162">
        <f t="shared" si="4"/>
        <v>0</v>
      </c>
      <c r="AA140" s="162">
        <v>0</v>
      </c>
      <c r="AB140" s="162">
        <f t="shared" si="5"/>
        <v>0</v>
      </c>
      <c r="AC140" s="162">
        <v>0</v>
      </c>
      <c r="AD140" s="163">
        <f t="shared" si="6"/>
        <v>0</v>
      </c>
      <c r="AR140" s="22" t="s">
        <v>209</v>
      </c>
      <c r="AT140" s="22" t="s">
        <v>205</v>
      </c>
      <c r="AU140" s="22" t="s">
        <v>96</v>
      </c>
      <c r="AY140" s="22" t="s">
        <v>204</v>
      </c>
      <c r="BE140" s="164">
        <f t="shared" si="7"/>
        <v>0</v>
      </c>
      <c r="BF140" s="164">
        <f t="shared" si="8"/>
        <v>0</v>
      </c>
      <c r="BG140" s="164">
        <f t="shared" si="9"/>
        <v>0</v>
      </c>
      <c r="BH140" s="164">
        <f t="shared" si="10"/>
        <v>0</v>
      </c>
      <c r="BI140" s="164">
        <f t="shared" si="11"/>
        <v>0</v>
      </c>
      <c r="BJ140" s="22" t="s">
        <v>91</v>
      </c>
      <c r="BK140" s="164">
        <f t="shared" si="12"/>
        <v>0</v>
      </c>
      <c r="BL140" s="22" t="s">
        <v>209</v>
      </c>
      <c r="BM140" s="22" t="s">
        <v>638</v>
      </c>
    </row>
    <row r="141" spans="2:65" s="10" customFormat="1" ht="29.85" customHeight="1">
      <c r="B141" s="142"/>
      <c r="C141" s="143"/>
      <c r="D141" s="153" t="s">
        <v>180</v>
      </c>
      <c r="E141" s="153"/>
      <c r="F141" s="153"/>
      <c r="G141" s="153"/>
      <c r="H141" s="153"/>
      <c r="I141" s="153"/>
      <c r="J141" s="153"/>
      <c r="K141" s="153"/>
      <c r="L141" s="153"/>
      <c r="M141" s="279">
        <f>BK141</f>
        <v>0</v>
      </c>
      <c r="N141" s="280"/>
      <c r="O141" s="280"/>
      <c r="P141" s="280"/>
      <c r="Q141" s="280"/>
      <c r="R141" s="145"/>
      <c r="T141" s="146"/>
      <c r="U141" s="143"/>
      <c r="V141" s="143"/>
      <c r="W141" s="147">
        <f>SUM(W142:W148)</f>
        <v>0</v>
      </c>
      <c r="X141" s="147">
        <f>SUM(X142:X148)</f>
        <v>0</v>
      </c>
      <c r="Y141" s="143"/>
      <c r="Z141" s="148">
        <f>SUM(Z142:Z148)</f>
        <v>133.291</v>
      </c>
      <c r="AA141" s="143"/>
      <c r="AB141" s="148">
        <f>SUM(AB142:AB148)</f>
        <v>150.66524000000001</v>
      </c>
      <c r="AC141" s="143"/>
      <c r="AD141" s="149">
        <f>SUM(AD142:AD148)</f>
        <v>0</v>
      </c>
      <c r="AR141" s="150" t="s">
        <v>96</v>
      </c>
      <c r="AT141" s="151" t="s">
        <v>83</v>
      </c>
      <c r="AU141" s="151" t="s">
        <v>91</v>
      </c>
      <c r="AY141" s="150" t="s">
        <v>204</v>
      </c>
      <c r="BK141" s="152">
        <f>SUM(BK142:BK148)</f>
        <v>0</v>
      </c>
    </row>
    <row r="142" spans="2:65" s="1" customFormat="1" ht="25.5" customHeight="1">
      <c r="B142" s="154"/>
      <c r="C142" s="155" t="s">
        <v>274</v>
      </c>
      <c r="D142" s="155" t="s">
        <v>205</v>
      </c>
      <c r="E142" s="156" t="s">
        <v>474</v>
      </c>
      <c r="F142" s="263" t="s">
        <v>475</v>
      </c>
      <c r="G142" s="263"/>
      <c r="H142" s="263"/>
      <c r="I142" s="263"/>
      <c r="J142" s="157" t="s">
        <v>208</v>
      </c>
      <c r="K142" s="158">
        <v>16</v>
      </c>
      <c r="L142" s="159"/>
      <c r="M142" s="264"/>
      <c r="N142" s="264"/>
      <c r="O142" s="264"/>
      <c r="P142" s="264">
        <f t="shared" ref="P142:P148" si="13">ROUND(V142*K142,2)</f>
        <v>0</v>
      </c>
      <c r="Q142" s="264"/>
      <c r="R142" s="160"/>
      <c r="T142" s="161" t="s">
        <v>5</v>
      </c>
      <c r="U142" s="44" t="s">
        <v>47</v>
      </c>
      <c r="V142" s="120">
        <f t="shared" ref="V142:V148" si="14">L142+M142</f>
        <v>0</v>
      </c>
      <c r="W142" s="120">
        <f t="shared" ref="W142:W148" si="15">ROUND(L142*K142,2)</f>
        <v>0</v>
      </c>
      <c r="X142" s="120">
        <f t="shared" ref="X142:X148" si="16">ROUND(M142*K142,2)</f>
        <v>0</v>
      </c>
      <c r="Y142" s="162">
        <v>0.45900000000000002</v>
      </c>
      <c r="Z142" s="162">
        <f t="shared" ref="Z142:Z148" si="17">Y142*K142</f>
        <v>7.3440000000000003</v>
      </c>
      <c r="AA142" s="162">
        <v>1.99E-3</v>
      </c>
      <c r="AB142" s="162">
        <f t="shared" ref="AB142:AB148" si="18">AA142*K142</f>
        <v>3.184E-2</v>
      </c>
      <c r="AC142" s="162">
        <v>0</v>
      </c>
      <c r="AD142" s="163">
        <f t="shared" ref="AD142:AD148" si="19">AC142*K142</f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 t="shared" ref="BE142:BE148" si="20">IF(U142="základní",P142,0)</f>
        <v>0</v>
      </c>
      <c r="BF142" s="164">
        <f t="shared" ref="BF142:BF148" si="21">IF(U142="snížená",P142,0)</f>
        <v>0</v>
      </c>
      <c r="BG142" s="164">
        <f t="shared" ref="BG142:BG148" si="22">IF(U142="zákl. přenesená",P142,0)</f>
        <v>0</v>
      </c>
      <c r="BH142" s="164">
        <f t="shared" ref="BH142:BH148" si="23">IF(U142="sníž. přenesená",P142,0)</f>
        <v>0</v>
      </c>
      <c r="BI142" s="164">
        <f t="shared" ref="BI142:BI148" si="24">IF(U142="nulová",P142,0)</f>
        <v>0</v>
      </c>
      <c r="BJ142" s="22" t="s">
        <v>91</v>
      </c>
      <c r="BK142" s="164">
        <f t="shared" ref="BK142:BK148" si="25">ROUND(V142*K142,2)</f>
        <v>0</v>
      </c>
      <c r="BL142" s="22" t="s">
        <v>209</v>
      </c>
      <c r="BM142" s="22" t="s">
        <v>639</v>
      </c>
    </row>
    <row r="143" spans="2:65" s="1" customFormat="1" ht="25.5" customHeight="1">
      <c r="B143" s="154"/>
      <c r="C143" s="155" t="s">
        <v>280</v>
      </c>
      <c r="D143" s="155" t="s">
        <v>205</v>
      </c>
      <c r="E143" s="156" t="s">
        <v>252</v>
      </c>
      <c r="F143" s="263" t="s">
        <v>253</v>
      </c>
      <c r="G143" s="263"/>
      <c r="H143" s="263"/>
      <c r="I143" s="263"/>
      <c r="J143" s="157" t="s">
        <v>208</v>
      </c>
      <c r="K143" s="158">
        <v>60</v>
      </c>
      <c r="L143" s="159"/>
      <c r="M143" s="264"/>
      <c r="N143" s="264"/>
      <c r="O143" s="264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0.51700000000000002</v>
      </c>
      <c r="Z143" s="162">
        <f t="shared" si="17"/>
        <v>31.02</v>
      </c>
      <c r="AA143" s="162">
        <v>2.96E-3</v>
      </c>
      <c r="AB143" s="162">
        <f t="shared" si="18"/>
        <v>0.17760000000000001</v>
      </c>
      <c r="AC143" s="162">
        <v>0</v>
      </c>
      <c r="AD143" s="163">
        <f t="shared" si="19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640</v>
      </c>
    </row>
    <row r="144" spans="2:65" s="1" customFormat="1" ht="25.5" customHeight="1">
      <c r="B144" s="154"/>
      <c r="C144" s="155" t="s">
        <v>284</v>
      </c>
      <c r="D144" s="155" t="s">
        <v>205</v>
      </c>
      <c r="E144" s="156" t="s">
        <v>256</v>
      </c>
      <c r="F144" s="263" t="s">
        <v>257</v>
      </c>
      <c r="G144" s="263"/>
      <c r="H144" s="263"/>
      <c r="I144" s="263"/>
      <c r="J144" s="157" t="s">
        <v>208</v>
      </c>
      <c r="K144" s="158">
        <v>95</v>
      </c>
      <c r="L144" s="159"/>
      <c r="M144" s="264"/>
      <c r="N144" s="264"/>
      <c r="O144" s="264"/>
      <c r="P144" s="264">
        <f t="shared" si="13"/>
        <v>0</v>
      </c>
      <c r="Q144" s="264"/>
      <c r="R144" s="160"/>
      <c r="T144" s="161" t="s">
        <v>5</v>
      </c>
      <c r="U144" s="44" t="s">
        <v>47</v>
      </c>
      <c r="V144" s="120">
        <f t="shared" si="14"/>
        <v>0</v>
      </c>
      <c r="W144" s="120">
        <f t="shared" si="15"/>
        <v>0</v>
      </c>
      <c r="X144" s="120">
        <f t="shared" si="16"/>
        <v>0</v>
      </c>
      <c r="Y144" s="162">
        <v>0.69099999999999995</v>
      </c>
      <c r="Z144" s="162">
        <f t="shared" si="17"/>
        <v>65.644999999999996</v>
      </c>
      <c r="AA144" s="162">
        <v>4.4000000000000003E-3</v>
      </c>
      <c r="AB144" s="162">
        <f t="shared" si="18"/>
        <v>0.41800000000000004</v>
      </c>
      <c r="AC144" s="162">
        <v>0</v>
      </c>
      <c r="AD144" s="163">
        <f t="shared" si="19"/>
        <v>0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 t="shared" si="20"/>
        <v>0</v>
      </c>
      <c r="BF144" s="164">
        <f t="shared" si="21"/>
        <v>0</v>
      </c>
      <c r="BG144" s="164">
        <f t="shared" si="22"/>
        <v>0</v>
      </c>
      <c r="BH144" s="164">
        <f t="shared" si="23"/>
        <v>0</v>
      </c>
      <c r="BI144" s="164">
        <f t="shared" si="24"/>
        <v>0</v>
      </c>
      <c r="BJ144" s="22" t="s">
        <v>91</v>
      </c>
      <c r="BK144" s="164">
        <f t="shared" si="25"/>
        <v>0</v>
      </c>
      <c r="BL144" s="22" t="s">
        <v>209</v>
      </c>
      <c r="BM144" s="22" t="s">
        <v>641</v>
      </c>
    </row>
    <row r="145" spans="2:65" s="1" customFormat="1" ht="25.5" customHeight="1">
      <c r="B145" s="154"/>
      <c r="C145" s="155" t="s">
        <v>288</v>
      </c>
      <c r="D145" s="155" t="s">
        <v>205</v>
      </c>
      <c r="E145" s="156" t="s">
        <v>264</v>
      </c>
      <c r="F145" s="263" t="s">
        <v>265</v>
      </c>
      <c r="G145" s="263"/>
      <c r="H145" s="263"/>
      <c r="I145" s="263"/>
      <c r="J145" s="157" t="s">
        <v>208</v>
      </c>
      <c r="K145" s="158">
        <v>30</v>
      </c>
      <c r="L145" s="159"/>
      <c r="M145" s="264"/>
      <c r="N145" s="264"/>
      <c r="O145" s="264"/>
      <c r="P145" s="264">
        <f t="shared" si="13"/>
        <v>0</v>
      </c>
      <c r="Q145" s="264"/>
      <c r="R145" s="160"/>
      <c r="T145" s="161" t="s">
        <v>5</v>
      </c>
      <c r="U145" s="44" t="s">
        <v>47</v>
      </c>
      <c r="V145" s="120">
        <f t="shared" si="14"/>
        <v>0</v>
      </c>
      <c r="W145" s="120">
        <f t="shared" si="15"/>
        <v>0</v>
      </c>
      <c r="X145" s="120">
        <f t="shared" si="16"/>
        <v>0</v>
      </c>
      <c r="Y145" s="162">
        <v>0.53</v>
      </c>
      <c r="Z145" s="162">
        <f t="shared" si="17"/>
        <v>15.9</v>
      </c>
      <c r="AA145" s="162">
        <v>8.5999999999999998E-4</v>
      </c>
      <c r="AB145" s="162">
        <f t="shared" si="18"/>
        <v>2.58E-2</v>
      </c>
      <c r="AC145" s="162">
        <v>0</v>
      </c>
      <c r="AD145" s="163">
        <f t="shared" si="19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20"/>
        <v>0</v>
      </c>
      <c r="BF145" s="164">
        <f t="shared" si="21"/>
        <v>0</v>
      </c>
      <c r="BG145" s="164">
        <f t="shared" si="22"/>
        <v>0</v>
      </c>
      <c r="BH145" s="164">
        <f t="shared" si="23"/>
        <v>0</v>
      </c>
      <c r="BI145" s="164">
        <f t="shared" si="24"/>
        <v>0</v>
      </c>
      <c r="BJ145" s="22" t="s">
        <v>91</v>
      </c>
      <c r="BK145" s="164">
        <f t="shared" si="25"/>
        <v>0</v>
      </c>
      <c r="BL145" s="22" t="s">
        <v>209</v>
      </c>
      <c r="BM145" s="22" t="s">
        <v>642</v>
      </c>
    </row>
    <row r="146" spans="2:65" s="1" customFormat="1" ht="25.5" customHeight="1">
      <c r="B146" s="154"/>
      <c r="C146" s="155" t="s">
        <v>11</v>
      </c>
      <c r="D146" s="155" t="s">
        <v>205</v>
      </c>
      <c r="E146" s="156" t="s">
        <v>267</v>
      </c>
      <c r="F146" s="263" t="s">
        <v>268</v>
      </c>
      <c r="G146" s="263"/>
      <c r="H146" s="263"/>
      <c r="I146" s="263"/>
      <c r="J146" s="157" t="s">
        <v>208</v>
      </c>
      <c r="K146" s="158">
        <v>151</v>
      </c>
      <c r="L146" s="159"/>
      <c r="M146" s="264"/>
      <c r="N146" s="264"/>
      <c r="O146" s="264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3.2000000000000001E-2</v>
      </c>
      <c r="Z146" s="162">
        <f t="shared" si="17"/>
        <v>4.8319999999999999</v>
      </c>
      <c r="AA146" s="162">
        <v>0</v>
      </c>
      <c r="AB146" s="162">
        <f t="shared" si="18"/>
        <v>0</v>
      </c>
      <c r="AC146" s="162">
        <v>0</v>
      </c>
      <c r="AD146" s="163">
        <f t="shared" si="19"/>
        <v>0</v>
      </c>
      <c r="AR146" s="22" t="s">
        <v>209</v>
      </c>
      <c r="AT146" s="22" t="s">
        <v>205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209</v>
      </c>
      <c r="BM146" s="22" t="s">
        <v>643</v>
      </c>
    </row>
    <row r="147" spans="2:65" s="1" customFormat="1" ht="25.5" customHeight="1">
      <c r="B147" s="154"/>
      <c r="C147" s="155" t="s">
        <v>295</v>
      </c>
      <c r="D147" s="155" t="s">
        <v>205</v>
      </c>
      <c r="E147" s="156" t="s">
        <v>270</v>
      </c>
      <c r="F147" s="263" t="s">
        <v>271</v>
      </c>
      <c r="G147" s="263"/>
      <c r="H147" s="263"/>
      <c r="I147" s="263"/>
      <c r="J147" s="157" t="s">
        <v>272</v>
      </c>
      <c r="K147" s="158">
        <v>150</v>
      </c>
      <c r="L147" s="159"/>
      <c r="M147" s="264"/>
      <c r="N147" s="264"/>
      <c r="O147" s="264"/>
      <c r="P147" s="264">
        <f t="shared" si="13"/>
        <v>0</v>
      </c>
      <c r="Q147" s="264"/>
      <c r="R147" s="160"/>
      <c r="T147" s="161" t="s">
        <v>5</v>
      </c>
      <c r="U147" s="44" t="s">
        <v>47</v>
      </c>
      <c r="V147" s="120">
        <f t="shared" si="14"/>
        <v>0</v>
      </c>
      <c r="W147" s="120">
        <f t="shared" si="15"/>
        <v>0</v>
      </c>
      <c r="X147" s="120">
        <f t="shared" si="16"/>
        <v>0</v>
      </c>
      <c r="Y147" s="162">
        <v>5.7000000000000002E-2</v>
      </c>
      <c r="Z147" s="162">
        <f t="shared" si="17"/>
        <v>8.5500000000000007</v>
      </c>
      <c r="AA147" s="162">
        <v>8.0000000000000007E-5</v>
      </c>
      <c r="AB147" s="162">
        <f t="shared" si="18"/>
        <v>1.2E-2</v>
      </c>
      <c r="AC147" s="162">
        <v>0</v>
      </c>
      <c r="AD147" s="163">
        <f t="shared" si="19"/>
        <v>0</v>
      </c>
      <c r="AR147" s="22" t="s">
        <v>209</v>
      </c>
      <c r="AT147" s="22" t="s">
        <v>205</v>
      </c>
      <c r="AU147" s="22" t="s">
        <v>96</v>
      </c>
      <c r="AY147" s="22" t="s">
        <v>204</v>
      </c>
      <c r="BE147" s="164">
        <f t="shared" si="20"/>
        <v>0</v>
      </c>
      <c r="BF147" s="164">
        <f t="shared" si="21"/>
        <v>0</v>
      </c>
      <c r="BG147" s="164">
        <f t="shared" si="22"/>
        <v>0</v>
      </c>
      <c r="BH147" s="164">
        <f t="shared" si="23"/>
        <v>0</v>
      </c>
      <c r="BI147" s="164">
        <f t="shared" si="24"/>
        <v>0</v>
      </c>
      <c r="BJ147" s="22" t="s">
        <v>91</v>
      </c>
      <c r="BK147" s="164">
        <f t="shared" si="25"/>
        <v>0</v>
      </c>
      <c r="BL147" s="22" t="s">
        <v>209</v>
      </c>
      <c r="BM147" s="22" t="s">
        <v>644</v>
      </c>
    </row>
    <row r="148" spans="2:65" s="1" customFormat="1" ht="16.5" customHeight="1">
      <c r="B148" s="154"/>
      <c r="C148" s="165" t="s">
        <v>299</v>
      </c>
      <c r="D148" s="165" t="s">
        <v>211</v>
      </c>
      <c r="E148" s="166" t="s">
        <v>275</v>
      </c>
      <c r="F148" s="265" t="s">
        <v>276</v>
      </c>
      <c r="G148" s="265"/>
      <c r="H148" s="265"/>
      <c r="I148" s="265"/>
      <c r="J148" s="167" t="s">
        <v>272</v>
      </c>
      <c r="K148" s="168">
        <v>150</v>
      </c>
      <c r="L148" s="169"/>
      <c r="M148" s="266"/>
      <c r="N148" s="266"/>
      <c r="O148" s="267"/>
      <c r="P148" s="264">
        <f t="shared" si="13"/>
        <v>0</v>
      </c>
      <c r="Q148" s="264"/>
      <c r="R148" s="160"/>
      <c r="T148" s="161" t="s">
        <v>5</v>
      </c>
      <c r="U148" s="44" t="s">
        <v>47</v>
      </c>
      <c r="V148" s="120">
        <f t="shared" si="14"/>
        <v>0</v>
      </c>
      <c r="W148" s="120">
        <f t="shared" si="15"/>
        <v>0</v>
      </c>
      <c r="X148" s="120">
        <f t="shared" si="16"/>
        <v>0</v>
      </c>
      <c r="Y148" s="162">
        <v>0</v>
      </c>
      <c r="Z148" s="162">
        <f t="shared" si="17"/>
        <v>0</v>
      </c>
      <c r="AA148" s="162">
        <v>1</v>
      </c>
      <c r="AB148" s="162">
        <f t="shared" si="18"/>
        <v>150</v>
      </c>
      <c r="AC148" s="162">
        <v>0</v>
      </c>
      <c r="AD148" s="163">
        <f t="shared" si="19"/>
        <v>0</v>
      </c>
      <c r="AR148" s="22" t="s">
        <v>277</v>
      </c>
      <c r="AT148" s="22" t="s">
        <v>211</v>
      </c>
      <c r="AU148" s="22" t="s">
        <v>96</v>
      </c>
      <c r="AY148" s="22" t="s">
        <v>204</v>
      </c>
      <c r="BE148" s="164">
        <f t="shared" si="20"/>
        <v>0</v>
      </c>
      <c r="BF148" s="164">
        <f t="shared" si="21"/>
        <v>0</v>
      </c>
      <c r="BG148" s="164">
        <f t="shared" si="22"/>
        <v>0</v>
      </c>
      <c r="BH148" s="164">
        <f t="shared" si="23"/>
        <v>0</v>
      </c>
      <c r="BI148" s="164">
        <f t="shared" si="24"/>
        <v>0</v>
      </c>
      <c r="BJ148" s="22" t="s">
        <v>91</v>
      </c>
      <c r="BK148" s="164">
        <f t="shared" si="25"/>
        <v>0</v>
      </c>
      <c r="BL148" s="22" t="s">
        <v>278</v>
      </c>
      <c r="BM148" s="22" t="s">
        <v>645</v>
      </c>
    </row>
    <row r="149" spans="2:65" s="10" customFormat="1" ht="29.85" customHeight="1">
      <c r="B149" s="142"/>
      <c r="C149" s="143"/>
      <c r="D149" s="153" t="s">
        <v>181</v>
      </c>
      <c r="E149" s="153"/>
      <c r="F149" s="153"/>
      <c r="G149" s="153"/>
      <c r="H149" s="153"/>
      <c r="I149" s="153"/>
      <c r="J149" s="153"/>
      <c r="K149" s="153"/>
      <c r="L149" s="153"/>
      <c r="M149" s="279">
        <f>BK149</f>
        <v>0</v>
      </c>
      <c r="N149" s="280"/>
      <c r="O149" s="280"/>
      <c r="P149" s="280"/>
      <c r="Q149" s="280"/>
      <c r="R149" s="145"/>
      <c r="T149" s="146"/>
      <c r="U149" s="143"/>
      <c r="V149" s="143"/>
      <c r="W149" s="147">
        <f>SUM(W150:W161)</f>
        <v>0</v>
      </c>
      <c r="X149" s="147">
        <f>SUM(X150:X161)</f>
        <v>0</v>
      </c>
      <c r="Y149" s="143"/>
      <c r="Z149" s="148">
        <f>SUM(Z150:Z161)</f>
        <v>12.043000000000003</v>
      </c>
      <c r="AA149" s="143"/>
      <c r="AB149" s="148">
        <f>SUM(AB150:AB161)</f>
        <v>2.5910000000000002E-2</v>
      </c>
      <c r="AC149" s="143"/>
      <c r="AD149" s="149">
        <f>SUM(AD150:AD161)</f>
        <v>6.3E-3</v>
      </c>
      <c r="AR149" s="150" t="s">
        <v>96</v>
      </c>
      <c r="AT149" s="151" t="s">
        <v>83</v>
      </c>
      <c r="AU149" s="151" t="s">
        <v>91</v>
      </c>
      <c r="AY149" s="150" t="s">
        <v>204</v>
      </c>
      <c r="BK149" s="152">
        <f>SUM(BK150:BK161)</f>
        <v>0</v>
      </c>
    </row>
    <row r="150" spans="2:65" s="1" customFormat="1" ht="38.25" customHeight="1">
      <c r="B150" s="154"/>
      <c r="C150" s="155" t="s">
        <v>303</v>
      </c>
      <c r="D150" s="155" t="s">
        <v>205</v>
      </c>
      <c r="E150" s="156" t="s">
        <v>281</v>
      </c>
      <c r="F150" s="263" t="s">
        <v>282</v>
      </c>
      <c r="G150" s="263"/>
      <c r="H150" s="263"/>
      <c r="I150" s="263"/>
      <c r="J150" s="157" t="s">
        <v>237</v>
      </c>
      <c r="K150" s="158">
        <v>28</v>
      </c>
      <c r="L150" s="159"/>
      <c r="M150" s="264"/>
      <c r="N150" s="264"/>
      <c r="O150" s="264"/>
      <c r="P150" s="264">
        <f t="shared" ref="P150:P161" si="26">ROUND(V150*K150,2)</f>
        <v>0</v>
      </c>
      <c r="Q150" s="264"/>
      <c r="R150" s="160"/>
      <c r="T150" s="161" t="s">
        <v>5</v>
      </c>
      <c r="U150" s="44" t="s">
        <v>47</v>
      </c>
      <c r="V150" s="120">
        <f t="shared" ref="V150:V161" si="27">L150+M150</f>
        <v>0</v>
      </c>
      <c r="W150" s="120">
        <f t="shared" ref="W150:W161" si="28">ROUND(L150*K150,2)</f>
        <v>0</v>
      </c>
      <c r="X150" s="120">
        <f t="shared" ref="X150:X161" si="29">ROUND(M150*K150,2)</f>
        <v>0</v>
      </c>
      <c r="Y150" s="162">
        <v>0.15</v>
      </c>
      <c r="Z150" s="162">
        <f t="shared" ref="Z150:Z161" si="30">Y150*K150</f>
        <v>4.2</v>
      </c>
      <c r="AA150" s="162">
        <v>2.5000000000000001E-4</v>
      </c>
      <c r="AB150" s="162">
        <f t="shared" ref="AB150:AB161" si="31">AA150*K150</f>
        <v>7.0000000000000001E-3</v>
      </c>
      <c r="AC150" s="162">
        <v>0</v>
      </c>
      <c r="AD150" s="163">
        <f t="shared" ref="AD150:AD161" si="32">AC150*K150</f>
        <v>0</v>
      </c>
      <c r="AR150" s="22" t="s">
        <v>209</v>
      </c>
      <c r="AT150" s="22" t="s">
        <v>205</v>
      </c>
      <c r="AU150" s="22" t="s">
        <v>96</v>
      </c>
      <c r="AY150" s="22" t="s">
        <v>204</v>
      </c>
      <c r="BE150" s="164">
        <f t="shared" ref="BE150:BE161" si="33">IF(U150="základní",P150,0)</f>
        <v>0</v>
      </c>
      <c r="BF150" s="164">
        <f t="shared" ref="BF150:BF161" si="34">IF(U150="snížená",P150,0)</f>
        <v>0</v>
      </c>
      <c r="BG150" s="164">
        <f t="shared" ref="BG150:BG161" si="35">IF(U150="zákl. přenesená",P150,0)</f>
        <v>0</v>
      </c>
      <c r="BH150" s="164">
        <f t="shared" ref="BH150:BH161" si="36">IF(U150="sníž. přenesená",P150,0)</f>
        <v>0</v>
      </c>
      <c r="BI150" s="164">
        <f t="shared" ref="BI150:BI161" si="37">IF(U150="nulová",P150,0)</f>
        <v>0</v>
      </c>
      <c r="BJ150" s="22" t="s">
        <v>91</v>
      </c>
      <c r="BK150" s="164">
        <f t="shared" ref="BK150:BK161" si="38">ROUND(V150*K150,2)</f>
        <v>0</v>
      </c>
      <c r="BL150" s="22" t="s">
        <v>209</v>
      </c>
      <c r="BM150" s="22" t="s">
        <v>646</v>
      </c>
    </row>
    <row r="151" spans="2:65" s="1" customFormat="1" ht="25.5" customHeight="1">
      <c r="B151" s="154"/>
      <c r="C151" s="155" t="s">
        <v>307</v>
      </c>
      <c r="D151" s="155" t="s">
        <v>205</v>
      </c>
      <c r="E151" s="156" t="s">
        <v>285</v>
      </c>
      <c r="F151" s="263" t="s">
        <v>286</v>
      </c>
      <c r="G151" s="263"/>
      <c r="H151" s="263"/>
      <c r="I151" s="263"/>
      <c r="J151" s="157" t="s">
        <v>237</v>
      </c>
      <c r="K151" s="158">
        <v>14</v>
      </c>
      <c r="L151" s="159"/>
      <c r="M151" s="264"/>
      <c r="N151" s="264"/>
      <c r="O151" s="264"/>
      <c r="P151" s="264">
        <f t="shared" si="26"/>
        <v>0</v>
      </c>
      <c r="Q151" s="264"/>
      <c r="R151" s="160"/>
      <c r="T151" s="161" t="s">
        <v>5</v>
      </c>
      <c r="U151" s="44" t="s">
        <v>47</v>
      </c>
      <c r="V151" s="120">
        <f t="shared" si="27"/>
        <v>0</v>
      </c>
      <c r="W151" s="120">
        <f t="shared" si="28"/>
        <v>0</v>
      </c>
      <c r="X151" s="120">
        <f t="shared" si="29"/>
        <v>0</v>
      </c>
      <c r="Y151" s="162">
        <v>3.5000000000000003E-2</v>
      </c>
      <c r="Z151" s="162">
        <f t="shared" si="30"/>
        <v>0.49000000000000005</v>
      </c>
      <c r="AA151" s="162">
        <v>1.3999999999999999E-4</v>
      </c>
      <c r="AB151" s="162">
        <f t="shared" si="31"/>
        <v>1.9599999999999999E-3</v>
      </c>
      <c r="AC151" s="162">
        <v>0</v>
      </c>
      <c r="AD151" s="163">
        <f t="shared" si="32"/>
        <v>0</v>
      </c>
      <c r="AR151" s="22" t="s">
        <v>209</v>
      </c>
      <c r="AT151" s="22" t="s">
        <v>205</v>
      </c>
      <c r="AU151" s="22" t="s">
        <v>96</v>
      </c>
      <c r="AY151" s="22" t="s">
        <v>204</v>
      </c>
      <c r="BE151" s="164">
        <f t="shared" si="33"/>
        <v>0</v>
      </c>
      <c r="BF151" s="164">
        <f t="shared" si="34"/>
        <v>0</v>
      </c>
      <c r="BG151" s="164">
        <f t="shared" si="35"/>
        <v>0</v>
      </c>
      <c r="BH151" s="164">
        <f t="shared" si="36"/>
        <v>0</v>
      </c>
      <c r="BI151" s="164">
        <f t="shared" si="37"/>
        <v>0</v>
      </c>
      <c r="BJ151" s="22" t="s">
        <v>91</v>
      </c>
      <c r="BK151" s="164">
        <f t="shared" si="38"/>
        <v>0</v>
      </c>
      <c r="BL151" s="22" t="s">
        <v>209</v>
      </c>
      <c r="BM151" s="22" t="s">
        <v>647</v>
      </c>
    </row>
    <row r="152" spans="2:65" s="1" customFormat="1" ht="25.5" customHeight="1">
      <c r="B152" s="154"/>
      <c r="C152" s="155" t="s">
        <v>311</v>
      </c>
      <c r="D152" s="155" t="s">
        <v>205</v>
      </c>
      <c r="E152" s="156" t="s">
        <v>289</v>
      </c>
      <c r="F152" s="263" t="s">
        <v>290</v>
      </c>
      <c r="G152" s="263"/>
      <c r="H152" s="263"/>
      <c r="I152" s="263"/>
      <c r="J152" s="157" t="s">
        <v>237</v>
      </c>
      <c r="K152" s="158">
        <v>14</v>
      </c>
      <c r="L152" s="159"/>
      <c r="M152" s="264"/>
      <c r="N152" s="264"/>
      <c r="O152" s="264"/>
      <c r="P152" s="264">
        <f t="shared" si="26"/>
        <v>0</v>
      </c>
      <c r="Q152" s="264"/>
      <c r="R152" s="160"/>
      <c r="T152" s="161" t="s">
        <v>5</v>
      </c>
      <c r="U152" s="44" t="s">
        <v>47</v>
      </c>
      <c r="V152" s="120">
        <f t="shared" si="27"/>
        <v>0</v>
      </c>
      <c r="W152" s="120">
        <f t="shared" si="28"/>
        <v>0</v>
      </c>
      <c r="X152" s="120">
        <f t="shared" si="29"/>
        <v>0</v>
      </c>
      <c r="Y152" s="162">
        <v>0.16600000000000001</v>
      </c>
      <c r="Z152" s="162">
        <f t="shared" si="30"/>
        <v>2.3240000000000003</v>
      </c>
      <c r="AA152" s="162">
        <v>9.0000000000000006E-5</v>
      </c>
      <c r="AB152" s="162">
        <f t="shared" si="31"/>
        <v>1.2600000000000001E-3</v>
      </c>
      <c r="AC152" s="162">
        <v>4.4999999999999999E-4</v>
      </c>
      <c r="AD152" s="163">
        <f t="shared" si="32"/>
        <v>6.3E-3</v>
      </c>
      <c r="AR152" s="22" t="s">
        <v>209</v>
      </c>
      <c r="AT152" s="22" t="s">
        <v>205</v>
      </c>
      <c r="AU152" s="22" t="s">
        <v>96</v>
      </c>
      <c r="AY152" s="22" t="s">
        <v>204</v>
      </c>
      <c r="BE152" s="164">
        <f t="shared" si="33"/>
        <v>0</v>
      </c>
      <c r="BF152" s="164">
        <f t="shared" si="34"/>
        <v>0</v>
      </c>
      <c r="BG152" s="164">
        <f t="shared" si="35"/>
        <v>0</v>
      </c>
      <c r="BH152" s="164">
        <f t="shared" si="36"/>
        <v>0</v>
      </c>
      <c r="BI152" s="164">
        <f t="shared" si="37"/>
        <v>0</v>
      </c>
      <c r="BJ152" s="22" t="s">
        <v>91</v>
      </c>
      <c r="BK152" s="164">
        <f t="shared" si="38"/>
        <v>0</v>
      </c>
      <c r="BL152" s="22" t="s">
        <v>209</v>
      </c>
      <c r="BM152" s="22" t="s">
        <v>648</v>
      </c>
    </row>
    <row r="153" spans="2:65" s="1" customFormat="1" ht="25.5" customHeight="1">
      <c r="B153" s="154"/>
      <c r="C153" s="155" t="s">
        <v>315</v>
      </c>
      <c r="D153" s="155" t="s">
        <v>205</v>
      </c>
      <c r="E153" s="156" t="s">
        <v>580</v>
      </c>
      <c r="F153" s="263" t="s">
        <v>581</v>
      </c>
      <c r="G153" s="263"/>
      <c r="H153" s="263"/>
      <c r="I153" s="263"/>
      <c r="J153" s="157" t="s">
        <v>237</v>
      </c>
      <c r="K153" s="158">
        <v>14</v>
      </c>
      <c r="L153" s="159"/>
      <c r="M153" s="264"/>
      <c r="N153" s="264"/>
      <c r="O153" s="264"/>
      <c r="P153" s="264">
        <f t="shared" si="26"/>
        <v>0</v>
      </c>
      <c r="Q153" s="264"/>
      <c r="R153" s="160"/>
      <c r="T153" s="161" t="s">
        <v>5</v>
      </c>
      <c r="U153" s="44" t="s">
        <v>47</v>
      </c>
      <c r="V153" s="120">
        <f t="shared" si="27"/>
        <v>0</v>
      </c>
      <c r="W153" s="120">
        <f t="shared" si="28"/>
        <v>0</v>
      </c>
      <c r="X153" s="120">
        <f t="shared" si="29"/>
        <v>0</v>
      </c>
      <c r="Y153" s="162">
        <v>0.11</v>
      </c>
      <c r="Z153" s="162">
        <f t="shared" si="30"/>
        <v>1.54</v>
      </c>
      <c r="AA153" s="162">
        <v>2.5999999999999998E-4</v>
      </c>
      <c r="AB153" s="162">
        <f t="shared" si="31"/>
        <v>3.6399999999999996E-3</v>
      </c>
      <c r="AC153" s="162">
        <v>0</v>
      </c>
      <c r="AD153" s="163">
        <f t="shared" si="32"/>
        <v>0</v>
      </c>
      <c r="AR153" s="22" t="s">
        <v>209</v>
      </c>
      <c r="AT153" s="22" t="s">
        <v>205</v>
      </c>
      <c r="AU153" s="22" t="s">
        <v>96</v>
      </c>
      <c r="AY153" s="22" t="s">
        <v>204</v>
      </c>
      <c r="BE153" s="164">
        <f t="shared" si="33"/>
        <v>0</v>
      </c>
      <c r="BF153" s="164">
        <f t="shared" si="34"/>
        <v>0</v>
      </c>
      <c r="BG153" s="164">
        <f t="shared" si="35"/>
        <v>0</v>
      </c>
      <c r="BH153" s="164">
        <f t="shared" si="36"/>
        <v>0</v>
      </c>
      <c r="BI153" s="164">
        <f t="shared" si="37"/>
        <v>0</v>
      </c>
      <c r="BJ153" s="22" t="s">
        <v>91</v>
      </c>
      <c r="BK153" s="164">
        <f t="shared" si="38"/>
        <v>0</v>
      </c>
      <c r="BL153" s="22" t="s">
        <v>209</v>
      </c>
      <c r="BM153" s="22" t="s">
        <v>649</v>
      </c>
    </row>
    <row r="154" spans="2:65" s="1" customFormat="1" ht="25.5" customHeight="1">
      <c r="B154" s="154"/>
      <c r="C154" s="155" t="s">
        <v>319</v>
      </c>
      <c r="D154" s="155" t="s">
        <v>205</v>
      </c>
      <c r="E154" s="156" t="s">
        <v>292</v>
      </c>
      <c r="F154" s="263" t="s">
        <v>293</v>
      </c>
      <c r="G154" s="263"/>
      <c r="H154" s="263"/>
      <c r="I154" s="263"/>
      <c r="J154" s="157" t="s">
        <v>237</v>
      </c>
      <c r="K154" s="158">
        <v>11</v>
      </c>
      <c r="L154" s="159"/>
      <c r="M154" s="264"/>
      <c r="N154" s="264"/>
      <c r="O154" s="264"/>
      <c r="P154" s="264">
        <f t="shared" si="26"/>
        <v>0</v>
      </c>
      <c r="Q154" s="264"/>
      <c r="R154" s="160"/>
      <c r="T154" s="161" t="s">
        <v>5</v>
      </c>
      <c r="U154" s="44" t="s">
        <v>47</v>
      </c>
      <c r="V154" s="120">
        <f t="shared" si="27"/>
        <v>0</v>
      </c>
      <c r="W154" s="120">
        <f t="shared" si="28"/>
        <v>0</v>
      </c>
      <c r="X154" s="120">
        <f t="shared" si="29"/>
        <v>0</v>
      </c>
      <c r="Y154" s="162">
        <v>0.22700000000000001</v>
      </c>
      <c r="Z154" s="162">
        <f t="shared" si="30"/>
        <v>2.4969999999999999</v>
      </c>
      <c r="AA154" s="162">
        <v>1.4999999999999999E-4</v>
      </c>
      <c r="AB154" s="162">
        <f t="shared" si="31"/>
        <v>1.6499999999999998E-3</v>
      </c>
      <c r="AC154" s="162">
        <v>0</v>
      </c>
      <c r="AD154" s="163">
        <f t="shared" si="32"/>
        <v>0</v>
      </c>
      <c r="AR154" s="22" t="s">
        <v>209</v>
      </c>
      <c r="AT154" s="22" t="s">
        <v>205</v>
      </c>
      <c r="AU154" s="22" t="s">
        <v>96</v>
      </c>
      <c r="AY154" s="22" t="s">
        <v>204</v>
      </c>
      <c r="BE154" s="164">
        <f t="shared" si="33"/>
        <v>0</v>
      </c>
      <c r="BF154" s="164">
        <f t="shared" si="34"/>
        <v>0</v>
      </c>
      <c r="BG154" s="164">
        <f t="shared" si="35"/>
        <v>0</v>
      </c>
      <c r="BH154" s="164">
        <f t="shared" si="36"/>
        <v>0</v>
      </c>
      <c r="BI154" s="164">
        <f t="shared" si="37"/>
        <v>0</v>
      </c>
      <c r="BJ154" s="22" t="s">
        <v>91</v>
      </c>
      <c r="BK154" s="164">
        <f t="shared" si="38"/>
        <v>0</v>
      </c>
      <c r="BL154" s="22" t="s">
        <v>209</v>
      </c>
      <c r="BM154" s="22" t="s">
        <v>650</v>
      </c>
    </row>
    <row r="155" spans="2:65" s="1" customFormat="1" ht="25.5" customHeight="1">
      <c r="B155" s="154"/>
      <c r="C155" s="165" t="s">
        <v>323</v>
      </c>
      <c r="D155" s="165" t="s">
        <v>211</v>
      </c>
      <c r="E155" s="166" t="s">
        <v>296</v>
      </c>
      <c r="F155" s="265" t="s">
        <v>297</v>
      </c>
      <c r="G155" s="265"/>
      <c r="H155" s="265"/>
      <c r="I155" s="265"/>
      <c r="J155" s="167" t="s">
        <v>237</v>
      </c>
      <c r="K155" s="168">
        <v>8</v>
      </c>
      <c r="L155" s="169"/>
      <c r="M155" s="266"/>
      <c r="N155" s="266"/>
      <c r="O155" s="267"/>
      <c r="P155" s="264">
        <f t="shared" si="26"/>
        <v>0</v>
      </c>
      <c r="Q155" s="264"/>
      <c r="R155" s="160"/>
      <c r="T155" s="161" t="s">
        <v>5</v>
      </c>
      <c r="U155" s="44" t="s">
        <v>47</v>
      </c>
      <c r="V155" s="120">
        <f t="shared" si="27"/>
        <v>0</v>
      </c>
      <c r="W155" s="120">
        <f t="shared" si="28"/>
        <v>0</v>
      </c>
      <c r="X155" s="120">
        <f t="shared" si="29"/>
        <v>0</v>
      </c>
      <c r="Y155" s="162">
        <v>0</v>
      </c>
      <c r="Z155" s="162">
        <f t="shared" si="30"/>
        <v>0</v>
      </c>
      <c r="AA155" s="162">
        <v>6.8000000000000005E-4</v>
      </c>
      <c r="AB155" s="162">
        <f t="shared" si="31"/>
        <v>5.4400000000000004E-3</v>
      </c>
      <c r="AC155" s="162">
        <v>0</v>
      </c>
      <c r="AD155" s="163">
        <f t="shared" si="32"/>
        <v>0</v>
      </c>
      <c r="AR155" s="22" t="s">
        <v>214</v>
      </c>
      <c r="AT155" s="22" t="s">
        <v>211</v>
      </c>
      <c r="AU155" s="22" t="s">
        <v>96</v>
      </c>
      <c r="AY155" s="22" t="s">
        <v>204</v>
      </c>
      <c r="BE155" s="164">
        <f t="shared" si="33"/>
        <v>0</v>
      </c>
      <c r="BF155" s="164">
        <f t="shared" si="34"/>
        <v>0</v>
      </c>
      <c r="BG155" s="164">
        <f t="shared" si="35"/>
        <v>0</v>
      </c>
      <c r="BH155" s="164">
        <f t="shared" si="36"/>
        <v>0</v>
      </c>
      <c r="BI155" s="164">
        <f t="shared" si="37"/>
        <v>0</v>
      </c>
      <c r="BJ155" s="22" t="s">
        <v>91</v>
      </c>
      <c r="BK155" s="164">
        <f t="shared" si="38"/>
        <v>0</v>
      </c>
      <c r="BL155" s="22" t="s">
        <v>209</v>
      </c>
      <c r="BM155" s="22" t="s">
        <v>651</v>
      </c>
    </row>
    <row r="156" spans="2:65" s="1" customFormat="1" ht="16.5" customHeight="1">
      <c r="B156" s="154"/>
      <c r="C156" s="165" t="s">
        <v>327</v>
      </c>
      <c r="D156" s="165" t="s">
        <v>211</v>
      </c>
      <c r="E156" s="166" t="s">
        <v>300</v>
      </c>
      <c r="F156" s="265" t="s">
        <v>301</v>
      </c>
      <c r="G156" s="265"/>
      <c r="H156" s="265"/>
      <c r="I156" s="265"/>
      <c r="J156" s="167" t="s">
        <v>237</v>
      </c>
      <c r="K156" s="168">
        <v>3</v>
      </c>
      <c r="L156" s="169"/>
      <c r="M156" s="266"/>
      <c r="N156" s="266"/>
      <c r="O156" s="267"/>
      <c r="P156" s="264">
        <f t="shared" si="26"/>
        <v>0</v>
      </c>
      <c r="Q156" s="264"/>
      <c r="R156" s="160"/>
      <c r="T156" s="161" t="s">
        <v>5</v>
      </c>
      <c r="U156" s="44" t="s">
        <v>47</v>
      </c>
      <c r="V156" s="120">
        <f t="shared" si="27"/>
        <v>0</v>
      </c>
      <c r="W156" s="120">
        <f t="shared" si="28"/>
        <v>0</v>
      </c>
      <c r="X156" s="120">
        <f t="shared" si="29"/>
        <v>0</v>
      </c>
      <c r="Y156" s="162">
        <v>0</v>
      </c>
      <c r="Z156" s="162">
        <f t="shared" si="30"/>
        <v>0</v>
      </c>
      <c r="AA156" s="162">
        <v>5.4000000000000001E-4</v>
      </c>
      <c r="AB156" s="162">
        <f t="shared" si="31"/>
        <v>1.6199999999999999E-3</v>
      </c>
      <c r="AC156" s="162">
        <v>0</v>
      </c>
      <c r="AD156" s="163">
        <f t="shared" si="32"/>
        <v>0</v>
      </c>
      <c r="AR156" s="22" t="s">
        <v>214</v>
      </c>
      <c r="AT156" s="22" t="s">
        <v>211</v>
      </c>
      <c r="AU156" s="22" t="s">
        <v>96</v>
      </c>
      <c r="AY156" s="22" t="s">
        <v>204</v>
      </c>
      <c r="BE156" s="164">
        <f t="shared" si="33"/>
        <v>0</v>
      </c>
      <c r="BF156" s="164">
        <f t="shared" si="34"/>
        <v>0</v>
      </c>
      <c r="BG156" s="164">
        <f t="shared" si="35"/>
        <v>0</v>
      </c>
      <c r="BH156" s="164">
        <f t="shared" si="36"/>
        <v>0</v>
      </c>
      <c r="BI156" s="164">
        <f t="shared" si="37"/>
        <v>0</v>
      </c>
      <c r="BJ156" s="22" t="s">
        <v>91</v>
      </c>
      <c r="BK156" s="164">
        <f t="shared" si="38"/>
        <v>0</v>
      </c>
      <c r="BL156" s="22" t="s">
        <v>209</v>
      </c>
      <c r="BM156" s="22" t="s">
        <v>652</v>
      </c>
    </row>
    <row r="157" spans="2:65" s="1" customFormat="1" ht="25.5" customHeight="1">
      <c r="B157" s="154"/>
      <c r="C157" s="155" t="s">
        <v>331</v>
      </c>
      <c r="D157" s="155" t="s">
        <v>205</v>
      </c>
      <c r="E157" s="156" t="s">
        <v>304</v>
      </c>
      <c r="F157" s="263" t="s">
        <v>305</v>
      </c>
      <c r="G157" s="263"/>
      <c r="H157" s="263"/>
      <c r="I157" s="263"/>
      <c r="J157" s="157" t="s">
        <v>237</v>
      </c>
      <c r="K157" s="158">
        <v>14</v>
      </c>
      <c r="L157" s="159"/>
      <c r="M157" s="264"/>
      <c r="N157" s="264"/>
      <c r="O157" s="264"/>
      <c r="P157" s="264">
        <f t="shared" si="26"/>
        <v>0</v>
      </c>
      <c r="Q157" s="264"/>
      <c r="R157" s="160"/>
      <c r="T157" s="161" t="s">
        <v>5</v>
      </c>
      <c r="U157" s="44" t="s">
        <v>47</v>
      </c>
      <c r="V157" s="120">
        <f t="shared" si="27"/>
        <v>0</v>
      </c>
      <c r="W157" s="120">
        <f t="shared" si="28"/>
        <v>0</v>
      </c>
      <c r="X157" s="120">
        <f t="shared" si="29"/>
        <v>0</v>
      </c>
      <c r="Y157" s="162">
        <v>5.0999999999999997E-2</v>
      </c>
      <c r="Z157" s="162">
        <f t="shared" si="30"/>
        <v>0.71399999999999997</v>
      </c>
      <c r="AA157" s="162">
        <v>3.0000000000000001E-5</v>
      </c>
      <c r="AB157" s="162">
        <f t="shared" si="31"/>
        <v>4.2000000000000002E-4</v>
      </c>
      <c r="AC157" s="162">
        <v>0</v>
      </c>
      <c r="AD157" s="163">
        <f t="shared" si="32"/>
        <v>0</v>
      </c>
      <c r="AR157" s="22" t="s">
        <v>209</v>
      </c>
      <c r="AT157" s="22" t="s">
        <v>205</v>
      </c>
      <c r="AU157" s="22" t="s">
        <v>96</v>
      </c>
      <c r="AY157" s="22" t="s">
        <v>204</v>
      </c>
      <c r="BE157" s="164">
        <f t="shared" si="33"/>
        <v>0</v>
      </c>
      <c r="BF157" s="164">
        <f t="shared" si="34"/>
        <v>0</v>
      </c>
      <c r="BG157" s="164">
        <f t="shared" si="35"/>
        <v>0</v>
      </c>
      <c r="BH157" s="164">
        <f t="shared" si="36"/>
        <v>0</v>
      </c>
      <c r="BI157" s="164">
        <f t="shared" si="37"/>
        <v>0</v>
      </c>
      <c r="BJ157" s="22" t="s">
        <v>91</v>
      </c>
      <c r="BK157" s="164">
        <f t="shared" si="38"/>
        <v>0</v>
      </c>
      <c r="BL157" s="22" t="s">
        <v>209</v>
      </c>
      <c r="BM157" s="22" t="s">
        <v>653</v>
      </c>
    </row>
    <row r="158" spans="2:65" s="1" customFormat="1" ht="25.5" customHeight="1">
      <c r="B158" s="154"/>
      <c r="C158" s="165" t="s">
        <v>214</v>
      </c>
      <c r="D158" s="165" t="s">
        <v>211</v>
      </c>
      <c r="E158" s="166" t="s">
        <v>308</v>
      </c>
      <c r="F158" s="265" t="s">
        <v>309</v>
      </c>
      <c r="G158" s="265"/>
      <c r="H158" s="265"/>
      <c r="I158" s="265"/>
      <c r="J158" s="167" t="s">
        <v>237</v>
      </c>
      <c r="K158" s="168">
        <v>2</v>
      </c>
      <c r="L158" s="169"/>
      <c r="M158" s="266"/>
      <c r="N158" s="266"/>
      <c r="O158" s="267"/>
      <c r="P158" s="264">
        <f t="shared" si="26"/>
        <v>0</v>
      </c>
      <c r="Q158" s="264"/>
      <c r="R158" s="160"/>
      <c r="T158" s="161" t="s">
        <v>5</v>
      </c>
      <c r="U158" s="44" t="s">
        <v>47</v>
      </c>
      <c r="V158" s="120">
        <f t="shared" si="27"/>
        <v>0</v>
      </c>
      <c r="W158" s="120">
        <f t="shared" si="28"/>
        <v>0</v>
      </c>
      <c r="X158" s="120">
        <f t="shared" si="29"/>
        <v>0</v>
      </c>
      <c r="Y158" s="162">
        <v>0</v>
      </c>
      <c r="Z158" s="162">
        <f t="shared" si="30"/>
        <v>0</v>
      </c>
      <c r="AA158" s="162">
        <v>2.0000000000000001E-4</v>
      </c>
      <c r="AB158" s="162">
        <f t="shared" si="31"/>
        <v>4.0000000000000002E-4</v>
      </c>
      <c r="AC158" s="162">
        <v>0</v>
      </c>
      <c r="AD158" s="163">
        <f t="shared" si="32"/>
        <v>0</v>
      </c>
      <c r="AR158" s="22" t="s">
        <v>214</v>
      </c>
      <c r="AT158" s="22" t="s">
        <v>211</v>
      </c>
      <c r="AU158" s="22" t="s">
        <v>96</v>
      </c>
      <c r="AY158" s="22" t="s">
        <v>204</v>
      </c>
      <c r="BE158" s="164">
        <f t="shared" si="33"/>
        <v>0</v>
      </c>
      <c r="BF158" s="164">
        <f t="shared" si="34"/>
        <v>0</v>
      </c>
      <c r="BG158" s="164">
        <f t="shared" si="35"/>
        <v>0</v>
      </c>
      <c r="BH158" s="164">
        <f t="shared" si="36"/>
        <v>0</v>
      </c>
      <c r="BI158" s="164">
        <f t="shared" si="37"/>
        <v>0</v>
      </c>
      <c r="BJ158" s="22" t="s">
        <v>91</v>
      </c>
      <c r="BK158" s="164">
        <f t="shared" si="38"/>
        <v>0</v>
      </c>
      <c r="BL158" s="22" t="s">
        <v>209</v>
      </c>
      <c r="BM158" s="22" t="s">
        <v>654</v>
      </c>
    </row>
    <row r="159" spans="2:65" s="1" customFormat="1" ht="25.5" customHeight="1">
      <c r="B159" s="154"/>
      <c r="C159" s="165" t="s">
        <v>339</v>
      </c>
      <c r="D159" s="165" t="s">
        <v>211</v>
      </c>
      <c r="E159" s="166" t="s">
        <v>312</v>
      </c>
      <c r="F159" s="265" t="s">
        <v>313</v>
      </c>
      <c r="G159" s="265"/>
      <c r="H159" s="265"/>
      <c r="I159" s="265"/>
      <c r="J159" s="167" t="s">
        <v>237</v>
      </c>
      <c r="K159" s="168">
        <v>12</v>
      </c>
      <c r="L159" s="169"/>
      <c r="M159" s="266"/>
      <c r="N159" s="266"/>
      <c r="O159" s="267"/>
      <c r="P159" s="264">
        <f t="shared" si="26"/>
        <v>0</v>
      </c>
      <c r="Q159" s="264"/>
      <c r="R159" s="160"/>
      <c r="T159" s="161" t="s">
        <v>5</v>
      </c>
      <c r="U159" s="44" t="s">
        <v>47</v>
      </c>
      <c r="V159" s="120">
        <f t="shared" si="27"/>
        <v>0</v>
      </c>
      <c r="W159" s="120">
        <f t="shared" si="28"/>
        <v>0</v>
      </c>
      <c r="X159" s="120">
        <f t="shared" si="29"/>
        <v>0</v>
      </c>
      <c r="Y159" s="162">
        <v>0</v>
      </c>
      <c r="Z159" s="162">
        <f t="shared" si="30"/>
        <v>0</v>
      </c>
      <c r="AA159" s="162">
        <v>1.9000000000000001E-4</v>
      </c>
      <c r="AB159" s="162">
        <f t="shared" si="31"/>
        <v>2.2799999999999999E-3</v>
      </c>
      <c r="AC159" s="162">
        <v>0</v>
      </c>
      <c r="AD159" s="163">
        <f t="shared" si="32"/>
        <v>0</v>
      </c>
      <c r="AR159" s="22" t="s">
        <v>214</v>
      </c>
      <c r="AT159" s="22" t="s">
        <v>211</v>
      </c>
      <c r="AU159" s="22" t="s">
        <v>96</v>
      </c>
      <c r="AY159" s="22" t="s">
        <v>204</v>
      </c>
      <c r="BE159" s="164">
        <f t="shared" si="33"/>
        <v>0</v>
      </c>
      <c r="BF159" s="164">
        <f t="shared" si="34"/>
        <v>0</v>
      </c>
      <c r="BG159" s="164">
        <f t="shared" si="35"/>
        <v>0</v>
      </c>
      <c r="BH159" s="164">
        <f t="shared" si="36"/>
        <v>0</v>
      </c>
      <c r="BI159" s="164">
        <f t="shared" si="37"/>
        <v>0</v>
      </c>
      <c r="BJ159" s="22" t="s">
        <v>91</v>
      </c>
      <c r="BK159" s="164">
        <f t="shared" si="38"/>
        <v>0</v>
      </c>
      <c r="BL159" s="22" t="s">
        <v>209</v>
      </c>
      <c r="BM159" s="22" t="s">
        <v>655</v>
      </c>
    </row>
    <row r="160" spans="2:65" s="1" customFormat="1" ht="25.5" customHeight="1">
      <c r="B160" s="154"/>
      <c r="C160" s="165" t="s">
        <v>343</v>
      </c>
      <c r="D160" s="165" t="s">
        <v>211</v>
      </c>
      <c r="E160" s="166" t="s">
        <v>316</v>
      </c>
      <c r="F160" s="265" t="s">
        <v>317</v>
      </c>
      <c r="G160" s="265"/>
      <c r="H160" s="265"/>
      <c r="I160" s="265"/>
      <c r="J160" s="167" t="s">
        <v>227</v>
      </c>
      <c r="K160" s="168">
        <v>3</v>
      </c>
      <c r="L160" s="169"/>
      <c r="M160" s="266"/>
      <c r="N160" s="266"/>
      <c r="O160" s="267"/>
      <c r="P160" s="264">
        <f t="shared" si="26"/>
        <v>0</v>
      </c>
      <c r="Q160" s="264"/>
      <c r="R160" s="160"/>
      <c r="T160" s="161" t="s">
        <v>5</v>
      </c>
      <c r="U160" s="44" t="s">
        <v>47</v>
      </c>
      <c r="V160" s="120">
        <f t="shared" si="27"/>
        <v>0</v>
      </c>
      <c r="W160" s="120">
        <f t="shared" si="28"/>
        <v>0</v>
      </c>
      <c r="X160" s="120">
        <f t="shared" si="29"/>
        <v>0</v>
      </c>
      <c r="Y160" s="162">
        <v>0</v>
      </c>
      <c r="Z160" s="162">
        <f t="shared" si="30"/>
        <v>0</v>
      </c>
      <c r="AA160" s="162">
        <v>0</v>
      </c>
      <c r="AB160" s="162">
        <f t="shared" si="31"/>
        <v>0</v>
      </c>
      <c r="AC160" s="162">
        <v>0</v>
      </c>
      <c r="AD160" s="163">
        <f t="shared" si="32"/>
        <v>0</v>
      </c>
      <c r="AR160" s="22" t="s">
        <v>214</v>
      </c>
      <c r="AT160" s="22" t="s">
        <v>211</v>
      </c>
      <c r="AU160" s="22" t="s">
        <v>96</v>
      </c>
      <c r="AY160" s="22" t="s">
        <v>204</v>
      </c>
      <c r="BE160" s="164">
        <f t="shared" si="33"/>
        <v>0</v>
      </c>
      <c r="BF160" s="164">
        <f t="shared" si="34"/>
        <v>0</v>
      </c>
      <c r="BG160" s="164">
        <f t="shared" si="35"/>
        <v>0</v>
      </c>
      <c r="BH160" s="164">
        <f t="shared" si="36"/>
        <v>0</v>
      </c>
      <c r="BI160" s="164">
        <f t="shared" si="37"/>
        <v>0</v>
      </c>
      <c r="BJ160" s="22" t="s">
        <v>91</v>
      </c>
      <c r="BK160" s="164">
        <f t="shared" si="38"/>
        <v>0</v>
      </c>
      <c r="BL160" s="22" t="s">
        <v>209</v>
      </c>
      <c r="BM160" s="22" t="s">
        <v>656</v>
      </c>
    </row>
    <row r="161" spans="2:65" s="1" customFormat="1" ht="16.5" customHeight="1">
      <c r="B161" s="154"/>
      <c r="C161" s="155" t="s">
        <v>347</v>
      </c>
      <c r="D161" s="155" t="s">
        <v>205</v>
      </c>
      <c r="E161" s="156" t="s">
        <v>320</v>
      </c>
      <c r="F161" s="263" t="s">
        <v>321</v>
      </c>
      <c r="G161" s="263"/>
      <c r="H161" s="263"/>
      <c r="I161" s="263"/>
      <c r="J161" s="157" t="s">
        <v>237</v>
      </c>
      <c r="K161" s="158">
        <v>1</v>
      </c>
      <c r="L161" s="159"/>
      <c r="M161" s="264"/>
      <c r="N161" s="264"/>
      <c r="O161" s="264"/>
      <c r="P161" s="264">
        <f t="shared" si="26"/>
        <v>0</v>
      </c>
      <c r="Q161" s="264"/>
      <c r="R161" s="160"/>
      <c r="T161" s="161" t="s">
        <v>5</v>
      </c>
      <c r="U161" s="44" t="s">
        <v>47</v>
      </c>
      <c r="V161" s="120">
        <f t="shared" si="27"/>
        <v>0</v>
      </c>
      <c r="W161" s="120">
        <f t="shared" si="28"/>
        <v>0</v>
      </c>
      <c r="X161" s="120">
        <f t="shared" si="29"/>
        <v>0</v>
      </c>
      <c r="Y161" s="162">
        <v>0.27800000000000002</v>
      </c>
      <c r="Z161" s="162">
        <f t="shared" si="30"/>
        <v>0.27800000000000002</v>
      </c>
      <c r="AA161" s="162">
        <v>2.4000000000000001E-4</v>
      </c>
      <c r="AB161" s="162">
        <f t="shared" si="31"/>
        <v>2.4000000000000001E-4</v>
      </c>
      <c r="AC161" s="162">
        <v>0</v>
      </c>
      <c r="AD161" s="163">
        <f t="shared" si="32"/>
        <v>0</v>
      </c>
      <c r="AR161" s="22" t="s">
        <v>209</v>
      </c>
      <c r="AT161" s="22" t="s">
        <v>205</v>
      </c>
      <c r="AU161" s="22" t="s">
        <v>96</v>
      </c>
      <c r="AY161" s="22" t="s">
        <v>204</v>
      </c>
      <c r="BE161" s="164">
        <f t="shared" si="33"/>
        <v>0</v>
      </c>
      <c r="BF161" s="164">
        <f t="shared" si="34"/>
        <v>0</v>
      </c>
      <c r="BG161" s="164">
        <f t="shared" si="35"/>
        <v>0</v>
      </c>
      <c r="BH161" s="164">
        <f t="shared" si="36"/>
        <v>0</v>
      </c>
      <c r="BI161" s="164">
        <f t="shared" si="37"/>
        <v>0</v>
      </c>
      <c r="BJ161" s="22" t="s">
        <v>91</v>
      </c>
      <c r="BK161" s="164">
        <f t="shared" si="38"/>
        <v>0</v>
      </c>
      <c r="BL161" s="22" t="s">
        <v>209</v>
      </c>
      <c r="BM161" s="22" t="s">
        <v>657</v>
      </c>
    </row>
    <row r="162" spans="2:65" s="10" customFormat="1" ht="29.85" customHeight="1">
      <c r="B162" s="142"/>
      <c r="C162" s="143"/>
      <c r="D162" s="153" t="s">
        <v>182</v>
      </c>
      <c r="E162" s="153"/>
      <c r="F162" s="153"/>
      <c r="G162" s="153"/>
      <c r="H162" s="153"/>
      <c r="I162" s="153"/>
      <c r="J162" s="153"/>
      <c r="K162" s="153"/>
      <c r="L162" s="153"/>
      <c r="M162" s="279">
        <f>BK162</f>
        <v>0</v>
      </c>
      <c r="N162" s="280"/>
      <c r="O162" s="280"/>
      <c r="P162" s="280"/>
      <c r="Q162" s="280"/>
      <c r="R162" s="145"/>
      <c r="T162" s="146"/>
      <c r="U162" s="143"/>
      <c r="V162" s="143"/>
      <c r="W162" s="147">
        <f>SUM(W163:W167)</f>
        <v>0</v>
      </c>
      <c r="X162" s="147">
        <f>SUM(X163:X167)</f>
        <v>0</v>
      </c>
      <c r="Y162" s="143"/>
      <c r="Z162" s="148">
        <f>SUM(Z163:Z167)</f>
        <v>68.788000000000011</v>
      </c>
      <c r="AA162" s="143"/>
      <c r="AB162" s="148">
        <f>SUM(AB163:AB167)</f>
        <v>1.27515</v>
      </c>
      <c r="AC162" s="143"/>
      <c r="AD162" s="149">
        <f>SUM(AD163:AD167)</f>
        <v>0</v>
      </c>
      <c r="AR162" s="150" t="s">
        <v>96</v>
      </c>
      <c r="AT162" s="151" t="s">
        <v>83</v>
      </c>
      <c r="AU162" s="151" t="s">
        <v>91</v>
      </c>
      <c r="AY162" s="150" t="s">
        <v>204</v>
      </c>
      <c r="BK162" s="152">
        <f>SUM(BK163:BK167)</f>
        <v>0</v>
      </c>
    </row>
    <row r="163" spans="2:65" s="1" customFormat="1" ht="16.5" customHeight="1">
      <c r="B163" s="154"/>
      <c r="C163" s="155" t="s">
        <v>351</v>
      </c>
      <c r="D163" s="155" t="s">
        <v>205</v>
      </c>
      <c r="E163" s="156" t="s">
        <v>658</v>
      </c>
      <c r="F163" s="263" t="s">
        <v>659</v>
      </c>
      <c r="G163" s="263"/>
      <c r="H163" s="263"/>
      <c r="I163" s="263"/>
      <c r="J163" s="157" t="s">
        <v>232</v>
      </c>
      <c r="K163" s="158">
        <v>1</v>
      </c>
      <c r="L163" s="159"/>
      <c r="M163" s="264"/>
      <c r="N163" s="264"/>
      <c r="O163" s="264"/>
      <c r="P163" s="264">
        <f>ROUND(V163*K163,2)</f>
        <v>0</v>
      </c>
      <c r="Q163" s="264"/>
      <c r="R163" s="160"/>
      <c r="T163" s="161" t="s">
        <v>5</v>
      </c>
      <c r="U163" s="44" t="s">
        <v>47</v>
      </c>
      <c r="V163" s="120">
        <f>L163+M163</f>
        <v>0</v>
      </c>
      <c r="W163" s="120">
        <f>ROUND(L163*K163,2)</f>
        <v>0</v>
      </c>
      <c r="X163" s="120">
        <f>ROUND(M163*K163,2)</f>
        <v>0</v>
      </c>
      <c r="Y163" s="162">
        <v>4.5759999999999996</v>
      </c>
      <c r="Z163" s="162">
        <f>Y163*K163</f>
        <v>4.5759999999999996</v>
      </c>
      <c r="AA163" s="162">
        <v>3.7699999999999997E-2</v>
      </c>
      <c r="AB163" s="162">
        <f>AA163*K163</f>
        <v>3.7699999999999997E-2</v>
      </c>
      <c r="AC163" s="162">
        <v>0</v>
      </c>
      <c r="AD163" s="163">
        <f>AC163*K163</f>
        <v>0</v>
      </c>
      <c r="AR163" s="22" t="s">
        <v>209</v>
      </c>
      <c r="AT163" s="22" t="s">
        <v>205</v>
      </c>
      <c r="AU163" s="22" t="s">
        <v>96</v>
      </c>
      <c r="AY163" s="22" t="s">
        <v>204</v>
      </c>
      <c r="BE163" s="164">
        <f>IF(U163="základní",P163,0)</f>
        <v>0</v>
      </c>
      <c r="BF163" s="164">
        <f>IF(U163="snížená",P163,0)</f>
        <v>0</v>
      </c>
      <c r="BG163" s="164">
        <f>IF(U163="zákl. přenesená",P163,0)</f>
        <v>0</v>
      </c>
      <c r="BH163" s="164">
        <f>IF(U163="sníž. přenesená",P163,0)</f>
        <v>0</v>
      </c>
      <c r="BI163" s="164">
        <f>IF(U163="nulová",P163,0)</f>
        <v>0</v>
      </c>
      <c r="BJ163" s="22" t="s">
        <v>91</v>
      </c>
      <c r="BK163" s="164">
        <f>ROUND(V163*K163,2)</f>
        <v>0</v>
      </c>
      <c r="BL163" s="22" t="s">
        <v>209</v>
      </c>
      <c r="BM163" s="22" t="s">
        <v>660</v>
      </c>
    </row>
    <row r="164" spans="2:65" s="1" customFormat="1" ht="16.5" customHeight="1">
      <c r="B164" s="154"/>
      <c r="C164" s="155" t="s">
        <v>355</v>
      </c>
      <c r="D164" s="155" t="s">
        <v>205</v>
      </c>
      <c r="E164" s="156" t="s">
        <v>583</v>
      </c>
      <c r="F164" s="263" t="s">
        <v>584</v>
      </c>
      <c r="G164" s="263"/>
      <c r="H164" s="263"/>
      <c r="I164" s="263"/>
      <c r="J164" s="157" t="s">
        <v>232</v>
      </c>
      <c r="K164" s="158">
        <v>4</v>
      </c>
      <c r="L164" s="159"/>
      <c r="M164" s="264"/>
      <c r="N164" s="264"/>
      <c r="O164" s="264"/>
      <c r="P164" s="264">
        <f>ROUND(V164*K164,2)</f>
        <v>0</v>
      </c>
      <c r="Q164" s="264"/>
      <c r="R164" s="160"/>
      <c r="T164" s="161" t="s">
        <v>5</v>
      </c>
      <c r="U164" s="44" t="s">
        <v>47</v>
      </c>
      <c r="V164" s="120">
        <f>L164+M164</f>
        <v>0</v>
      </c>
      <c r="W164" s="120">
        <f>ROUND(L164*K164,2)</f>
        <v>0</v>
      </c>
      <c r="X164" s="120">
        <f>ROUND(M164*K164,2)</f>
        <v>0</v>
      </c>
      <c r="Y164" s="162">
        <v>4.8049999999999997</v>
      </c>
      <c r="Z164" s="162">
        <f>Y164*K164</f>
        <v>19.22</v>
      </c>
      <c r="AA164" s="162">
        <v>7.0430000000000006E-2</v>
      </c>
      <c r="AB164" s="162">
        <f>AA164*K164</f>
        <v>0.28172000000000003</v>
      </c>
      <c r="AC164" s="162">
        <v>0</v>
      </c>
      <c r="AD164" s="163">
        <f>AC164*K164</f>
        <v>0</v>
      </c>
      <c r="AR164" s="22" t="s">
        <v>209</v>
      </c>
      <c r="AT164" s="22" t="s">
        <v>205</v>
      </c>
      <c r="AU164" s="22" t="s">
        <v>96</v>
      </c>
      <c r="AY164" s="22" t="s">
        <v>204</v>
      </c>
      <c r="BE164" s="164">
        <f>IF(U164="základní",P164,0)</f>
        <v>0</v>
      </c>
      <c r="BF164" s="164">
        <f>IF(U164="snížená",P164,0)</f>
        <v>0</v>
      </c>
      <c r="BG164" s="164">
        <f>IF(U164="zákl. přenesená",P164,0)</f>
        <v>0</v>
      </c>
      <c r="BH164" s="164">
        <f>IF(U164="sníž. přenesená",P164,0)</f>
        <v>0</v>
      </c>
      <c r="BI164" s="164">
        <f>IF(U164="nulová",P164,0)</f>
        <v>0</v>
      </c>
      <c r="BJ164" s="22" t="s">
        <v>91</v>
      </c>
      <c r="BK164" s="164">
        <f>ROUND(V164*K164,2)</f>
        <v>0</v>
      </c>
      <c r="BL164" s="22" t="s">
        <v>209</v>
      </c>
      <c r="BM164" s="22" t="s">
        <v>661</v>
      </c>
    </row>
    <row r="165" spans="2:65" s="1" customFormat="1" ht="16.5" customHeight="1">
      <c r="B165" s="154"/>
      <c r="C165" s="155" t="s">
        <v>359</v>
      </c>
      <c r="D165" s="155" t="s">
        <v>205</v>
      </c>
      <c r="E165" s="156" t="s">
        <v>541</v>
      </c>
      <c r="F165" s="263" t="s">
        <v>586</v>
      </c>
      <c r="G165" s="263"/>
      <c r="H165" s="263"/>
      <c r="I165" s="263"/>
      <c r="J165" s="157" t="s">
        <v>232</v>
      </c>
      <c r="K165" s="158">
        <v>9</v>
      </c>
      <c r="L165" s="159"/>
      <c r="M165" s="264"/>
      <c r="N165" s="264"/>
      <c r="O165" s="264"/>
      <c r="P165" s="264">
        <f>ROUND(V165*K165,2)</f>
        <v>0</v>
      </c>
      <c r="Q165" s="264"/>
      <c r="R165" s="160"/>
      <c r="T165" s="161" t="s">
        <v>5</v>
      </c>
      <c r="U165" s="44" t="s">
        <v>47</v>
      </c>
      <c r="V165" s="120">
        <f>L165+M165</f>
        <v>0</v>
      </c>
      <c r="W165" s="120">
        <f>ROUND(L165*K165,2)</f>
        <v>0</v>
      </c>
      <c r="X165" s="120">
        <f>ROUND(M165*K165,2)</f>
        <v>0</v>
      </c>
      <c r="Y165" s="162">
        <v>4.9400000000000004</v>
      </c>
      <c r="Z165" s="162">
        <f>Y165*K165</f>
        <v>44.46</v>
      </c>
      <c r="AA165" s="162">
        <v>0.10317</v>
      </c>
      <c r="AB165" s="162">
        <f>AA165*K165</f>
        <v>0.92852999999999997</v>
      </c>
      <c r="AC165" s="162">
        <v>0</v>
      </c>
      <c r="AD165" s="163">
        <f>AC165*K165</f>
        <v>0</v>
      </c>
      <c r="AR165" s="22" t="s">
        <v>209</v>
      </c>
      <c r="AT165" s="22" t="s">
        <v>205</v>
      </c>
      <c r="AU165" s="22" t="s">
        <v>96</v>
      </c>
      <c r="AY165" s="22" t="s">
        <v>204</v>
      </c>
      <c r="BE165" s="164">
        <f>IF(U165="základní",P165,0)</f>
        <v>0</v>
      </c>
      <c r="BF165" s="164">
        <f>IF(U165="snížená",P165,0)</f>
        <v>0</v>
      </c>
      <c r="BG165" s="164">
        <f>IF(U165="zákl. přenesená",P165,0)</f>
        <v>0</v>
      </c>
      <c r="BH165" s="164">
        <f>IF(U165="sníž. přenesená",P165,0)</f>
        <v>0</v>
      </c>
      <c r="BI165" s="164">
        <f>IF(U165="nulová",P165,0)</f>
        <v>0</v>
      </c>
      <c r="BJ165" s="22" t="s">
        <v>91</v>
      </c>
      <c r="BK165" s="164">
        <f>ROUND(V165*K165,2)</f>
        <v>0</v>
      </c>
      <c r="BL165" s="22" t="s">
        <v>209</v>
      </c>
      <c r="BM165" s="22" t="s">
        <v>662</v>
      </c>
    </row>
    <row r="166" spans="2:65" s="1" customFormat="1" ht="16.5" customHeight="1">
      <c r="B166" s="154"/>
      <c r="C166" s="155" t="s">
        <v>367</v>
      </c>
      <c r="D166" s="155" t="s">
        <v>205</v>
      </c>
      <c r="E166" s="156" t="s">
        <v>324</v>
      </c>
      <c r="F166" s="263" t="s">
        <v>325</v>
      </c>
      <c r="G166" s="263"/>
      <c r="H166" s="263"/>
      <c r="I166" s="263"/>
      <c r="J166" s="157" t="s">
        <v>237</v>
      </c>
      <c r="K166" s="158">
        <v>1</v>
      </c>
      <c r="L166" s="159"/>
      <c r="M166" s="264"/>
      <c r="N166" s="264"/>
      <c r="O166" s="264"/>
      <c r="P166" s="264">
        <f>ROUND(V166*K166,2)</f>
        <v>0</v>
      </c>
      <c r="Q166" s="264"/>
      <c r="R166" s="160"/>
      <c r="T166" s="161" t="s">
        <v>5</v>
      </c>
      <c r="U166" s="44" t="s">
        <v>47</v>
      </c>
      <c r="V166" s="120">
        <f>L166+M166</f>
        <v>0</v>
      </c>
      <c r="W166" s="120">
        <f>ROUND(L166*K166,2)</f>
        <v>0</v>
      </c>
      <c r="X166" s="120">
        <f>ROUND(M166*K166,2)</f>
        <v>0</v>
      </c>
      <c r="Y166" s="162">
        <v>0.26600000000000001</v>
      </c>
      <c r="Z166" s="162">
        <f>Y166*K166</f>
        <v>0.26600000000000001</v>
      </c>
      <c r="AA166" s="162">
        <v>1.3599999999999999E-2</v>
      </c>
      <c r="AB166" s="162">
        <f>AA166*K166</f>
        <v>1.3599999999999999E-2</v>
      </c>
      <c r="AC166" s="162">
        <v>0</v>
      </c>
      <c r="AD166" s="163">
        <f>AC166*K166</f>
        <v>0</v>
      </c>
      <c r="AR166" s="22" t="s">
        <v>209</v>
      </c>
      <c r="AT166" s="22" t="s">
        <v>205</v>
      </c>
      <c r="AU166" s="22" t="s">
        <v>96</v>
      </c>
      <c r="AY166" s="22" t="s">
        <v>204</v>
      </c>
      <c r="BE166" s="164">
        <f>IF(U166="základní",P166,0)</f>
        <v>0</v>
      </c>
      <c r="BF166" s="164">
        <f>IF(U166="snížená",P166,0)</f>
        <v>0</v>
      </c>
      <c r="BG166" s="164">
        <f>IF(U166="zákl. přenesená",P166,0)</f>
        <v>0</v>
      </c>
      <c r="BH166" s="164">
        <f>IF(U166="sníž. přenesená",P166,0)</f>
        <v>0</v>
      </c>
      <c r="BI166" s="164">
        <f>IF(U166="nulová",P166,0)</f>
        <v>0</v>
      </c>
      <c r="BJ166" s="22" t="s">
        <v>91</v>
      </c>
      <c r="BK166" s="164">
        <f>ROUND(V166*K166,2)</f>
        <v>0</v>
      </c>
      <c r="BL166" s="22" t="s">
        <v>209</v>
      </c>
      <c r="BM166" s="22" t="s">
        <v>663</v>
      </c>
    </row>
    <row r="167" spans="2:65" s="1" customFormat="1" ht="16.5" customHeight="1">
      <c r="B167" s="154"/>
      <c r="C167" s="155" t="s">
        <v>372</v>
      </c>
      <c r="D167" s="155" t="s">
        <v>205</v>
      </c>
      <c r="E167" s="156" t="s">
        <v>664</v>
      </c>
      <c r="F167" s="263" t="s">
        <v>665</v>
      </c>
      <c r="G167" s="263"/>
      <c r="H167" s="263"/>
      <c r="I167" s="263"/>
      <c r="J167" s="157" t="s">
        <v>237</v>
      </c>
      <c r="K167" s="158">
        <v>1</v>
      </c>
      <c r="L167" s="159"/>
      <c r="M167" s="264"/>
      <c r="N167" s="264"/>
      <c r="O167" s="264"/>
      <c r="P167" s="264">
        <f>ROUND(V167*K167,2)</f>
        <v>0</v>
      </c>
      <c r="Q167" s="264"/>
      <c r="R167" s="160"/>
      <c r="T167" s="161" t="s">
        <v>5</v>
      </c>
      <c r="U167" s="44" t="s">
        <v>47</v>
      </c>
      <c r="V167" s="120">
        <f>L167+M167</f>
        <v>0</v>
      </c>
      <c r="W167" s="120">
        <f>ROUND(L167*K167,2)</f>
        <v>0</v>
      </c>
      <c r="X167" s="120">
        <f>ROUND(M167*K167,2)</f>
        <v>0</v>
      </c>
      <c r="Y167" s="162">
        <v>0.26600000000000001</v>
      </c>
      <c r="Z167" s="162">
        <f>Y167*K167</f>
        <v>0.26600000000000001</v>
      </c>
      <c r="AA167" s="162">
        <v>1.3599999999999999E-2</v>
      </c>
      <c r="AB167" s="162">
        <f>AA167*K167</f>
        <v>1.3599999999999999E-2</v>
      </c>
      <c r="AC167" s="162">
        <v>0</v>
      </c>
      <c r="AD167" s="163">
        <f>AC167*K167</f>
        <v>0</v>
      </c>
      <c r="AR167" s="22" t="s">
        <v>209</v>
      </c>
      <c r="AT167" s="22" t="s">
        <v>205</v>
      </c>
      <c r="AU167" s="22" t="s">
        <v>96</v>
      </c>
      <c r="AY167" s="22" t="s">
        <v>204</v>
      </c>
      <c r="BE167" s="164">
        <f>IF(U167="základní",P167,0)</f>
        <v>0</v>
      </c>
      <c r="BF167" s="164">
        <f>IF(U167="snížená",P167,0)</f>
        <v>0</v>
      </c>
      <c r="BG167" s="164">
        <f>IF(U167="zákl. přenesená",P167,0)</f>
        <v>0</v>
      </c>
      <c r="BH167" s="164">
        <f>IF(U167="sníž. přenesená",P167,0)</f>
        <v>0</v>
      </c>
      <c r="BI167" s="164">
        <f>IF(U167="nulová",P167,0)</f>
        <v>0</v>
      </c>
      <c r="BJ167" s="22" t="s">
        <v>91</v>
      </c>
      <c r="BK167" s="164">
        <f>ROUND(V167*K167,2)</f>
        <v>0</v>
      </c>
      <c r="BL167" s="22" t="s">
        <v>209</v>
      </c>
      <c r="BM167" s="22" t="s">
        <v>666</v>
      </c>
    </row>
    <row r="168" spans="2:65" s="10" customFormat="1" ht="29.85" customHeight="1">
      <c r="B168" s="142"/>
      <c r="C168" s="143"/>
      <c r="D168" s="153" t="s">
        <v>183</v>
      </c>
      <c r="E168" s="153"/>
      <c r="F168" s="153"/>
      <c r="G168" s="153"/>
      <c r="H168" s="153"/>
      <c r="I168" s="153"/>
      <c r="J168" s="153"/>
      <c r="K168" s="153"/>
      <c r="L168" s="153"/>
      <c r="M168" s="279">
        <f>BK168</f>
        <v>0</v>
      </c>
      <c r="N168" s="280"/>
      <c r="O168" s="280"/>
      <c r="P168" s="280"/>
      <c r="Q168" s="280"/>
      <c r="R168" s="145"/>
      <c r="T168" s="146"/>
      <c r="U168" s="143"/>
      <c r="V168" s="143"/>
      <c r="W168" s="147">
        <f>SUM(W169:W178)</f>
        <v>0</v>
      </c>
      <c r="X168" s="147">
        <f>SUM(X169:X178)</f>
        <v>0</v>
      </c>
      <c r="Y168" s="143"/>
      <c r="Z168" s="148">
        <f>SUM(Z169:Z178)</f>
        <v>25.248000000000005</v>
      </c>
      <c r="AA168" s="143"/>
      <c r="AB168" s="148">
        <f>SUM(AB169:AB178)</f>
        <v>2.2859999999999998E-2</v>
      </c>
      <c r="AC168" s="143"/>
      <c r="AD168" s="149">
        <f>SUM(AD169:AD178)</f>
        <v>0</v>
      </c>
      <c r="AR168" s="150" t="s">
        <v>96</v>
      </c>
      <c r="AT168" s="151" t="s">
        <v>83</v>
      </c>
      <c r="AU168" s="151" t="s">
        <v>91</v>
      </c>
      <c r="AY168" s="150" t="s">
        <v>204</v>
      </c>
      <c r="BK168" s="152">
        <f>SUM(BK169:BK178)</f>
        <v>0</v>
      </c>
    </row>
    <row r="169" spans="2:65" s="1" customFormat="1" ht="25.5" customHeight="1">
      <c r="B169" s="154"/>
      <c r="C169" s="155" t="s">
        <v>518</v>
      </c>
      <c r="D169" s="155" t="s">
        <v>205</v>
      </c>
      <c r="E169" s="156" t="s">
        <v>332</v>
      </c>
      <c r="F169" s="263" t="s">
        <v>333</v>
      </c>
      <c r="G169" s="263"/>
      <c r="H169" s="263"/>
      <c r="I169" s="263"/>
      <c r="J169" s="157" t="s">
        <v>334</v>
      </c>
      <c r="K169" s="158">
        <v>9</v>
      </c>
      <c r="L169" s="159"/>
      <c r="M169" s="264"/>
      <c r="N169" s="264"/>
      <c r="O169" s="264"/>
      <c r="P169" s="264">
        <f t="shared" ref="P169:P178" si="39">ROUND(V169*K169,2)</f>
        <v>0</v>
      </c>
      <c r="Q169" s="264"/>
      <c r="R169" s="160"/>
      <c r="T169" s="161" t="s">
        <v>5</v>
      </c>
      <c r="U169" s="44" t="s">
        <v>47</v>
      </c>
      <c r="V169" s="120">
        <f t="shared" ref="V169:V178" si="40">L169+M169</f>
        <v>0</v>
      </c>
      <c r="W169" s="120">
        <f t="shared" ref="W169:W178" si="41">ROUND(L169*K169,2)</f>
        <v>0</v>
      </c>
      <c r="X169" s="120">
        <f t="shared" ref="X169:X178" si="42">ROUND(M169*K169,2)</f>
        <v>0</v>
      </c>
      <c r="Y169" s="162">
        <v>0.11700000000000001</v>
      </c>
      <c r="Z169" s="162">
        <f t="shared" ref="Z169:Z178" si="43">Y169*K169</f>
        <v>1.0530000000000002</v>
      </c>
      <c r="AA169" s="162">
        <v>6.9999999999999994E-5</v>
      </c>
      <c r="AB169" s="162">
        <f t="shared" ref="AB169:AB178" si="44">AA169*K169</f>
        <v>6.2999999999999992E-4</v>
      </c>
      <c r="AC169" s="162">
        <v>0</v>
      </c>
      <c r="AD169" s="163">
        <f t="shared" ref="AD169:AD178" si="45">AC169*K169</f>
        <v>0</v>
      </c>
      <c r="AR169" s="22" t="s">
        <v>209</v>
      </c>
      <c r="AT169" s="22" t="s">
        <v>205</v>
      </c>
      <c r="AU169" s="22" t="s">
        <v>96</v>
      </c>
      <c r="AY169" s="22" t="s">
        <v>204</v>
      </c>
      <c r="BE169" s="164">
        <f t="shared" ref="BE169:BE178" si="46">IF(U169="základní",P169,0)</f>
        <v>0</v>
      </c>
      <c r="BF169" s="164">
        <f t="shared" ref="BF169:BF178" si="47">IF(U169="snížená",P169,0)</f>
        <v>0</v>
      </c>
      <c r="BG169" s="164">
        <f t="shared" ref="BG169:BG178" si="48">IF(U169="zákl. přenesená",P169,0)</f>
        <v>0</v>
      </c>
      <c r="BH169" s="164">
        <f t="shared" ref="BH169:BH178" si="49">IF(U169="sníž. přenesená",P169,0)</f>
        <v>0</v>
      </c>
      <c r="BI169" s="164">
        <f t="shared" ref="BI169:BI178" si="50">IF(U169="nulová",P169,0)</f>
        <v>0</v>
      </c>
      <c r="BJ169" s="22" t="s">
        <v>91</v>
      </c>
      <c r="BK169" s="164">
        <f t="shared" ref="BK169:BK178" si="51">ROUND(V169*K169,2)</f>
        <v>0</v>
      </c>
      <c r="BL169" s="22" t="s">
        <v>209</v>
      </c>
      <c r="BM169" s="22" t="s">
        <v>667</v>
      </c>
    </row>
    <row r="170" spans="2:65" s="1" customFormat="1" ht="25.5" customHeight="1">
      <c r="B170" s="154"/>
      <c r="C170" s="155" t="s">
        <v>520</v>
      </c>
      <c r="D170" s="155" t="s">
        <v>205</v>
      </c>
      <c r="E170" s="156" t="s">
        <v>336</v>
      </c>
      <c r="F170" s="263" t="s">
        <v>337</v>
      </c>
      <c r="G170" s="263"/>
      <c r="H170" s="263"/>
      <c r="I170" s="263"/>
      <c r="J170" s="157" t="s">
        <v>334</v>
      </c>
      <c r="K170" s="158">
        <v>9</v>
      </c>
      <c r="L170" s="159"/>
      <c r="M170" s="264"/>
      <c r="N170" s="264"/>
      <c r="O170" s="264"/>
      <c r="P170" s="264">
        <f t="shared" si="39"/>
        <v>0</v>
      </c>
      <c r="Q170" s="264"/>
      <c r="R170" s="160"/>
      <c r="T170" s="161" t="s">
        <v>5</v>
      </c>
      <c r="U170" s="44" t="s">
        <v>47</v>
      </c>
      <c r="V170" s="120">
        <f t="shared" si="40"/>
        <v>0</v>
      </c>
      <c r="W170" s="120">
        <f t="shared" si="41"/>
        <v>0</v>
      </c>
      <c r="X170" s="120">
        <f t="shared" si="42"/>
        <v>0</v>
      </c>
      <c r="Y170" s="162">
        <v>0.184</v>
      </c>
      <c r="Z170" s="162">
        <f t="shared" si="43"/>
        <v>1.6559999999999999</v>
      </c>
      <c r="AA170" s="162">
        <v>1.3999999999999999E-4</v>
      </c>
      <c r="AB170" s="162">
        <f t="shared" si="44"/>
        <v>1.2599999999999998E-3</v>
      </c>
      <c r="AC170" s="162">
        <v>0</v>
      </c>
      <c r="AD170" s="163">
        <f t="shared" si="45"/>
        <v>0</v>
      </c>
      <c r="AR170" s="22" t="s">
        <v>209</v>
      </c>
      <c r="AT170" s="22" t="s">
        <v>205</v>
      </c>
      <c r="AU170" s="22" t="s">
        <v>96</v>
      </c>
      <c r="AY170" s="22" t="s">
        <v>204</v>
      </c>
      <c r="BE170" s="164">
        <f t="shared" si="46"/>
        <v>0</v>
      </c>
      <c r="BF170" s="164">
        <f t="shared" si="47"/>
        <v>0</v>
      </c>
      <c r="BG170" s="164">
        <f t="shared" si="48"/>
        <v>0</v>
      </c>
      <c r="BH170" s="164">
        <f t="shared" si="49"/>
        <v>0</v>
      </c>
      <c r="BI170" s="164">
        <f t="shared" si="50"/>
        <v>0</v>
      </c>
      <c r="BJ170" s="22" t="s">
        <v>91</v>
      </c>
      <c r="BK170" s="164">
        <f t="shared" si="51"/>
        <v>0</v>
      </c>
      <c r="BL170" s="22" t="s">
        <v>209</v>
      </c>
      <c r="BM170" s="22" t="s">
        <v>668</v>
      </c>
    </row>
    <row r="171" spans="2:65" s="1" customFormat="1" ht="25.5" customHeight="1">
      <c r="B171" s="154"/>
      <c r="C171" s="155" t="s">
        <v>522</v>
      </c>
      <c r="D171" s="155" t="s">
        <v>205</v>
      </c>
      <c r="E171" s="156" t="s">
        <v>340</v>
      </c>
      <c r="F171" s="263" t="s">
        <v>341</v>
      </c>
      <c r="G171" s="263"/>
      <c r="H171" s="263"/>
      <c r="I171" s="263"/>
      <c r="J171" s="157" t="s">
        <v>334</v>
      </c>
      <c r="K171" s="158">
        <v>9</v>
      </c>
      <c r="L171" s="159"/>
      <c r="M171" s="264"/>
      <c r="N171" s="264"/>
      <c r="O171" s="264"/>
      <c r="P171" s="264">
        <f t="shared" si="39"/>
        <v>0</v>
      </c>
      <c r="Q171" s="264"/>
      <c r="R171" s="160"/>
      <c r="T171" s="161" t="s">
        <v>5</v>
      </c>
      <c r="U171" s="44" t="s">
        <v>47</v>
      </c>
      <c r="V171" s="120">
        <f t="shared" si="40"/>
        <v>0</v>
      </c>
      <c r="W171" s="120">
        <f t="shared" si="41"/>
        <v>0</v>
      </c>
      <c r="X171" s="120">
        <f t="shared" si="42"/>
        <v>0</v>
      </c>
      <c r="Y171" s="162">
        <v>0.16600000000000001</v>
      </c>
      <c r="Z171" s="162">
        <f t="shared" si="43"/>
        <v>1.494</v>
      </c>
      <c r="AA171" s="162">
        <v>2.3000000000000001E-4</v>
      </c>
      <c r="AB171" s="162">
        <f t="shared" si="44"/>
        <v>2.0700000000000002E-3</v>
      </c>
      <c r="AC171" s="162">
        <v>0</v>
      </c>
      <c r="AD171" s="163">
        <f t="shared" si="45"/>
        <v>0</v>
      </c>
      <c r="AR171" s="22" t="s">
        <v>209</v>
      </c>
      <c r="AT171" s="22" t="s">
        <v>205</v>
      </c>
      <c r="AU171" s="22" t="s">
        <v>96</v>
      </c>
      <c r="AY171" s="22" t="s">
        <v>204</v>
      </c>
      <c r="BE171" s="164">
        <f t="shared" si="46"/>
        <v>0</v>
      </c>
      <c r="BF171" s="164">
        <f t="shared" si="47"/>
        <v>0</v>
      </c>
      <c r="BG171" s="164">
        <f t="shared" si="48"/>
        <v>0</v>
      </c>
      <c r="BH171" s="164">
        <f t="shared" si="49"/>
        <v>0</v>
      </c>
      <c r="BI171" s="164">
        <f t="shared" si="50"/>
        <v>0</v>
      </c>
      <c r="BJ171" s="22" t="s">
        <v>91</v>
      </c>
      <c r="BK171" s="164">
        <f t="shared" si="51"/>
        <v>0</v>
      </c>
      <c r="BL171" s="22" t="s">
        <v>209</v>
      </c>
      <c r="BM171" s="22" t="s">
        <v>669</v>
      </c>
    </row>
    <row r="172" spans="2:65" s="1" customFormat="1" ht="25.5" customHeight="1">
      <c r="B172" s="154"/>
      <c r="C172" s="155" t="s">
        <v>524</v>
      </c>
      <c r="D172" s="155" t="s">
        <v>205</v>
      </c>
      <c r="E172" s="156" t="s">
        <v>344</v>
      </c>
      <c r="F172" s="263" t="s">
        <v>345</v>
      </c>
      <c r="G172" s="263"/>
      <c r="H172" s="263"/>
      <c r="I172" s="263"/>
      <c r="J172" s="157" t="s">
        <v>334</v>
      </c>
      <c r="K172" s="158">
        <v>9</v>
      </c>
      <c r="L172" s="159"/>
      <c r="M172" s="264"/>
      <c r="N172" s="264"/>
      <c r="O172" s="264"/>
      <c r="P172" s="264">
        <f t="shared" si="39"/>
        <v>0</v>
      </c>
      <c r="Q172" s="264"/>
      <c r="R172" s="160"/>
      <c r="T172" s="161" t="s">
        <v>5</v>
      </c>
      <c r="U172" s="44" t="s">
        <v>47</v>
      </c>
      <c r="V172" s="120">
        <f t="shared" si="40"/>
        <v>0</v>
      </c>
      <c r="W172" s="120">
        <f t="shared" si="41"/>
        <v>0</v>
      </c>
      <c r="X172" s="120">
        <f t="shared" si="42"/>
        <v>0</v>
      </c>
      <c r="Y172" s="162">
        <v>0.17199999999999999</v>
      </c>
      <c r="Z172" s="162">
        <f t="shared" si="43"/>
        <v>1.5479999999999998</v>
      </c>
      <c r="AA172" s="162">
        <v>9.0000000000000006E-5</v>
      </c>
      <c r="AB172" s="162">
        <f t="shared" si="44"/>
        <v>8.1000000000000006E-4</v>
      </c>
      <c r="AC172" s="162">
        <v>0</v>
      </c>
      <c r="AD172" s="163">
        <f t="shared" si="45"/>
        <v>0</v>
      </c>
      <c r="AR172" s="22" t="s">
        <v>209</v>
      </c>
      <c r="AT172" s="22" t="s">
        <v>205</v>
      </c>
      <c r="AU172" s="22" t="s">
        <v>96</v>
      </c>
      <c r="AY172" s="22" t="s">
        <v>204</v>
      </c>
      <c r="BE172" s="164">
        <f t="shared" si="46"/>
        <v>0</v>
      </c>
      <c r="BF172" s="164">
        <f t="shared" si="47"/>
        <v>0</v>
      </c>
      <c r="BG172" s="164">
        <f t="shared" si="48"/>
        <v>0</v>
      </c>
      <c r="BH172" s="164">
        <f t="shared" si="49"/>
        <v>0</v>
      </c>
      <c r="BI172" s="164">
        <f t="shared" si="50"/>
        <v>0</v>
      </c>
      <c r="BJ172" s="22" t="s">
        <v>91</v>
      </c>
      <c r="BK172" s="164">
        <f t="shared" si="51"/>
        <v>0</v>
      </c>
      <c r="BL172" s="22" t="s">
        <v>209</v>
      </c>
      <c r="BM172" s="22" t="s">
        <v>670</v>
      </c>
    </row>
    <row r="173" spans="2:65" s="1" customFormat="1" ht="25.5" customHeight="1">
      <c r="B173" s="154"/>
      <c r="C173" s="155" t="s">
        <v>526</v>
      </c>
      <c r="D173" s="155" t="s">
        <v>205</v>
      </c>
      <c r="E173" s="156" t="s">
        <v>348</v>
      </c>
      <c r="F173" s="263" t="s">
        <v>349</v>
      </c>
      <c r="G173" s="263"/>
      <c r="H173" s="263"/>
      <c r="I173" s="263"/>
      <c r="J173" s="157" t="s">
        <v>208</v>
      </c>
      <c r="K173" s="158">
        <v>201</v>
      </c>
      <c r="L173" s="159"/>
      <c r="M173" s="264"/>
      <c r="N173" s="264"/>
      <c r="O173" s="264"/>
      <c r="P173" s="264">
        <f t="shared" si="39"/>
        <v>0</v>
      </c>
      <c r="Q173" s="264"/>
      <c r="R173" s="160"/>
      <c r="T173" s="161" t="s">
        <v>5</v>
      </c>
      <c r="U173" s="44" t="s">
        <v>47</v>
      </c>
      <c r="V173" s="120">
        <f t="shared" si="40"/>
        <v>0</v>
      </c>
      <c r="W173" s="120">
        <f t="shared" si="41"/>
        <v>0</v>
      </c>
      <c r="X173" s="120">
        <f t="shared" si="42"/>
        <v>0</v>
      </c>
      <c r="Y173" s="162">
        <v>0.01</v>
      </c>
      <c r="Z173" s="162">
        <f t="shared" si="43"/>
        <v>2.0100000000000002</v>
      </c>
      <c r="AA173" s="162">
        <v>1.0000000000000001E-5</v>
      </c>
      <c r="AB173" s="162">
        <f t="shared" si="44"/>
        <v>2.0100000000000001E-3</v>
      </c>
      <c r="AC173" s="162">
        <v>0</v>
      </c>
      <c r="AD173" s="163">
        <f t="shared" si="45"/>
        <v>0</v>
      </c>
      <c r="AR173" s="22" t="s">
        <v>209</v>
      </c>
      <c r="AT173" s="22" t="s">
        <v>205</v>
      </c>
      <c r="AU173" s="22" t="s">
        <v>96</v>
      </c>
      <c r="AY173" s="22" t="s">
        <v>204</v>
      </c>
      <c r="BE173" s="164">
        <f t="shared" si="46"/>
        <v>0</v>
      </c>
      <c r="BF173" s="164">
        <f t="shared" si="47"/>
        <v>0</v>
      </c>
      <c r="BG173" s="164">
        <f t="shared" si="48"/>
        <v>0</v>
      </c>
      <c r="BH173" s="164">
        <f t="shared" si="49"/>
        <v>0</v>
      </c>
      <c r="BI173" s="164">
        <f t="shared" si="50"/>
        <v>0</v>
      </c>
      <c r="BJ173" s="22" t="s">
        <v>91</v>
      </c>
      <c r="BK173" s="164">
        <f t="shared" si="51"/>
        <v>0</v>
      </c>
      <c r="BL173" s="22" t="s">
        <v>209</v>
      </c>
      <c r="BM173" s="22" t="s">
        <v>671</v>
      </c>
    </row>
    <row r="174" spans="2:65" s="1" customFormat="1" ht="25.5" customHeight="1">
      <c r="B174" s="154"/>
      <c r="C174" s="155" t="s">
        <v>528</v>
      </c>
      <c r="D174" s="155" t="s">
        <v>205</v>
      </c>
      <c r="E174" s="156" t="s">
        <v>352</v>
      </c>
      <c r="F174" s="263" t="s">
        <v>353</v>
      </c>
      <c r="G174" s="263"/>
      <c r="H174" s="263"/>
      <c r="I174" s="263"/>
      <c r="J174" s="157" t="s">
        <v>208</v>
      </c>
      <c r="K174" s="158">
        <v>402</v>
      </c>
      <c r="L174" s="159"/>
      <c r="M174" s="264"/>
      <c r="N174" s="264"/>
      <c r="O174" s="264"/>
      <c r="P174" s="264">
        <f t="shared" si="39"/>
        <v>0</v>
      </c>
      <c r="Q174" s="264"/>
      <c r="R174" s="160"/>
      <c r="T174" s="161" t="s">
        <v>5</v>
      </c>
      <c r="U174" s="44" t="s">
        <v>47</v>
      </c>
      <c r="V174" s="120">
        <f t="shared" si="40"/>
        <v>0</v>
      </c>
      <c r="W174" s="120">
        <f t="shared" si="41"/>
        <v>0</v>
      </c>
      <c r="X174" s="120">
        <f t="shared" si="42"/>
        <v>0</v>
      </c>
      <c r="Y174" s="162">
        <v>2.8000000000000001E-2</v>
      </c>
      <c r="Z174" s="162">
        <f t="shared" si="43"/>
        <v>11.256</v>
      </c>
      <c r="AA174" s="162">
        <v>3.0000000000000001E-5</v>
      </c>
      <c r="AB174" s="162">
        <f t="shared" si="44"/>
        <v>1.206E-2</v>
      </c>
      <c r="AC174" s="162">
        <v>0</v>
      </c>
      <c r="AD174" s="163">
        <f t="shared" si="45"/>
        <v>0</v>
      </c>
      <c r="AR174" s="22" t="s">
        <v>209</v>
      </c>
      <c r="AT174" s="22" t="s">
        <v>205</v>
      </c>
      <c r="AU174" s="22" t="s">
        <v>96</v>
      </c>
      <c r="AY174" s="22" t="s">
        <v>204</v>
      </c>
      <c r="BE174" s="164">
        <f t="shared" si="46"/>
        <v>0</v>
      </c>
      <c r="BF174" s="164">
        <f t="shared" si="47"/>
        <v>0</v>
      </c>
      <c r="BG174" s="164">
        <f t="shared" si="48"/>
        <v>0</v>
      </c>
      <c r="BH174" s="164">
        <f t="shared" si="49"/>
        <v>0</v>
      </c>
      <c r="BI174" s="164">
        <f t="shared" si="50"/>
        <v>0</v>
      </c>
      <c r="BJ174" s="22" t="s">
        <v>91</v>
      </c>
      <c r="BK174" s="164">
        <f t="shared" si="51"/>
        <v>0</v>
      </c>
      <c r="BL174" s="22" t="s">
        <v>209</v>
      </c>
      <c r="BM174" s="22" t="s">
        <v>672</v>
      </c>
    </row>
    <row r="175" spans="2:65" s="1" customFormat="1" ht="25.5" customHeight="1">
      <c r="B175" s="154"/>
      <c r="C175" s="155" t="s">
        <v>532</v>
      </c>
      <c r="D175" s="155" t="s">
        <v>205</v>
      </c>
      <c r="E175" s="156" t="s">
        <v>356</v>
      </c>
      <c r="F175" s="263" t="s">
        <v>357</v>
      </c>
      <c r="G175" s="263"/>
      <c r="H175" s="263"/>
      <c r="I175" s="263"/>
      <c r="J175" s="157" t="s">
        <v>208</v>
      </c>
      <c r="K175" s="158">
        <v>201</v>
      </c>
      <c r="L175" s="159"/>
      <c r="M175" s="264"/>
      <c r="N175" s="264"/>
      <c r="O175" s="264"/>
      <c r="P175" s="264">
        <f t="shared" si="39"/>
        <v>0</v>
      </c>
      <c r="Q175" s="264"/>
      <c r="R175" s="160"/>
      <c r="T175" s="161" t="s">
        <v>5</v>
      </c>
      <c r="U175" s="44" t="s">
        <v>47</v>
      </c>
      <c r="V175" s="120">
        <f t="shared" si="40"/>
        <v>0</v>
      </c>
      <c r="W175" s="120">
        <f t="shared" si="41"/>
        <v>0</v>
      </c>
      <c r="X175" s="120">
        <f t="shared" si="42"/>
        <v>0</v>
      </c>
      <c r="Y175" s="162">
        <v>3.1E-2</v>
      </c>
      <c r="Z175" s="162">
        <f t="shared" si="43"/>
        <v>6.2309999999999999</v>
      </c>
      <c r="AA175" s="162">
        <v>2.0000000000000002E-5</v>
      </c>
      <c r="AB175" s="162">
        <f t="shared" si="44"/>
        <v>4.0200000000000001E-3</v>
      </c>
      <c r="AC175" s="162">
        <v>0</v>
      </c>
      <c r="AD175" s="163">
        <f t="shared" si="45"/>
        <v>0</v>
      </c>
      <c r="AR175" s="22" t="s">
        <v>209</v>
      </c>
      <c r="AT175" s="22" t="s">
        <v>205</v>
      </c>
      <c r="AU175" s="22" t="s">
        <v>96</v>
      </c>
      <c r="AY175" s="22" t="s">
        <v>204</v>
      </c>
      <c r="BE175" s="164">
        <f t="shared" si="46"/>
        <v>0</v>
      </c>
      <c r="BF175" s="164">
        <f t="shared" si="47"/>
        <v>0</v>
      </c>
      <c r="BG175" s="164">
        <f t="shared" si="48"/>
        <v>0</v>
      </c>
      <c r="BH175" s="164">
        <f t="shared" si="49"/>
        <v>0</v>
      </c>
      <c r="BI175" s="164">
        <f t="shared" si="50"/>
        <v>0</v>
      </c>
      <c r="BJ175" s="22" t="s">
        <v>91</v>
      </c>
      <c r="BK175" s="164">
        <f t="shared" si="51"/>
        <v>0</v>
      </c>
      <c r="BL175" s="22" t="s">
        <v>209</v>
      </c>
      <c r="BM175" s="22" t="s">
        <v>673</v>
      </c>
    </row>
    <row r="176" spans="2:65" s="1" customFormat="1" ht="16.5" customHeight="1">
      <c r="B176" s="154"/>
      <c r="C176" s="155" t="s">
        <v>536</v>
      </c>
      <c r="D176" s="155" t="s">
        <v>205</v>
      </c>
      <c r="E176" s="156" t="s">
        <v>595</v>
      </c>
      <c r="F176" s="263" t="s">
        <v>596</v>
      </c>
      <c r="G176" s="263"/>
      <c r="H176" s="263"/>
      <c r="I176" s="263"/>
      <c r="J176" s="157" t="s">
        <v>237</v>
      </c>
      <c r="K176" s="158">
        <v>4</v>
      </c>
      <c r="L176" s="159"/>
      <c r="M176" s="264"/>
      <c r="N176" s="264"/>
      <c r="O176" s="264"/>
      <c r="P176" s="264">
        <f t="shared" si="39"/>
        <v>0</v>
      </c>
      <c r="Q176" s="264"/>
      <c r="R176" s="160"/>
      <c r="T176" s="161" t="s">
        <v>5</v>
      </c>
      <c r="U176" s="44" t="s">
        <v>47</v>
      </c>
      <c r="V176" s="120">
        <f t="shared" si="40"/>
        <v>0</v>
      </c>
      <c r="W176" s="120">
        <f t="shared" si="41"/>
        <v>0</v>
      </c>
      <c r="X176" s="120">
        <f t="shared" si="42"/>
        <v>0</v>
      </c>
      <c r="Y176" s="162">
        <v>0</v>
      </c>
      <c r="Z176" s="162">
        <f t="shared" si="43"/>
        <v>0</v>
      </c>
      <c r="AA176" s="162">
        <v>0</v>
      </c>
      <c r="AB176" s="162">
        <f t="shared" si="44"/>
        <v>0</v>
      </c>
      <c r="AC176" s="162">
        <v>0</v>
      </c>
      <c r="AD176" s="163">
        <f t="shared" si="45"/>
        <v>0</v>
      </c>
      <c r="AR176" s="22" t="s">
        <v>209</v>
      </c>
      <c r="AT176" s="22" t="s">
        <v>205</v>
      </c>
      <c r="AU176" s="22" t="s">
        <v>96</v>
      </c>
      <c r="AY176" s="22" t="s">
        <v>204</v>
      </c>
      <c r="BE176" s="164">
        <f t="shared" si="46"/>
        <v>0</v>
      </c>
      <c r="BF176" s="164">
        <f t="shared" si="47"/>
        <v>0</v>
      </c>
      <c r="BG176" s="164">
        <f t="shared" si="48"/>
        <v>0</v>
      </c>
      <c r="BH176" s="164">
        <f t="shared" si="49"/>
        <v>0</v>
      </c>
      <c r="BI176" s="164">
        <f t="shared" si="50"/>
        <v>0</v>
      </c>
      <c r="BJ176" s="22" t="s">
        <v>91</v>
      </c>
      <c r="BK176" s="164">
        <f t="shared" si="51"/>
        <v>0</v>
      </c>
      <c r="BL176" s="22" t="s">
        <v>209</v>
      </c>
      <c r="BM176" s="22" t="s">
        <v>674</v>
      </c>
    </row>
    <row r="177" spans="2:65" s="1" customFormat="1" ht="16.5" customHeight="1">
      <c r="B177" s="154"/>
      <c r="C177" s="155" t="s">
        <v>540</v>
      </c>
      <c r="D177" s="155" t="s">
        <v>205</v>
      </c>
      <c r="E177" s="156" t="s">
        <v>598</v>
      </c>
      <c r="F177" s="263" t="s">
        <v>599</v>
      </c>
      <c r="G177" s="263"/>
      <c r="H177" s="263"/>
      <c r="I177" s="263"/>
      <c r="J177" s="157" t="s">
        <v>237</v>
      </c>
      <c r="K177" s="158">
        <v>9</v>
      </c>
      <c r="L177" s="159"/>
      <c r="M177" s="264"/>
      <c r="N177" s="264"/>
      <c r="O177" s="264"/>
      <c r="P177" s="264">
        <f t="shared" si="39"/>
        <v>0</v>
      </c>
      <c r="Q177" s="264"/>
      <c r="R177" s="160"/>
      <c r="T177" s="161" t="s">
        <v>5</v>
      </c>
      <c r="U177" s="44" t="s">
        <v>47</v>
      </c>
      <c r="V177" s="120">
        <f t="shared" si="40"/>
        <v>0</v>
      </c>
      <c r="W177" s="120">
        <f t="shared" si="41"/>
        <v>0</v>
      </c>
      <c r="X177" s="120">
        <f t="shared" si="42"/>
        <v>0</v>
      </c>
      <c r="Y177" s="162">
        <v>0</v>
      </c>
      <c r="Z177" s="162">
        <f t="shared" si="43"/>
        <v>0</v>
      </c>
      <c r="AA177" s="162">
        <v>0</v>
      </c>
      <c r="AB177" s="162">
        <f t="shared" si="44"/>
        <v>0</v>
      </c>
      <c r="AC177" s="162">
        <v>0</v>
      </c>
      <c r="AD177" s="163">
        <f t="shared" si="45"/>
        <v>0</v>
      </c>
      <c r="AR177" s="22" t="s">
        <v>209</v>
      </c>
      <c r="AT177" s="22" t="s">
        <v>205</v>
      </c>
      <c r="AU177" s="22" t="s">
        <v>96</v>
      </c>
      <c r="AY177" s="22" t="s">
        <v>204</v>
      </c>
      <c r="BE177" s="164">
        <f t="shared" si="46"/>
        <v>0</v>
      </c>
      <c r="BF177" s="164">
        <f t="shared" si="47"/>
        <v>0</v>
      </c>
      <c r="BG177" s="164">
        <f t="shared" si="48"/>
        <v>0</v>
      </c>
      <c r="BH177" s="164">
        <f t="shared" si="49"/>
        <v>0</v>
      </c>
      <c r="BI177" s="164">
        <f t="shared" si="50"/>
        <v>0</v>
      </c>
      <c r="BJ177" s="22" t="s">
        <v>91</v>
      </c>
      <c r="BK177" s="164">
        <f t="shared" si="51"/>
        <v>0</v>
      </c>
      <c r="BL177" s="22" t="s">
        <v>209</v>
      </c>
      <c r="BM177" s="22" t="s">
        <v>675</v>
      </c>
    </row>
    <row r="178" spans="2:65" s="1" customFormat="1" ht="16.5" customHeight="1">
      <c r="B178" s="154"/>
      <c r="C178" s="155" t="s">
        <v>544</v>
      </c>
      <c r="D178" s="155" t="s">
        <v>205</v>
      </c>
      <c r="E178" s="156" t="s">
        <v>676</v>
      </c>
      <c r="F178" s="263" t="s">
        <v>677</v>
      </c>
      <c r="G178" s="263"/>
      <c r="H178" s="263"/>
      <c r="I178" s="263"/>
      <c r="J178" s="157" t="s">
        <v>237</v>
      </c>
      <c r="K178" s="158">
        <v>1</v>
      </c>
      <c r="L178" s="159"/>
      <c r="M178" s="264"/>
      <c r="N178" s="264"/>
      <c r="O178" s="264"/>
      <c r="P178" s="264">
        <f t="shared" si="39"/>
        <v>0</v>
      </c>
      <c r="Q178" s="264"/>
      <c r="R178" s="160"/>
      <c r="T178" s="161" t="s">
        <v>5</v>
      </c>
      <c r="U178" s="44" t="s">
        <v>47</v>
      </c>
      <c r="V178" s="120">
        <f t="shared" si="40"/>
        <v>0</v>
      </c>
      <c r="W178" s="120">
        <f t="shared" si="41"/>
        <v>0</v>
      </c>
      <c r="X178" s="120">
        <f t="shared" si="42"/>
        <v>0</v>
      </c>
      <c r="Y178" s="162">
        <v>0</v>
      </c>
      <c r="Z178" s="162">
        <f t="shared" si="43"/>
        <v>0</v>
      </c>
      <c r="AA178" s="162">
        <v>0</v>
      </c>
      <c r="AB178" s="162">
        <f t="shared" si="44"/>
        <v>0</v>
      </c>
      <c r="AC178" s="162">
        <v>0</v>
      </c>
      <c r="AD178" s="163">
        <f t="shared" si="45"/>
        <v>0</v>
      </c>
      <c r="AR178" s="22" t="s">
        <v>209</v>
      </c>
      <c r="AT178" s="22" t="s">
        <v>205</v>
      </c>
      <c r="AU178" s="22" t="s">
        <v>96</v>
      </c>
      <c r="AY178" s="22" t="s">
        <v>204</v>
      </c>
      <c r="BE178" s="164">
        <f t="shared" si="46"/>
        <v>0</v>
      </c>
      <c r="BF178" s="164">
        <f t="shared" si="47"/>
        <v>0</v>
      </c>
      <c r="BG178" s="164">
        <f t="shared" si="48"/>
        <v>0</v>
      </c>
      <c r="BH178" s="164">
        <f t="shared" si="49"/>
        <v>0</v>
      </c>
      <c r="BI178" s="164">
        <f t="shared" si="50"/>
        <v>0</v>
      </c>
      <c r="BJ178" s="22" t="s">
        <v>91</v>
      </c>
      <c r="BK178" s="164">
        <f t="shared" si="51"/>
        <v>0</v>
      </c>
      <c r="BL178" s="22" t="s">
        <v>209</v>
      </c>
      <c r="BM178" s="22" t="s">
        <v>678</v>
      </c>
    </row>
    <row r="179" spans="2:65" s="10" customFormat="1" ht="37.35" customHeight="1">
      <c r="B179" s="142"/>
      <c r="C179" s="143"/>
      <c r="D179" s="144" t="s">
        <v>184</v>
      </c>
      <c r="E179" s="144"/>
      <c r="F179" s="144"/>
      <c r="G179" s="144"/>
      <c r="H179" s="144"/>
      <c r="I179" s="144"/>
      <c r="J179" s="144"/>
      <c r="K179" s="144"/>
      <c r="L179" s="144"/>
      <c r="M179" s="281">
        <f>BK179</f>
        <v>0</v>
      </c>
      <c r="N179" s="282"/>
      <c r="O179" s="282"/>
      <c r="P179" s="282"/>
      <c r="Q179" s="282"/>
      <c r="R179" s="145"/>
      <c r="T179" s="146"/>
      <c r="U179" s="143"/>
      <c r="V179" s="143"/>
      <c r="W179" s="147">
        <f>SUM(W180:W188)</f>
        <v>0</v>
      </c>
      <c r="X179" s="147">
        <f>SUM(X180:X188)</f>
        <v>0</v>
      </c>
      <c r="Y179" s="143"/>
      <c r="Z179" s="148">
        <f>SUM(Z180:Z188)</f>
        <v>136</v>
      </c>
      <c r="AA179" s="143"/>
      <c r="AB179" s="148">
        <f>SUM(AB180:AB188)</f>
        <v>0</v>
      </c>
      <c r="AC179" s="143"/>
      <c r="AD179" s="149">
        <f>SUM(AD180:AD188)</f>
        <v>0</v>
      </c>
      <c r="AR179" s="150" t="s">
        <v>220</v>
      </c>
      <c r="AT179" s="151" t="s">
        <v>83</v>
      </c>
      <c r="AU179" s="151" t="s">
        <v>84</v>
      </c>
      <c r="AY179" s="150" t="s">
        <v>204</v>
      </c>
      <c r="BK179" s="152">
        <f>SUM(BK180:BK188)</f>
        <v>0</v>
      </c>
    </row>
    <row r="180" spans="2:65" s="1" customFormat="1" ht="16.5" customHeight="1">
      <c r="B180" s="154"/>
      <c r="C180" s="155" t="s">
        <v>548</v>
      </c>
      <c r="D180" s="155" t="s">
        <v>205</v>
      </c>
      <c r="E180" s="156" t="s">
        <v>360</v>
      </c>
      <c r="F180" s="263" t="s">
        <v>361</v>
      </c>
      <c r="G180" s="263"/>
      <c r="H180" s="263"/>
      <c r="I180" s="263"/>
      <c r="J180" s="157" t="s">
        <v>362</v>
      </c>
      <c r="K180" s="158">
        <v>24</v>
      </c>
      <c r="L180" s="159"/>
      <c r="M180" s="264"/>
      <c r="N180" s="264"/>
      <c r="O180" s="264"/>
      <c r="P180" s="264">
        <f>ROUND(V180*K180,2)</f>
        <v>0</v>
      </c>
      <c r="Q180" s="264"/>
      <c r="R180" s="160"/>
      <c r="T180" s="161" t="s">
        <v>5</v>
      </c>
      <c r="U180" s="44" t="s">
        <v>47</v>
      </c>
      <c r="V180" s="120">
        <f>L180+M180</f>
        <v>0</v>
      </c>
      <c r="W180" s="120">
        <f>ROUND(L180*K180,2)</f>
        <v>0</v>
      </c>
      <c r="X180" s="120">
        <f>ROUND(M180*K180,2)</f>
        <v>0</v>
      </c>
      <c r="Y180" s="162">
        <v>1</v>
      </c>
      <c r="Z180" s="162">
        <f>Y180*K180</f>
        <v>24</v>
      </c>
      <c r="AA180" s="162">
        <v>0</v>
      </c>
      <c r="AB180" s="162">
        <f>AA180*K180</f>
        <v>0</v>
      </c>
      <c r="AC180" s="162">
        <v>0</v>
      </c>
      <c r="AD180" s="163">
        <f>AC180*K180</f>
        <v>0</v>
      </c>
      <c r="AR180" s="22" t="s">
        <v>363</v>
      </c>
      <c r="AT180" s="22" t="s">
        <v>205</v>
      </c>
      <c r="AU180" s="22" t="s">
        <v>91</v>
      </c>
      <c r="AY180" s="22" t="s">
        <v>204</v>
      </c>
      <c r="BE180" s="164">
        <f>IF(U180="základní",P180,0)</f>
        <v>0</v>
      </c>
      <c r="BF180" s="164">
        <f>IF(U180="snížená",P180,0)</f>
        <v>0</v>
      </c>
      <c r="BG180" s="164">
        <f>IF(U180="zákl. přenesená",P180,0)</f>
        <v>0</v>
      </c>
      <c r="BH180" s="164">
        <f>IF(U180="sníž. přenesená",P180,0)</f>
        <v>0</v>
      </c>
      <c r="BI180" s="164">
        <f>IF(U180="nulová",P180,0)</f>
        <v>0</v>
      </c>
      <c r="BJ180" s="22" t="s">
        <v>91</v>
      </c>
      <c r="BK180" s="164">
        <f>ROUND(V180*K180,2)</f>
        <v>0</v>
      </c>
      <c r="BL180" s="22" t="s">
        <v>363</v>
      </c>
      <c r="BM180" s="22" t="s">
        <v>679</v>
      </c>
    </row>
    <row r="181" spans="2:65" s="11" customFormat="1" ht="16.5" customHeight="1">
      <c r="B181" s="170"/>
      <c r="C181" s="171"/>
      <c r="D181" s="171"/>
      <c r="E181" s="172" t="s">
        <v>5</v>
      </c>
      <c r="F181" s="268" t="s">
        <v>680</v>
      </c>
      <c r="G181" s="269"/>
      <c r="H181" s="269"/>
      <c r="I181" s="269"/>
      <c r="J181" s="171"/>
      <c r="K181" s="173">
        <v>24</v>
      </c>
      <c r="L181" s="171"/>
      <c r="M181" s="171"/>
      <c r="N181" s="171"/>
      <c r="O181" s="171"/>
      <c r="P181" s="171"/>
      <c r="Q181" s="171"/>
      <c r="R181" s="174"/>
      <c r="T181" s="175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6"/>
      <c r="AT181" s="177" t="s">
        <v>366</v>
      </c>
      <c r="AU181" s="177" t="s">
        <v>91</v>
      </c>
      <c r="AV181" s="11" t="s">
        <v>96</v>
      </c>
      <c r="AW181" s="11" t="s">
        <v>7</v>
      </c>
      <c r="AX181" s="11" t="s">
        <v>91</v>
      </c>
      <c r="AY181" s="177" t="s">
        <v>204</v>
      </c>
    </row>
    <row r="182" spans="2:65" s="1" customFormat="1" ht="16.5" customHeight="1">
      <c r="B182" s="154"/>
      <c r="C182" s="155" t="s">
        <v>550</v>
      </c>
      <c r="D182" s="155" t="s">
        <v>205</v>
      </c>
      <c r="E182" s="156" t="s">
        <v>368</v>
      </c>
      <c r="F182" s="263" t="s">
        <v>369</v>
      </c>
      <c r="G182" s="263"/>
      <c r="H182" s="263"/>
      <c r="I182" s="263"/>
      <c r="J182" s="157" t="s">
        <v>362</v>
      </c>
      <c r="K182" s="158">
        <v>40</v>
      </c>
      <c r="L182" s="159"/>
      <c r="M182" s="264"/>
      <c r="N182" s="264"/>
      <c r="O182" s="264"/>
      <c r="P182" s="264">
        <f>ROUND(V182*K182,2)</f>
        <v>0</v>
      </c>
      <c r="Q182" s="264"/>
      <c r="R182" s="160"/>
      <c r="T182" s="161" t="s">
        <v>5</v>
      </c>
      <c r="U182" s="44" t="s">
        <v>47</v>
      </c>
      <c r="V182" s="120">
        <f>L182+M182</f>
        <v>0</v>
      </c>
      <c r="W182" s="120">
        <f>ROUND(L182*K182,2)</f>
        <v>0</v>
      </c>
      <c r="X182" s="120">
        <f>ROUND(M182*K182,2)</f>
        <v>0</v>
      </c>
      <c r="Y182" s="162">
        <v>1</v>
      </c>
      <c r="Z182" s="162">
        <f>Y182*K182</f>
        <v>40</v>
      </c>
      <c r="AA182" s="162">
        <v>0</v>
      </c>
      <c r="AB182" s="162">
        <f>AA182*K182</f>
        <v>0</v>
      </c>
      <c r="AC182" s="162">
        <v>0</v>
      </c>
      <c r="AD182" s="163">
        <f>AC182*K182</f>
        <v>0</v>
      </c>
      <c r="AR182" s="22" t="s">
        <v>363</v>
      </c>
      <c r="AT182" s="22" t="s">
        <v>205</v>
      </c>
      <c r="AU182" s="22" t="s">
        <v>91</v>
      </c>
      <c r="AY182" s="22" t="s">
        <v>204</v>
      </c>
      <c r="BE182" s="164">
        <f>IF(U182="základní",P182,0)</f>
        <v>0</v>
      </c>
      <c r="BF182" s="164">
        <f>IF(U182="snížená",P182,0)</f>
        <v>0</v>
      </c>
      <c r="BG182" s="164">
        <f>IF(U182="zákl. přenesená",P182,0)</f>
        <v>0</v>
      </c>
      <c r="BH182" s="164">
        <f>IF(U182="sníž. přenesená",P182,0)</f>
        <v>0</v>
      </c>
      <c r="BI182" s="164">
        <f>IF(U182="nulová",P182,0)</f>
        <v>0</v>
      </c>
      <c r="BJ182" s="22" t="s">
        <v>91</v>
      </c>
      <c r="BK182" s="164">
        <f>ROUND(V182*K182,2)</f>
        <v>0</v>
      </c>
      <c r="BL182" s="22" t="s">
        <v>363</v>
      </c>
      <c r="BM182" s="22" t="s">
        <v>681</v>
      </c>
    </row>
    <row r="183" spans="2:65" s="11" customFormat="1" ht="16.5" customHeight="1">
      <c r="B183" s="170"/>
      <c r="C183" s="171"/>
      <c r="D183" s="171"/>
      <c r="E183" s="172" t="s">
        <v>5</v>
      </c>
      <c r="F183" s="268" t="s">
        <v>682</v>
      </c>
      <c r="G183" s="269"/>
      <c r="H183" s="269"/>
      <c r="I183" s="269"/>
      <c r="J183" s="171"/>
      <c r="K183" s="173">
        <v>40</v>
      </c>
      <c r="L183" s="171"/>
      <c r="M183" s="171"/>
      <c r="N183" s="171"/>
      <c r="O183" s="171"/>
      <c r="P183" s="171"/>
      <c r="Q183" s="171"/>
      <c r="R183" s="174"/>
      <c r="T183" s="175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6"/>
      <c r="AT183" s="177" t="s">
        <v>366</v>
      </c>
      <c r="AU183" s="177" t="s">
        <v>91</v>
      </c>
      <c r="AV183" s="11" t="s">
        <v>96</v>
      </c>
      <c r="AW183" s="11" t="s">
        <v>7</v>
      </c>
      <c r="AX183" s="11" t="s">
        <v>91</v>
      </c>
      <c r="AY183" s="177" t="s">
        <v>204</v>
      </c>
    </row>
    <row r="184" spans="2:65" s="1" customFormat="1" ht="25.5" customHeight="1">
      <c r="B184" s="154"/>
      <c r="C184" s="155" t="s">
        <v>552</v>
      </c>
      <c r="D184" s="155" t="s">
        <v>205</v>
      </c>
      <c r="E184" s="156" t="s">
        <v>373</v>
      </c>
      <c r="F184" s="263" t="s">
        <v>374</v>
      </c>
      <c r="G184" s="263"/>
      <c r="H184" s="263"/>
      <c r="I184" s="263"/>
      <c r="J184" s="157" t="s">
        <v>362</v>
      </c>
      <c r="K184" s="158">
        <v>72</v>
      </c>
      <c r="L184" s="159"/>
      <c r="M184" s="264"/>
      <c r="N184" s="264"/>
      <c r="O184" s="264"/>
      <c r="P184" s="264">
        <f>ROUND(V184*K184,2)</f>
        <v>0</v>
      </c>
      <c r="Q184" s="264"/>
      <c r="R184" s="160"/>
      <c r="T184" s="161" t="s">
        <v>5</v>
      </c>
      <c r="U184" s="44" t="s">
        <v>47</v>
      </c>
      <c r="V184" s="120">
        <f>L184+M184</f>
        <v>0</v>
      </c>
      <c r="W184" s="120">
        <f>ROUND(L184*K184,2)</f>
        <v>0</v>
      </c>
      <c r="X184" s="120">
        <f>ROUND(M184*K184,2)</f>
        <v>0</v>
      </c>
      <c r="Y184" s="162">
        <v>1</v>
      </c>
      <c r="Z184" s="162">
        <f>Y184*K184</f>
        <v>72</v>
      </c>
      <c r="AA184" s="162">
        <v>0</v>
      </c>
      <c r="AB184" s="162">
        <f>AA184*K184</f>
        <v>0</v>
      </c>
      <c r="AC184" s="162">
        <v>0</v>
      </c>
      <c r="AD184" s="163">
        <f>AC184*K184</f>
        <v>0</v>
      </c>
      <c r="AR184" s="22" t="s">
        <v>363</v>
      </c>
      <c r="AT184" s="22" t="s">
        <v>205</v>
      </c>
      <c r="AU184" s="22" t="s">
        <v>91</v>
      </c>
      <c r="AY184" s="22" t="s">
        <v>204</v>
      </c>
      <c r="BE184" s="164">
        <f>IF(U184="základní",P184,0)</f>
        <v>0</v>
      </c>
      <c r="BF184" s="164">
        <f>IF(U184="snížená",P184,0)</f>
        <v>0</v>
      </c>
      <c r="BG184" s="164">
        <f>IF(U184="zákl. přenesená",P184,0)</f>
        <v>0</v>
      </c>
      <c r="BH184" s="164">
        <f>IF(U184="sníž. přenesená",P184,0)</f>
        <v>0</v>
      </c>
      <c r="BI184" s="164">
        <f>IF(U184="nulová",P184,0)</f>
        <v>0</v>
      </c>
      <c r="BJ184" s="22" t="s">
        <v>91</v>
      </c>
      <c r="BK184" s="164">
        <f>ROUND(V184*K184,2)</f>
        <v>0</v>
      </c>
      <c r="BL184" s="22" t="s">
        <v>363</v>
      </c>
      <c r="BM184" s="22" t="s">
        <v>683</v>
      </c>
    </row>
    <row r="185" spans="2:65" s="11" customFormat="1" ht="16.5" customHeight="1">
      <c r="B185" s="170"/>
      <c r="C185" s="171"/>
      <c r="D185" s="171"/>
      <c r="E185" s="172" t="s">
        <v>5</v>
      </c>
      <c r="F185" s="268" t="s">
        <v>376</v>
      </c>
      <c r="G185" s="269"/>
      <c r="H185" s="269"/>
      <c r="I185" s="269"/>
      <c r="J185" s="171"/>
      <c r="K185" s="173">
        <v>24</v>
      </c>
      <c r="L185" s="171"/>
      <c r="M185" s="171"/>
      <c r="N185" s="171"/>
      <c r="O185" s="171"/>
      <c r="P185" s="171"/>
      <c r="Q185" s="171"/>
      <c r="R185" s="174"/>
      <c r="T185" s="175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6"/>
      <c r="AT185" s="177" t="s">
        <v>366</v>
      </c>
      <c r="AU185" s="177" t="s">
        <v>91</v>
      </c>
      <c r="AV185" s="11" t="s">
        <v>96</v>
      </c>
      <c r="AW185" s="11" t="s">
        <v>7</v>
      </c>
      <c r="AX185" s="11" t="s">
        <v>84</v>
      </c>
      <c r="AY185" s="177" t="s">
        <v>204</v>
      </c>
    </row>
    <row r="186" spans="2:65" s="11" customFormat="1" ht="16.5" customHeight="1">
      <c r="B186" s="170"/>
      <c r="C186" s="171"/>
      <c r="D186" s="171"/>
      <c r="E186" s="172" t="s">
        <v>5</v>
      </c>
      <c r="F186" s="270" t="s">
        <v>377</v>
      </c>
      <c r="G186" s="271"/>
      <c r="H186" s="271"/>
      <c r="I186" s="271"/>
      <c r="J186" s="171"/>
      <c r="K186" s="173">
        <v>24</v>
      </c>
      <c r="L186" s="171"/>
      <c r="M186" s="171"/>
      <c r="N186" s="171"/>
      <c r="O186" s="171"/>
      <c r="P186" s="171"/>
      <c r="Q186" s="171"/>
      <c r="R186" s="174"/>
      <c r="T186" s="175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6"/>
      <c r="AT186" s="177" t="s">
        <v>366</v>
      </c>
      <c r="AU186" s="177" t="s">
        <v>91</v>
      </c>
      <c r="AV186" s="11" t="s">
        <v>96</v>
      </c>
      <c r="AW186" s="11" t="s">
        <v>7</v>
      </c>
      <c r="AX186" s="11" t="s">
        <v>84</v>
      </c>
      <c r="AY186" s="177" t="s">
        <v>204</v>
      </c>
    </row>
    <row r="187" spans="2:65" s="11" customFormat="1" ht="16.5" customHeight="1">
      <c r="B187" s="170"/>
      <c r="C187" s="171"/>
      <c r="D187" s="171"/>
      <c r="E187" s="172" t="s">
        <v>5</v>
      </c>
      <c r="F187" s="270" t="s">
        <v>684</v>
      </c>
      <c r="G187" s="271"/>
      <c r="H187" s="271"/>
      <c r="I187" s="271"/>
      <c r="J187" s="171"/>
      <c r="K187" s="173">
        <v>24</v>
      </c>
      <c r="L187" s="171"/>
      <c r="M187" s="171"/>
      <c r="N187" s="171"/>
      <c r="O187" s="171"/>
      <c r="P187" s="171"/>
      <c r="Q187" s="171"/>
      <c r="R187" s="174"/>
      <c r="T187" s="175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6"/>
      <c r="AT187" s="177" t="s">
        <v>366</v>
      </c>
      <c r="AU187" s="177" t="s">
        <v>91</v>
      </c>
      <c r="AV187" s="11" t="s">
        <v>96</v>
      </c>
      <c r="AW187" s="11" t="s">
        <v>7</v>
      </c>
      <c r="AX187" s="11" t="s">
        <v>84</v>
      </c>
      <c r="AY187" s="177" t="s">
        <v>204</v>
      </c>
    </row>
    <row r="188" spans="2:65" s="12" customFormat="1" ht="16.5" customHeight="1">
      <c r="B188" s="178"/>
      <c r="C188" s="179"/>
      <c r="D188" s="179"/>
      <c r="E188" s="180" t="s">
        <v>5</v>
      </c>
      <c r="F188" s="272" t="s">
        <v>379</v>
      </c>
      <c r="G188" s="273"/>
      <c r="H188" s="273"/>
      <c r="I188" s="273"/>
      <c r="J188" s="179"/>
      <c r="K188" s="181">
        <v>72</v>
      </c>
      <c r="L188" s="179"/>
      <c r="M188" s="179"/>
      <c r="N188" s="179"/>
      <c r="O188" s="179"/>
      <c r="P188" s="179"/>
      <c r="Q188" s="179"/>
      <c r="R188" s="182"/>
      <c r="T188" s="183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5"/>
      <c r="AT188" s="186" t="s">
        <v>366</v>
      </c>
      <c r="AU188" s="186" t="s">
        <v>91</v>
      </c>
      <c r="AV188" s="12" t="s">
        <v>220</v>
      </c>
      <c r="AW188" s="12" t="s">
        <v>7</v>
      </c>
      <c r="AX188" s="12" t="s">
        <v>91</v>
      </c>
      <c r="AY188" s="186" t="s">
        <v>204</v>
      </c>
    </row>
    <row r="189" spans="2:65" s="1" customFormat="1" ht="6.95" customHeight="1">
      <c r="B189" s="59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1"/>
    </row>
  </sheetData>
  <mergeCells count="261">
    <mergeCell ref="H1:K1"/>
    <mergeCell ref="S2:AF2"/>
    <mergeCell ref="F186:I186"/>
    <mergeCell ref="F187:I187"/>
    <mergeCell ref="F188:I188"/>
    <mergeCell ref="M120:Q120"/>
    <mergeCell ref="M121:Q121"/>
    <mergeCell ref="M122:Q122"/>
    <mergeCell ref="M126:Q126"/>
    <mergeCell ref="M131:Q131"/>
    <mergeCell ref="M141:Q141"/>
    <mergeCell ref="M149:Q149"/>
    <mergeCell ref="M162:Q162"/>
    <mergeCell ref="M168:Q168"/>
    <mergeCell ref="M179:Q179"/>
    <mergeCell ref="F181:I181"/>
    <mergeCell ref="F182:I182"/>
    <mergeCell ref="P182:Q182"/>
    <mergeCell ref="M182:O182"/>
    <mergeCell ref="F183:I183"/>
    <mergeCell ref="F184:I184"/>
    <mergeCell ref="P184:Q184"/>
    <mergeCell ref="M184:O184"/>
    <mergeCell ref="F185:I185"/>
    <mergeCell ref="F177:I177"/>
    <mergeCell ref="P177:Q177"/>
    <mergeCell ref="M177:O177"/>
    <mergeCell ref="F178:I178"/>
    <mergeCell ref="P178:Q178"/>
    <mergeCell ref="M178:O178"/>
    <mergeCell ref="F180:I180"/>
    <mergeCell ref="P180:Q180"/>
    <mergeCell ref="M180:O180"/>
    <mergeCell ref="F174:I174"/>
    <mergeCell ref="P174:Q174"/>
    <mergeCell ref="M174:O174"/>
    <mergeCell ref="F175:I175"/>
    <mergeCell ref="P175:Q175"/>
    <mergeCell ref="M175:O175"/>
    <mergeCell ref="F176:I176"/>
    <mergeCell ref="P176:Q176"/>
    <mergeCell ref="M176:O176"/>
    <mergeCell ref="F171:I171"/>
    <mergeCell ref="P171:Q171"/>
    <mergeCell ref="M171:O171"/>
    <mergeCell ref="F172:I172"/>
    <mergeCell ref="P172:Q172"/>
    <mergeCell ref="M172:O172"/>
    <mergeCell ref="F173:I173"/>
    <mergeCell ref="P173:Q173"/>
    <mergeCell ref="M173:O173"/>
    <mergeCell ref="F167:I167"/>
    <mergeCell ref="P167:Q167"/>
    <mergeCell ref="M167:O167"/>
    <mergeCell ref="F169:I169"/>
    <mergeCell ref="P169:Q169"/>
    <mergeCell ref="M169:O169"/>
    <mergeCell ref="F170:I170"/>
    <mergeCell ref="P170:Q170"/>
    <mergeCell ref="M170:O170"/>
    <mergeCell ref="F164:I164"/>
    <mergeCell ref="P164:Q164"/>
    <mergeCell ref="M164:O164"/>
    <mergeCell ref="F165:I165"/>
    <mergeCell ref="P165:Q165"/>
    <mergeCell ref="M165:O165"/>
    <mergeCell ref="F166:I166"/>
    <mergeCell ref="P166:Q166"/>
    <mergeCell ref="M166:O166"/>
    <mergeCell ref="F160:I160"/>
    <mergeCell ref="P160:Q160"/>
    <mergeCell ref="M160:O160"/>
    <mergeCell ref="F161:I161"/>
    <mergeCell ref="P161:Q161"/>
    <mergeCell ref="M161:O161"/>
    <mergeCell ref="F163:I163"/>
    <mergeCell ref="P163:Q163"/>
    <mergeCell ref="M163:O163"/>
    <mergeCell ref="F157:I157"/>
    <mergeCell ref="P157:Q157"/>
    <mergeCell ref="M157:O157"/>
    <mergeCell ref="F158:I158"/>
    <mergeCell ref="P158:Q158"/>
    <mergeCell ref="M158:O158"/>
    <mergeCell ref="F159:I159"/>
    <mergeCell ref="P159:Q159"/>
    <mergeCell ref="M159:O159"/>
    <mergeCell ref="F154:I154"/>
    <mergeCell ref="P154:Q154"/>
    <mergeCell ref="M154:O154"/>
    <mergeCell ref="F155:I155"/>
    <mergeCell ref="P155:Q155"/>
    <mergeCell ref="M155:O155"/>
    <mergeCell ref="F156:I156"/>
    <mergeCell ref="P156:Q156"/>
    <mergeCell ref="M156:O156"/>
    <mergeCell ref="F151:I151"/>
    <mergeCell ref="P151:Q151"/>
    <mergeCell ref="M151:O151"/>
    <mergeCell ref="F152:I152"/>
    <mergeCell ref="P152:Q152"/>
    <mergeCell ref="M152:O152"/>
    <mergeCell ref="F153:I153"/>
    <mergeCell ref="P153:Q153"/>
    <mergeCell ref="M153:O153"/>
    <mergeCell ref="F147:I147"/>
    <mergeCell ref="P147:Q147"/>
    <mergeCell ref="M147:O147"/>
    <mergeCell ref="F148:I148"/>
    <mergeCell ref="P148:Q148"/>
    <mergeCell ref="M148:O148"/>
    <mergeCell ref="F150:I150"/>
    <mergeCell ref="P150:Q150"/>
    <mergeCell ref="M150:O150"/>
    <mergeCell ref="F144:I144"/>
    <mergeCell ref="P144:Q144"/>
    <mergeCell ref="M144:O144"/>
    <mergeCell ref="F145:I145"/>
    <mergeCell ref="P145:Q145"/>
    <mergeCell ref="M145:O145"/>
    <mergeCell ref="F146:I146"/>
    <mergeCell ref="P146:Q146"/>
    <mergeCell ref="M146:O146"/>
    <mergeCell ref="F140:I140"/>
    <mergeCell ref="P140:Q140"/>
    <mergeCell ref="M140:O140"/>
    <mergeCell ref="F142:I142"/>
    <mergeCell ref="P142:Q142"/>
    <mergeCell ref="M142:O142"/>
    <mergeCell ref="F143:I143"/>
    <mergeCell ref="P143:Q143"/>
    <mergeCell ref="M143:O143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0:I130"/>
    <mergeCell ref="P130:Q130"/>
    <mergeCell ref="M130:O130"/>
    <mergeCell ref="F132:I132"/>
    <mergeCell ref="P132:Q132"/>
    <mergeCell ref="M132:O132"/>
    <mergeCell ref="F133:I133"/>
    <mergeCell ref="P133:Q133"/>
    <mergeCell ref="M133:O133"/>
    <mergeCell ref="F127:I127"/>
    <mergeCell ref="P127:Q127"/>
    <mergeCell ref="M127:O127"/>
    <mergeCell ref="F128:I128"/>
    <mergeCell ref="P128:Q128"/>
    <mergeCell ref="M128:O128"/>
    <mergeCell ref="F129:I129"/>
    <mergeCell ref="P129:Q129"/>
    <mergeCell ref="M129:O129"/>
    <mergeCell ref="F123:I123"/>
    <mergeCell ref="P123:Q123"/>
    <mergeCell ref="M123:O123"/>
    <mergeCell ref="F124:I124"/>
    <mergeCell ref="P124:Q124"/>
    <mergeCell ref="M124:O124"/>
    <mergeCell ref="F125:I125"/>
    <mergeCell ref="P125:Q125"/>
    <mergeCell ref="M125:O125"/>
    <mergeCell ref="F110:P110"/>
    <mergeCell ref="F111:P111"/>
    <mergeCell ref="F112:P112"/>
    <mergeCell ref="M114:P114"/>
    <mergeCell ref="M116:Q116"/>
    <mergeCell ref="M117:Q117"/>
    <mergeCell ref="F119:I119"/>
    <mergeCell ref="P119:Q119"/>
    <mergeCell ref="M119:O119"/>
    <mergeCell ref="H97:J97"/>
    <mergeCell ref="K97:L97"/>
    <mergeCell ref="M97:Q97"/>
    <mergeCell ref="H98:J98"/>
    <mergeCell ref="K98:L98"/>
    <mergeCell ref="M98:Q98"/>
    <mergeCell ref="M100:Q100"/>
    <mergeCell ref="L102:Q102"/>
    <mergeCell ref="C108:Q108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112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685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M99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ROUND((SUM(BE99:BE100)+SUM(BE119:BE175)), 2)</f>
        <v>0</v>
      </c>
      <c r="I35" s="248"/>
      <c r="J35" s="248"/>
      <c r="K35" s="36"/>
      <c r="L35" s="36"/>
      <c r="M35" s="251">
        <f>ROUND(ROUND((SUM(BE99:BE100)+SUM(BE119:BE175)),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ROUND((SUM(BF99:BF100)+SUM(BF119:BF175)), 2)</f>
        <v>0</v>
      </c>
      <c r="I36" s="248"/>
      <c r="J36" s="248"/>
      <c r="K36" s="36"/>
      <c r="L36" s="36"/>
      <c r="M36" s="251">
        <f>ROUND(ROUND((SUM(BF99:BF100)+SUM(BF119:BF175)),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ROUND((SUM(BG99:BG100)+SUM(BG119:BG175)),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ROUND((SUM(BH99:BH100)+SUM(BH119:BH175)),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ROUND((SUM(BI99:BI100)+SUM(BI119:BI175)),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163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SO01.6 - Vytápění objektu E - Kotelna a ČOV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Karel Puhaný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W119</f>
        <v>0</v>
      </c>
      <c r="I89" s="248"/>
      <c r="J89" s="248"/>
      <c r="K89" s="242">
        <f>X119</f>
        <v>0</v>
      </c>
      <c r="L89" s="248"/>
      <c r="M89" s="242">
        <f>M119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W120</f>
        <v>0</v>
      </c>
      <c r="I90" s="259"/>
      <c r="J90" s="259"/>
      <c r="K90" s="258">
        <f>X120</f>
        <v>0</v>
      </c>
      <c r="L90" s="259"/>
      <c r="M90" s="258">
        <f>M120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178</v>
      </c>
      <c r="E91" s="101"/>
      <c r="F91" s="101"/>
      <c r="G91" s="101"/>
      <c r="H91" s="238">
        <f>W121</f>
        <v>0</v>
      </c>
      <c r="I91" s="239"/>
      <c r="J91" s="239"/>
      <c r="K91" s="238">
        <f>X121</f>
        <v>0</v>
      </c>
      <c r="L91" s="239"/>
      <c r="M91" s="238">
        <f>M121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179</v>
      </c>
      <c r="E92" s="101"/>
      <c r="F92" s="101"/>
      <c r="G92" s="101"/>
      <c r="H92" s="238">
        <f>W124</f>
        <v>0</v>
      </c>
      <c r="I92" s="239"/>
      <c r="J92" s="239"/>
      <c r="K92" s="238">
        <f>X124</f>
        <v>0</v>
      </c>
      <c r="L92" s="239"/>
      <c r="M92" s="238">
        <f>M124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180</v>
      </c>
      <c r="E93" s="101"/>
      <c r="F93" s="101"/>
      <c r="G93" s="101"/>
      <c r="H93" s="238">
        <f>W128</f>
        <v>0</v>
      </c>
      <c r="I93" s="239"/>
      <c r="J93" s="239"/>
      <c r="K93" s="238">
        <f>X128</f>
        <v>0</v>
      </c>
      <c r="L93" s="239"/>
      <c r="M93" s="238">
        <f>M128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181</v>
      </c>
      <c r="E94" s="101"/>
      <c r="F94" s="101"/>
      <c r="G94" s="101"/>
      <c r="H94" s="238">
        <f>W138</f>
        <v>0</v>
      </c>
      <c r="I94" s="239"/>
      <c r="J94" s="239"/>
      <c r="K94" s="238">
        <f>X138</f>
        <v>0</v>
      </c>
      <c r="L94" s="239"/>
      <c r="M94" s="238">
        <f>M138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182</v>
      </c>
      <c r="E95" s="101"/>
      <c r="F95" s="101"/>
      <c r="G95" s="101"/>
      <c r="H95" s="238">
        <f>W153</f>
        <v>0</v>
      </c>
      <c r="I95" s="239"/>
      <c r="J95" s="239"/>
      <c r="K95" s="238">
        <f>X153</f>
        <v>0</v>
      </c>
      <c r="L95" s="239"/>
      <c r="M95" s="238">
        <f>M153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183</v>
      </c>
      <c r="E96" s="101"/>
      <c r="F96" s="101"/>
      <c r="G96" s="101"/>
      <c r="H96" s="238">
        <f>W157</f>
        <v>0</v>
      </c>
      <c r="I96" s="239"/>
      <c r="J96" s="239"/>
      <c r="K96" s="238">
        <f>X157</f>
        <v>0</v>
      </c>
      <c r="L96" s="239"/>
      <c r="M96" s="238">
        <f>M157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184</v>
      </c>
      <c r="E97" s="126"/>
      <c r="F97" s="126"/>
      <c r="G97" s="126"/>
      <c r="H97" s="258">
        <f>W166</f>
        <v>0</v>
      </c>
      <c r="I97" s="259"/>
      <c r="J97" s="259"/>
      <c r="K97" s="258">
        <f>X166</f>
        <v>0</v>
      </c>
      <c r="L97" s="259"/>
      <c r="M97" s="258">
        <f>M166</f>
        <v>0</v>
      </c>
      <c r="N97" s="259"/>
      <c r="O97" s="259"/>
      <c r="P97" s="259"/>
      <c r="Q97" s="259"/>
      <c r="R97" s="128"/>
    </row>
    <row r="98" spans="2:21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24" t="s">
        <v>185</v>
      </c>
      <c r="D99" s="36"/>
      <c r="E99" s="36"/>
      <c r="F99" s="36"/>
      <c r="G99" s="36"/>
      <c r="H99" s="36"/>
      <c r="I99" s="36"/>
      <c r="J99" s="36"/>
      <c r="K99" s="36"/>
      <c r="L99" s="36"/>
      <c r="M99" s="257">
        <v>0</v>
      </c>
      <c r="N99" s="260"/>
      <c r="O99" s="260"/>
      <c r="P99" s="260"/>
      <c r="Q99" s="260"/>
      <c r="R99" s="37"/>
      <c r="T99" s="132"/>
      <c r="U99" s="133" t="s">
        <v>46</v>
      </c>
    </row>
    <row r="100" spans="2:21" s="1" customFormat="1" ht="18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14" t="s">
        <v>155</v>
      </c>
      <c r="D101" s="115"/>
      <c r="E101" s="115"/>
      <c r="F101" s="115"/>
      <c r="G101" s="115"/>
      <c r="H101" s="115"/>
      <c r="I101" s="115"/>
      <c r="J101" s="115"/>
      <c r="K101" s="115"/>
      <c r="L101" s="243">
        <f>ROUND(SUM(M89+M99),2)</f>
        <v>0</v>
      </c>
      <c r="M101" s="243"/>
      <c r="N101" s="243"/>
      <c r="O101" s="243"/>
      <c r="P101" s="243"/>
      <c r="Q101" s="243"/>
      <c r="R101" s="37"/>
    </row>
    <row r="102" spans="2:21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21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21" s="1" customFormat="1" ht="36.950000000000003" customHeight="1">
      <c r="B107" s="35"/>
      <c r="C107" s="206" t="s">
        <v>186</v>
      </c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37"/>
    </row>
    <row r="108" spans="2:21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21" s="1" customFormat="1" ht="30" customHeight="1">
      <c r="B109" s="35"/>
      <c r="C109" s="32" t="s">
        <v>18</v>
      </c>
      <c r="D109" s="36"/>
      <c r="E109" s="36"/>
      <c r="F109" s="246" t="str">
        <f>F6</f>
        <v>St. č. 2368 Decentralizace vytápění CA PZP Lobodice</v>
      </c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36"/>
      <c r="R109" s="37"/>
    </row>
    <row r="110" spans="2:21" ht="30" customHeight="1">
      <c r="B110" s="26"/>
      <c r="C110" s="32" t="s">
        <v>162</v>
      </c>
      <c r="D110" s="28"/>
      <c r="E110" s="28"/>
      <c r="F110" s="246" t="s">
        <v>163</v>
      </c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8"/>
      <c r="R110" s="27"/>
    </row>
    <row r="111" spans="2:21" s="1" customFormat="1" ht="36.950000000000003" customHeight="1">
      <c r="B111" s="35"/>
      <c r="C111" s="69" t="s">
        <v>164</v>
      </c>
      <c r="D111" s="36"/>
      <c r="E111" s="36"/>
      <c r="F111" s="223" t="str">
        <f>F8</f>
        <v>SO01.6 - Vytápění objektu E - Kotelna a ČOV</v>
      </c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36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18" customHeight="1">
      <c r="B113" s="35"/>
      <c r="C113" s="32" t="s">
        <v>22</v>
      </c>
      <c r="D113" s="36"/>
      <c r="E113" s="36"/>
      <c r="F113" s="30" t="str">
        <f>F10</f>
        <v>PZP Lobodice</v>
      </c>
      <c r="G113" s="36"/>
      <c r="H113" s="36"/>
      <c r="I113" s="36"/>
      <c r="J113" s="36"/>
      <c r="K113" s="32" t="s">
        <v>24</v>
      </c>
      <c r="L113" s="36"/>
      <c r="M113" s="249" t="str">
        <f>IF(O10="","",O10)</f>
        <v>06.04.2018</v>
      </c>
      <c r="N113" s="249"/>
      <c r="O113" s="249"/>
      <c r="P113" s="249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>
      <c r="B115" s="35"/>
      <c r="C115" s="32" t="s">
        <v>26</v>
      </c>
      <c r="D115" s="36"/>
      <c r="E115" s="36"/>
      <c r="F115" s="30" t="str">
        <f>E13</f>
        <v xml:space="preserve">innogy Gas Storage, s.r.o. </v>
      </c>
      <c r="G115" s="36"/>
      <c r="H115" s="36"/>
      <c r="I115" s="36"/>
      <c r="J115" s="36"/>
      <c r="K115" s="32" t="s">
        <v>34</v>
      </c>
      <c r="L115" s="36"/>
      <c r="M115" s="208" t="str">
        <f>E19</f>
        <v>FORGAS a. s.</v>
      </c>
      <c r="N115" s="208"/>
      <c r="O115" s="208"/>
      <c r="P115" s="208"/>
      <c r="Q115" s="208"/>
      <c r="R115" s="37"/>
    </row>
    <row r="116" spans="2:65" s="1" customFormat="1" ht="14.45" customHeight="1">
      <c r="B116" s="35"/>
      <c r="C116" s="32" t="s">
        <v>32</v>
      </c>
      <c r="D116" s="36"/>
      <c r="E116" s="36"/>
      <c r="F116" s="30" t="str">
        <f>IF(E16="","",E16)</f>
        <v xml:space="preserve"> </v>
      </c>
      <c r="G116" s="36"/>
      <c r="H116" s="36"/>
      <c r="I116" s="36"/>
      <c r="J116" s="36"/>
      <c r="K116" s="32" t="s">
        <v>38</v>
      </c>
      <c r="L116" s="36"/>
      <c r="M116" s="208" t="str">
        <f>E22</f>
        <v>Ing. Karel Puhaný</v>
      </c>
      <c r="N116" s="208"/>
      <c r="O116" s="208"/>
      <c r="P116" s="208"/>
      <c r="Q116" s="208"/>
      <c r="R116" s="37"/>
    </row>
    <row r="117" spans="2:65" s="1" customFormat="1" ht="10.3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9" customFormat="1" ht="29.25" customHeight="1">
      <c r="B118" s="134"/>
      <c r="C118" s="135" t="s">
        <v>187</v>
      </c>
      <c r="D118" s="136" t="s">
        <v>188</v>
      </c>
      <c r="E118" s="136" t="s">
        <v>64</v>
      </c>
      <c r="F118" s="261" t="s">
        <v>189</v>
      </c>
      <c r="G118" s="261"/>
      <c r="H118" s="261"/>
      <c r="I118" s="261"/>
      <c r="J118" s="136" t="s">
        <v>190</v>
      </c>
      <c r="K118" s="136" t="s">
        <v>191</v>
      </c>
      <c r="L118" s="136" t="s">
        <v>192</v>
      </c>
      <c r="M118" s="261" t="s">
        <v>193</v>
      </c>
      <c r="N118" s="261"/>
      <c r="O118" s="261"/>
      <c r="P118" s="261" t="s">
        <v>173</v>
      </c>
      <c r="Q118" s="262"/>
      <c r="R118" s="137"/>
      <c r="T118" s="76" t="s">
        <v>194</v>
      </c>
      <c r="U118" s="77" t="s">
        <v>46</v>
      </c>
      <c r="V118" s="77" t="s">
        <v>195</v>
      </c>
      <c r="W118" s="77" t="s">
        <v>196</v>
      </c>
      <c r="X118" s="77" t="s">
        <v>197</v>
      </c>
      <c r="Y118" s="77" t="s">
        <v>198</v>
      </c>
      <c r="Z118" s="77" t="s">
        <v>199</v>
      </c>
      <c r="AA118" s="77" t="s">
        <v>200</v>
      </c>
      <c r="AB118" s="77" t="s">
        <v>201</v>
      </c>
      <c r="AC118" s="77" t="s">
        <v>202</v>
      </c>
      <c r="AD118" s="78" t="s">
        <v>203</v>
      </c>
    </row>
    <row r="119" spans="2:65" s="1" customFormat="1" ht="29.25" customHeight="1">
      <c r="B119" s="35"/>
      <c r="C119" s="80" t="s">
        <v>167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274">
        <f>BK119</f>
        <v>0</v>
      </c>
      <c r="N119" s="275"/>
      <c r="O119" s="275"/>
      <c r="P119" s="275"/>
      <c r="Q119" s="275"/>
      <c r="R119" s="37"/>
      <c r="T119" s="79"/>
      <c r="U119" s="51"/>
      <c r="V119" s="51"/>
      <c r="W119" s="138">
        <f>W120+W166</f>
        <v>0</v>
      </c>
      <c r="X119" s="138">
        <f>X120+X166</f>
        <v>0</v>
      </c>
      <c r="Y119" s="51"/>
      <c r="Z119" s="139">
        <f>Z120+Z166</f>
        <v>423.58620000000002</v>
      </c>
      <c r="AA119" s="51"/>
      <c r="AB119" s="139">
        <f>AB120+AB166</f>
        <v>104.6868568</v>
      </c>
      <c r="AC119" s="51"/>
      <c r="AD119" s="140">
        <f>AD120+AD166</f>
        <v>1.3500000000000001E-3</v>
      </c>
      <c r="AT119" s="22" t="s">
        <v>83</v>
      </c>
      <c r="AU119" s="22" t="s">
        <v>175</v>
      </c>
      <c r="BK119" s="141">
        <f>BK120+BK166</f>
        <v>0</v>
      </c>
    </row>
    <row r="120" spans="2:65" s="10" customFormat="1" ht="37.35" customHeight="1">
      <c r="B120" s="142"/>
      <c r="C120" s="143"/>
      <c r="D120" s="144" t="s">
        <v>176</v>
      </c>
      <c r="E120" s="144"/>
      <c r="F120" s="144"/>
      <c r="G120" s="144"/>
      <c r="H120" s="144"/>
      <c r="I120" s="144"/>
      <c r="J120" s="144"/>
      <c r="K120" s="144"/>
      <c r="L120" s="144"/>
      <c r="M120" s="276">
        <f>BK120</f>
        <v>0</v>
      </c>
      <c r="N120" s="258"/>
      <c r="O120" s="258"/>
      <c r="P120" s="258"/>
      <c r="Q120" s="258"/>
      <c r="R120" s="145"/>
      <c r="T120" s="146"/>
      <c r="U120" s="143"/>
      <c r="V120" s="143"/>
      <c r="W120" s="147">
        <f>W121+W124+W128+W138+W153+W157</f>
        <v>0</v>
      </c>
      <c r="X120" s="147">
        <f>X121+X124+X128+X138+X153+X157</f>
        <v>0</v>
      </c>
      <c r="Y120" s="143"/>
      <c r="Z120" s="148">
        <f>Z121+Z124+Z128+Z138+Z153+Z157</f>
        <v>287.58620000000002</v>
      </c>
      <c r="AA120" s="143"/>
      <c r="AB120" s="148">
        <f>AB121+AB124+AB128+AB138+AB153+AB157</f>
        <v>104.6868568</v>
      </c>
      <c r="AC120" s="143"/>
      <c r="AD120" s="149">
        <f>AD121+AD124+AD128+AD138+AD153+AD157</f>
        <v>1.3500000000000001E-3</v>
      </c>
      <c r="AR120" s="150" t="s">
        <v>96</v>
      </c>
      <c r="AT120" s="151" t="s">
        <v>83</v>
      </c>
      <c r="AU120" s="151" t="s">
        <v>84</v>
      </c>
      <c r="AY120" s="150" t="s">
        <v>204</v>
      </c>
      <c r="BK120" s="152">
        <f>BK121+BK124+BK128+BK138+BK153+BK157</f>
        <v>0</v>
      </c>
    </row>
    <row r="121" spans="2:65" s="10" customFormat="1" ht="19.899999999999999" customHeight="1">
      <c r="B121" s="142"/>
      <c r="C121" s="143"/>
      <c r="D121" s="153" t="s">
        <v>178</v>
      </c>
      <c r="E121" s="153"/>
      <c r="F121" s="153"/>
      <c r="G121" s="153"/>
      <c r="H121" s="153"/>
      <c r="I121" s="153"/>
      <c r="J121" s="153"/>
      <c r="K121" s="153"/>
      <c r="L121" s="153"/>
      <c r="M121" s="277">
        <f>BK121</f>
        <v>0</v>
      </c>
      <c r="N121" s="278"/>
      <c r="O121" s="278"/>
      <c r="P121" s="278"/>
      <c r="Q121" s="278"/>
      <c r="R121" s="145"/>
      <c r="T121" s="146"/>
      <c r="U121" s="143"/>
      <c r="V121" s="143"/>
      <c r="W121" s="147">
        <f>SUM(W122:W123)</f>
        <v>0</v>
      </c>
      <c r="X121" s="147">
        <f>SUM(X122:X123)</f>
        <v>0</v>
      </c>
      <c r="Y121" s="143"/>
      <c r="Z121" s="148">
        <f>SUM(Z122:Z123)</f>
        <v>2.5499999999999998</v>
      </c>
      <c r="AA121" s="143"/>
      <c r="AB121" s="148">
        <f>SUM(AB122:AB123)</f>
        <v>4.1599999999999996E-3</v>
      </c>
      <c r="AC121" s="143"/>
      <c r="AD121" s="149">
        <f>SUM(AD122:AD123)</f>
        <v>0</v>
      </c>
      <c r="AR121" s="150" t="s">
        <v>96</v>
      </c>
      <c r="AT121" s="151" t="s">
        <v>83</v>
      </c>
      <c r="AU121" s="151" t="s">
        <v>91</v>
      </c>
      <c r="AY121" s="150" t="s">
        <v>204</v>
      </c>
      <c r="BK121" s="152">
        <f>SUM(BK122:BK123)</f>
        <v>0</v>
      </c>
    </row>
    <row r="122" spans="2:65" s="1" customFormat="1" ht="51" customHeight="1">
      <c r="B122" s="154"/>
      <c r="C122" s="165" t="s">
        <v>91</v>
      </c>
      <c r="D122" s="165" t="s">
        <v>211</v>
      </c>
      <c r="E122" s="166" t="s">
        <v>444</v>
      </c>
      <c r="F122" s="265" t="s">
        <v>608</v>
      </c>
      <c r="G122" s="265"/>
      <c r="H122" s="265"/>
      <c r="I122" s="265"/>
      <c r="J122" s="167" t="s">
        <v>227</v>
      </c>
      <c r="K122" s="168">
        <v>2</v>
      </c>
      <c r="L122" s="169"/>
      <c r="M122" s="266"/>
      <c r="N122" s="266"/>
      <c r="O122" s="267"/>
      <c r="P122" s="264">
        <f>ROUND(V122*K122,2)</f>
        <v>0</v>
      </c>
      <c r="Q122" s="264"/>
      <c r="R122" s="160"/>
      <c r="T122" s="161" t="s">
        <v>5</v>
      </c>
      <c r="U122" s="44" t="s">
        <v>47</v>
      </c>
      <c r="V122" s="120">
        <f>L122+M122</f>
        <v>0</v>
      </c>
      <c r="W122" s="120">
        <f>ROUND(L122*K122,2)</f>
        <v>0</v>
      </c>
      <c r="X122" s="120">
        <f>ROUND(M122*K122,2)</f>
        <v>0</v>
      </c>
      <c r="Y122" s="162">
        <v>0</v>
      </c>
      <c r="Z122" s="162">
        <f>Y122*K122</f>
        <v>0</v>
      </c>
      <c r="AA122" s="162">
        <v>0</v>
      </c>
      <c r="AB122" s="162">
        <f>AA122*K122</f>
        <v>0</v>
      </c>
      <c r="AC122" s="162">
        <v>0</v>
      </c>
      <c r="AD122" s="163">
        <f>AC122*K122</f>
        <v>0</v>
      </c>
      <c r="AR122" s="22" t="s">
        <v>214</v>
      </c>
      <c r="AT122" s="22" t="s">
        <v>211</v>
      </c>
      <c r="AU122" s="22" t="s">
        <v>96</v>
      </c>
      <c r="AY122" s="22" t="s">
        <v>204</v>
      </c>
      <c r="BE122" s="164">
        <f>IF(U122="základní",P122,0)</f>
        <v>0</v>
      </c>
      <c r="BF122" s="164">
        <f>IF(U122="snížená",P122,0)</f>
        <v>0</v>
      </c>
      <c r="BG122" s="164">
        <f>IF(U122="zákl. přenesená",P122,0)</f>
        <v>0</v>
      </c>
      <c r="BH122" s="164">
        <f>IF(U122="sníž. přenesená",P122,0)</f>
        <v>0</v>
      </c>
      <c r="BI122" s="164">
        <f>IF(U122="nulová",P122,0)</f>
        <v>0</v>
      </c>
      <c r="BJ122" s="22" t="s">
        <v>91</v>
      </c>
      <c r="BK122" s="164">
        <f>ROUND(V122*K122,2)</f>
        <v>0</v>
      </c>
      <c r="BL122" s="22" t="s">
        <v>209</v>
      </c>
      <c r="BM122" s="22" t="s">
        <v>686</v>
      </c>
    </row>
    <row r="123" spans="2:65" s="1" customFormat="1" ht="63.75" customHeight="1">
      <c r="B123" s="154"/>
      <c r="C123" s="155" t="s">
        <v>96</v>
      </c>
      <c r="D123" s="155" t="s">
        <v>205</v>
      </c>
      <c r="E123" s="156" t="s">
        <v>687</v>
      </c>
      <c r="F123" s="263" t="s">
        <v>613</v>
      </c>
      <c r="G123" s="263"/>
      <c r="H123" s="263"/>
      <c r="I123" s="263"/>
      <c r="J123" s="157" t="s">
        <v>232</v>
      </c>
      <c r="K123" s="158">
        <v>2</v>
      </c>
      <c r="L123" s="159"/>
      <c r="M123" s="264"/>
      <c r="N123" s="264"/>
      <c r="O123" s="264"/>
      <c r="P123" s="264">
        <f>ROUND(V123*K123,2)</f>
        <v>0</v>
      </c>
      <c r="Q123" s="264"/>
      <c r="R123" s="160"/>
      <c r="T123" s="161" t="s">
        <v>5</v>
      </c>
      <c r="U123" s="44" t="s">
        <v>47</v>
      </c>
      <c r="V123" s="120">
        <f>L123+M123</f>
        <v>0</v>
      </c>
      <c r="W123" s="120">
        <f>ROUND(L123*K123,2)</f>
        <v>0</v>
      </c>
      <c r="X123" s="120">
        <f>ROUND(M123*K123,2)</f>
        <v>0</v>
      </c>
      <c r="Y123" s="162">
        <v>1.2749999999999999</v>
      </c>
      <c r="Z123" s="162">
        <f>Y123*K123</f>
        <v>2.5499999999999998</v>
      </c>
      <c r="AA123" s="162">
        <v>2.0799999999999998E-3</v>
      </c>
      <c r="AB123" s="162">
        <f>AA123*K123</f>
        <v>4.1599999999999996E-3</v>
      </c>
      <c r="AC123" s="162">
        <v>0</v>
      </c>
      <c r="AD123" s="163">
        <f>AC123*K123</f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>IF(U123="základní",P123,0)</f>
        <v>0</v>
      </c>
      <c r="BF123" s="164">
        <f>IF(U123="snížená",P123,0)</f>
        <v>0</v>
      </c>
      <c r="BG123" s="164">
        <f>IF(U123="zákl. přenesená",P123,0)</f>
        <v>0</v>
      </c>
      <c r="BH123" s="164">
        <f>IF(U123="sníž. přenesená",P123,0)</f>
        <v>0</v>
      </c>
      <c r="BI123" s="164">
        <f>IF(U123="nulová",P123,0)</f>
        <v>0</v>
      </c>
      <c r="BJ123" s="22" t="s">
        <v>91</v>
      </c>
      <c r="BK123" s="164">
        <f>ROUND(V123*K123,2)</f>
        <v>0</v>
      </c>
      <c r="BL123" s="22" t="s">
        <v>209</v>
      </c>
      <c r="BM123" s="22" t="s">
        <v>688</v>
      </c>
    </row>
    <row r="124" spans="2:65" s="10" customFormat="1" ht="29.85" customHeight="1">
      <c r="B124" s="142"/>
      <c r="C124" s="143"/>
      <c r="D124" s="153" t="s">
        <v>179</v>
      </c>
      <c r="E124" s="153"/>
      <c r="F124" s="153"/>
      <c r="G124" s="153"/>
      <c r="H124" s="153"/>
      <c r="I124" s="153"/>
      <c r="J124" s="153"/>
      <c r="K124" s="153"/>
      <c r="L124" s="153"/>
      <c r="M124" s="279">
        <f>BK124</f>
        <v>0</v>
      </c>
      <c r="N124" s="280"/>
      <c r="O124" s="280"/>
      <c r="P124" s="280"/>
      <c r="Q124" s="280"/>
      <c r="R124" s="145"/>
      <c r="T124" s="146"/>
      <c r="U124" s="143"/>
      <c r="V124" s="143"/>
      <c r="W124" s="147">
        <f>SUM(W125:W127)</f>
        <v>0</v>
      </c>
      <c r="X124" s="147">
        <f>SUM(X125:X127)</f>
        <v>0</v>
      </c>
      <c r="Y124" s="143"/>
      <c r="Z124" s="148">
        <f>SUM(Z125:Z127)</f>
        <v>3.9279999999999999</v>
      </c>
      <c r="AA124" s="143"/>
      <c r="AB124" s="148">
        <f>SUM(AB125:AB127)</f>
        <v>0.12411999999999999</v>
      </c>
      <c r="AC124" s="143"/>
      <c r="AD124" s="149">
        <f>SUM(AD125:AD127)</f>
        <v>0</v>
      </c>
      <c r="AR124" s="150" t="s">
        <v>96</v>
      </c>
      <c r="AT124" s="151" t="s">
        <v>83</v>
      </c>
      <c r="AU124" s="151" t="s">
        <v>91</v>
      </c>
      <c r="AY124" s="150" t="s">
        <v>204</v>
      </c>
      <c r="BK124" s="152">
        <f>SUM(BK125:BK127)</f>
        <v>0</v>
      </c>
    </row>
    <row r="125" spans="2:65" s="1" customFormat="1" ht="25.5" customHeight="1">
      <c r="B125" s="154"/>
      <c r="C125" s="155" t="s">
        <v>216</v>
      </c>
      <c r="D125" s="155" t="s">
        <v>205</v>
      </c>
      <c r="E125" s="156" t="s">
        <v>235</v>
      </c>
      <c r="F125" s="263" t="s">
        <v>236</v>
      </c>
      <c r="G125" s="263"/>
      <c r="H125" s="263"/>
      <c r="I125" s="263"/>
      <c r="J125" s="157" t="s">
        <v>237</v>
      </c>
      <c r="K125" s="158">
        <v>1</v>
      </c>
      <c r="L125" s="159"/>
      <c r="M125" s="264"/>
      <c r="N125" s="264"/>
      <c r="O125" s="264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2.2240000000000002</v>
      </c>
      <c r="Z125" s="162">
        <f>Y125*K125</f>
        <v>2.2240000000000002</v>
      </c>
      <c r="AA125" s="162">
        <v>1.934E-2</v>
      </c>
      <c r="AB125" s="162">
        <f>AA125*K125</f>
        <v>1.934E-2</v>
      </c>
      <c r="AC125" s="162">
        <v>0</v>
      </c>
      <c r="AD125" s="163">
        <f>AC125*K125</f>
        <v>0</v>
      </c>
      <c r="AR125" s="22" t="s">
        <v>209</v>
      </c>
      <c r="AT125" s="22" t="s">
        <v>205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689</v>
      </c>
    </row>
    <row r="126" spans="2:65" s="1" customFormat="1" ht="25.5" customHeight="1">
      <c r="B126" s="154"/>
      <c r="C126" s="155" t="s">
        <v>220</v>
      </c>
      <c r="D126" s="155" t="s">
        <v>205</v>
      </c>
      <c r="E126" s="156" t="s">
        <v>690</v>
      </c>
      <c r="F126" s="263" t="s">
        <v>691</v>
      </c>
      <c r="G126" s="263"/>
      <c r="H126" s="263"/>
      <c r="I126" s="263"/>
      <c r="J126" s="157" t="s">
        <v>232</v>
      </c>
      <c r="K126" s="158">
        <v>1</v>
      </c>
      <c r="L126" s="159"/>
      <c r="M126" s="264"/>
      <c r="N126" s="264"/>
      <c r="O126" s="264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1.454</v>
      </c>
      <c r="Z126" s="162">
        <f>Y126*K126</f>
        <v>1.454</v>
      </c>
      <c r="AA126" s="162">
        <v>9.7259999999999999E-2</v>
      </c>
      <c r="AB126" s="162">
        <f>AA126*K126</f>
        <v>9.7259999999999999E-2</v>
      </c>
      <c r="AC126" s="162">
        <v>0</v>
      </c>
      <c r="AD126" s="163">
        <f>AC126*K126</f>
        <v>0</v>
      </c>
      <c r="AR126" s="22" t="s">
        <v>209</v>
      </c>
      <c r="AT126" s="22" t="s">
        <v>205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209</v>
      </c>
      <c r="BM126" s="22" t="s">
        <v>692</v>
      </c>
    </row>
    <row r="127" spans="2:65" s="1" customFormat="1" ht="38.25" customHeight="1">
      <c r="B127" s="154"/>
      <c r="C127" s="155" t="s">
        <v>224</v>
      </c>
      <c r="D127" s="155" t="s">
        <v>205</v>
      </c>
      <c r="E127" s="156" t="s">
        <v>404</v>
      </c>
      <c r="F127" s="263" t="s">
        <v>405</v>
      </c>
      <c r="G127" s="263"/>
      <c r="H127" s="263"/>
      <c r="I127" s="263"/>
      <c r="J127" s="157" t="s">
        <v>232</v>
      </c>
      <c r="K127" s="158">
        <v>1</v>
      </c>
      <c r="L127" s="159"/>
      <c r="M127" s="264"/>
      <c r="N127" s="264"/>
      <c r="O127" s="264"/>
      <c r="P127" s="264">
        <f>ROUND(V127*K127,2)</f>
        <v>0</v>
      </c>
      <c r="Q127" s="264"/>
      <c r="R127" s="160"/>
      <c r="T127" s="161" t="s">
        <v>5</v>
      </c>
      <c r="U127" s="44" t="s">
        <v>47</v>
      </c>
      <c r="V127" s="120">
        <f>L127+M127</f>
        <v>0</v>
      </c>
      <c r="W127" s="120">
        <f>ROUND(L127*K127,2)</f>
        <v>0</v>
      </c>
      <c r="X127" s="120">
        <f>ROUND(M127*K127,2)</f>
        <v>0</v>
      </c>
      <c r="Y127" s="162">
        <v>0.25</v>
      </c>
      <c r="Z127" s="162">
        <f>Y127*K127</f>
        <v>0.25</v>
      </c>
      <c r="AA127" s="162">
        <v>7.5199999999999998E-3</v>
      </c>
      <c r="AB127" s="162">
        <f>AA127*K127</f>
        <v>7.5199999999999998E-3</v>
      </c>
      <c r="AC127" s="162">
        <v>0</v>
      </c>
      <c r="AD127" s="163">
        <f>AC127*K127</f>
        <v>0</v>
      </c>
      <c r="AR127" s="22" t="s">
        <v>209</v>
      </c>
      <c r="AT127" s="22" t="s">
        <v>205</v>
      </c>
      <c r="AU127" s="22" t="s">
        <v>96</v>
      </c>
      <c r="AY127" s="22" t="s">
        <v>204</v>
      </c>
      <c r="BE127" s="164">
        <f>IF(U127="základní",P127,0)</f>
        <v>0</v>
      </c>
      <c r="BF127" s="164">
        <f>IF(U127="snížená",P127,0)</f>
        <v>0</v>
      </c>
      <c r="BG127" s="164">
        <f>IF(U127="zákl. přenesená",P127,0)</f>
        <v>0</v>
      </c>
      <c r="BH127" s="164">
        <f>IF(U127="sníž. přenesená",P127,0)</f>
        <v>0</v>
      </c>
      <c r="BI127" s="164">
        <f>IF(U127="nulová",P127,0)</f>
        <v>0</v>
      </c>
      <c r="BJ127" s="22" t="s">
        <v>91</v>
      </c>
      <c r="BK127" s="164">
        <f>ROUND(V127*K127,2)</f>
        <v>0</v>
      </c>
      <c r="BL127" s="22" t="s">
        <v>209</v>
      </c>
      <c r="BM127" s="22" t="s">
        <v>693</v>
      </c>
    </row>
    <row r="128" spans="2:65" s="10" customFormat="1" ht="29.85" customHeight="1">
      <c r="B128" s="142"/>
      <c r="C128" s="143"/>
      <c r="D128" s="153" t="s">
        <v>180</v>
      </c>
      <c r="E128" s="153"/>
      <c r="F128" s="153"/>
      <c r="G128" s="153"/>
      <c r="H128" s="153"/>
      <c r="I128" s="153"/>
      <c r="J128" s="153"/>
      <c r="K128" s="153"/>
      <c r="L128" s="153"/>
      <c r="M128" s="279">
        <f>BK128</f>
        <v>0</v>
      </c>
      <c r="N128" s="280"/>
      <c r="O128" s="280"/>
      <c r="P128" s="280"/>
      <c r="Q128" s="280"/>
      <c r="R128" s="145"/>
      <c r="T128" s="146"/>
      <c r="U128" s="143"/>
      <c r="V128" s="143"/>
      <c r="W128" s="147">
        <f>SUM(W129:W137)</f>
        <v>0</v>
      </c>
      <c r="X128" s="147">
        <f>SUM(X129:X137)</f>
        <v>0</v>
      </c>
      <c r="Y128" s="143"/>
      <c r="Z128" s="148">
        <f>SUM(Z129:Z137)</f>
        <v>171.23000000000002</v>
      </c>
      <c r="AA128" s="143"/>
      <c r="AB128" s="148">
        <f>SUM(AB129:AB137)</f>
        <v>100.84434</v>
      </c>
      <c r="AC128" s="143"/>
      <c r="AD128" s="149">
        <f>SUM(AD129:AD137)</f>
        <v>0</v>
      </c>
      <c r="AR128" s="150" t="s">
        <v>96</v>
      </c>
      <c r="AT128" s="151" t="s">
        <v>83</v>
      </c>
      <c r="AU128" s="151" t="s">
        <v>91</v>
      </c>
      <c r="AY128" s="150" t="s">
        <v>204</v>
      </c>
      <c r="BK128" s="152">
        <f>SUM(BK129:BK137)</f>
        <v>0</v>
      </c>
    </row>
    <row r="129" spans="2:65" s="1" customFormat="1" ht="25.5" customHeight="1">
      <c r="B129" s="154"/>
      <c r="C129" s="155" t="s">
        <v>229</v>
      </c>
      <c r="D129" s="155" t="s">
        <v>205</v>
      </c>
      <c r="E129" s="156" t="s">
        <v>471</v>
      </c>
      <c r="F129" s="263" t="s">
        <v>472</v>
      </c>
      <c r="G129" s="263"/>
      <c r="H129" s="263"/>
      <c r="I129" s="263"/>
      <c r="J129" s="157" t="s">
        <v>208</v>
      </c>
      <c r="K129" s="158">
        <v>72</v>
      </c>
      <c r="L129" s="159"/>
      <c r="M129" s="264"/>
      <c r="N129" s="264"/>
      <c r="O129" s="264"/>
      <c r="P129" s="264">
        <f t="shared" ref="P129:P137" si="0">ROUND(V129*K129,2)</f>
        <v>0</v>
      </c>
      <c r="Q129" s="264"/>
      <c r="R129" s="160"/>
      <c r="T129" s="161" t="s">
        <v>5</v>
      </c>
      <c r="U129" s="44" t="s">
        <v>47</v>
      </c>
      <c r="V129" s="120">
        <f t="shared" ref="V129:V137" si="1">L129+M129</f>
        <v>0</v>
      </c>
      <c r="W129" s="120">
        <f t="shared" ref="W129:W137" si="2">ROUND(L129*K129,2)</f>
        <v>0</v>
      </c>
      <c r="X129" s="120">
        <f t="shared" ref="X129:X137" si="3">ROUND(M129*K129,2)</f>
        <v>0</v>
      </c>
      <c r="Y129" s="162">
        <v>0.42699999999999999</v>
      </c>
      <c r="Z129" s="162">
        <f t="shared" ref="Z129:Z137" si="4">Y129*K129</f>
        <v>30.744</v>
      </c>
      <c r="AA129" s="162">
        <v>1.58E-3</v>
      </c>
      <c r="AB129" s="162">
        <f t="shared" ref="AB129:AB137" si="5">AA129*K129</f>
        <v>0.11376</v>
      </c>
      <c r="AC129" s="162">
        <v>0</v>
      </c>
      <c r="AD129" s="163">
        <f t="shared" ref="AD129:AD137" si="6">AC129*K129</f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 t="shared" ref="BE129:BE137" si="7">IF(U129="základní",P129,0)</f>
        <v>0</v>
      </c>
      <c r="BF129" s="164">
        <f t="shared" ref="BF129:BF137" si="8">IF(U129="snížená",P129,0)</f>
        <v>0</v>
      </c>
      <c r="BG129" s="164">
        <f t="shared" ref="BG129:BG137" si="9">IF(U129="zákl. přenesená",P129,0)</f>
        <v>0</v>
      </c>
      <c r="BH129" s="164">
        <f t="shared" ref="BH129:BH137" si="10">IF(U129="sníž. přenesená",P129,0)</f>
        <v>0</v>
      </c>
      <c r="BI129" s="164">
        <f t="shared" ref="BI129:BI137" si="11">IF(U129="nulová",P129,0)</f>
        <v>0</v>
      </c>
      <c r="BJ129" s="22" t="s">
        <v>91</v>
      </c>
      <c r="BK129" s="164">
        <f t="shared" ref="BK129:BK137" si="12">ROUND(V129*K129,2)</f>
        <v>0</v>
      </c>
      <c r="BL129" s="22" t="s">
        <v>209</v>
      </c>
      <c r="BM129" s="22" t="s">
        <v>694</v>
      </c>
    </row>
    <row r="130" spans="2:65" s="1" customFormat="1" ht="25.5" customHeight="1">
      <c r="B130" s="154"/>
      <c r="C130" s="155" t="s">
        <v>234</v>
      </c>
      <c r="D130" s="155" t="s">
        <v>205</v>
      </c>
      <c r="E130" s="156" t="s">
        <v>474</v>
      </c>
      <c r="F130" s="263" t="s">
        <v>475</v>
      </c>
      <c r="G130" s="263"/>
      <c r="H130" s="263"/>
      <c r="I130" s="263"/>
      <c r="J130" s="157" t="s">
        <v>208</v>
      </c>
      <c r="K130" s="158">
        <v>72</v>
      </c>
      <c r="L130" s="159"/>
      <c r="M130" s="264"/>
      <c r="N130" s="264"/>
      <c r="O130" s="264"/>
      <c r="P130" s="264">
        <f t="shared" si="0"/>
        <v>0</v>
      </c>
      <c r="Q130" s="264"/>
      <c r="R130" s="160"/>
      <c r="T130" s="161" t="s">
        <v>5</v>
      </c>
      <c r="U130" s="44" t="s">
        <v>47</v>
      </c>
      <c r="V130" s="120">
        <f t="shared" si="1"/>
        <v>0</v>
      </c>
      <c r="W130" s="120">
        <f t="shared" si="2"/>
        <v>0</v>
      </c>
      <c r="X130" s="120">
        <f t="shared" si="3"/>
        <v>0</v>
      </c>
      <c r="Y130" s="162">
        <v>0.45900000000000002</v>
      </c>
      <c r="Z130" s="162">
        <f t="shared" si="4"/>
        <v>33.048000000000002</v>
      </c>
      <c r="AA130" s="162">
        <v>1.99E-3</v>
      </c>
      <c r="AB130" s="162">
        <f t="shared" si="5"/>
        <v>0.14327999999999999</v>
      </c>
      <c r="AC130" s="162">
        <v>0</v>
      </c>
      <c r="AD130" s="163">
        <f t="shared" si="6"/>
        <v>0</v>
      </c>
      <c r="AR130" s="22" t="s">
        <v>209</v>
      </c>
      <c r="AT130" s="22" t="s">
        <v>205</v>
      </c>
      <c r="AU130" s="22" t="s">
        <v>96</v>
      </c>
      <c r="AY130" s="22" t="s">
        <v>204</v>
      </c>
      <c r="BE130" s="164">
        <f t="shared" si="7"/>
        <v>0</v>
      </c>
      <c r="BF130" s="164">
        <f t="shared" si="8"/>
        <v>0</v>
      </c>
      <c r="BG130" s="164">
        <f t="shared" si="9"/>
        <v>0</v>
      </c>
      <c r="BH130" s="164">
        <f t="shared" si="10"/>
        <v>0</v>
      </c>
      <c r="BI130" s="164">
        <f t="shared" si="11"/>
        <v>0</v>
      </c>
      <c r="BJ130" s="22" t="s">
        <v>91</v>
      </c>
      <c r="BK130" s="164">
        <f t="shared" si="12"/>
        <v>0</v>
      </c>
      <c r="BL130" s="22" t="s">
        <v>209</v>
      </c>
      <c r="BM130" s="22" t="s">
        <v>695</v>
      </c>
    </row>
    <row r="131" spans="2:65" s="1" customFormat="1" ht="25.5" customHeight="1">
      <c r="B131" s="154"/>
      <c r="C131" s="155" t="s">
        <v>239</v>
      </c>
      <c r="D131" s="155" t="s">
        <v>205</v>
      </c>
      <c r="E131" s="156" t="s">
        <v>252</v>
      </c>
      <c r="F131" s="263" t="s">
        <v>253</v>
      </c>
      <c r="G131" s="263"/>
      <c r="H131" s="263"/>
      <c r="I131" s="263"/>
      <c r="J131" s="157" t="s">
        <v>208</v>
      </c>
      <c r="K131" s="158">
        <v>46</v>
      </c>
      <c r="L131" s="159"/>
      <c r="M131" s="264"/>
      <c r="N131" s="264"/>
      <c r="O131" s="264"/>
      <c r="P131" s="264">
        <f t="shared" si="0"/>
        <v>0</v>
      </c>
      <c r="Q131" s="264"/>
      <c r="R131" s="160"/>
      <c r="T131" s="161" t="s">
        <v>5</v>
      </c>
      <c r="U131" s="44" t="s">
        <v>47</v>
      </c>
      <c r="V131" s="120">
        <f t="shared" si="1"/>
        <v>0</v>
      </c>
      <c r="W131" s="120">
        <f t="shared" si="2"/>
        <v>0</v>
      </c>
      <c r="X131" s="120">
        <f t="shared" si="3"/>
        <v>0</v>
      </c>
      <c r="Y131" s="162">
        <v>0.51700000000000002</v>
      </c>
      <c r="Z131" s="162">
        <f t="shared" si="4"/>
        <v>23.782</v>
      </c>
      <c r="AA131" s="162">
        <v>2.96E-3</v>
      </c>
      <c r="AB131" s="162">
        <f t="shared" si="5"/>
        <v>0.13616</v>
      </c>
      <c r="AC131" s="162">
        <v>0</v>
      </c>
      <c r="AD131" s="163">
        <f t="shared" si="6"/>
        <v>0</v>
      </c>
      <c r="AR131" s="22" t="s">
        <v>209</v>
      </c>
      <c r="AT131" s="22" t="s">
        <v>205</v>
      </c>
      <c r="AU131" s="22" t="s">
        <v>96</v>
      </c>
      <c r="AY131" s="22" t="s">
        <v>204</v>
      </c>
      <c r="BE131" s="164">
        <f t="shared" si="7"/>
        <v>0</v>
      </c>
      <c r="BF131" s="164">
        <f t="shared" si="8"/>
        <v>0</v>
      </c>
      <c r="BG131" s="164">
        <f t="shared" si="9"/>
        <v>0</v>
      </c>
      <c r="BH131" s="164">
        <f t="shared" si="10"/>
        <v>0</v>
      </c>
      <c r="BI131" s="164">
        <f t="shared" si="11"/>
        <v>0</v>
      </c>
      <c r="BJ131" s="22" t="s">
        <v>91</v>
      </c>
      <c r="BK131" s="164">
        <f t="shared" si="12"/>
        <v>0</v>
      </c>
      <c r="BL131" s="22" t="s">
        <v>209</v>
      </c>
      <c r="BM131" s="22" t="s">
        <v>696</v>
      </c>
    </row>
    <row r="132" spans="2:65" s="1" customFormat="1" ht="25.5" customHeight="1">
      <c r="B132" s="154"/>
      <c r="C132" s="155" t="s">
        <v>243</v>
      </c>
      <c r="D132" s="155" t="s">
        <v>205</v>
      </c>
      <c r="E132" s="156" t="s">
        <v>408</v>
      </c>
      <c r="F132" s="263" t="s">
        <v>409</v>
      </c>
      <c r="G132" s="263"/>
      <c r="H132" s="263"/>
      <c r="I132" s="263"/>
      <c r="J132" s="157" t="s">
        <v>208</v>
      </c>
      <c r="K132" s="158">
        <v>52</v>
      </c>
      <c r="L132" s="159"/>
      <c r="M132" s="264"/>
      <c r="N132" s="264"/>
      <c r="O132" s="264"/>
      <c r="P132" s="264">
        <f t="shared" si="0"/>
        <v>0</v>
      </c>
      <c r="Q132" s="264"/>
      <c r="R132" s="160"/>
      <c r="T132" s="161" t="s">
        <v>5</v>
      </c>
      <c r="U132" s="44" t="s">
        <v>47</v>
      </c>
      <c r="V132" s="120">
        <f t="shared" si="1"/>
        <v>0</v>
      </c>
      <c r="W132" s="120">
        <f t="shared" si="2"/>
        <v>0</v>
      </c>
      <c r="X132" s="120">
        <f t="shared" si="3"/>
        <v>0</v>
      </c>
      <c r="Y132" s="162">
        <v>0.65200000000000002</v>
      </c>
      <c r="Z132" s="162">
        <f t="shared" si="4"/>
        <v>33.904000000000003</v>
      </c>
      <c r="AA132" s="162">
        <v>3.7599999999999999E-3</v>
      </c>
      <c r="AB132" s="162">
        <f t="shared" si="5"/>
        <v>0.19552</v>
      </c>
      <c r="AC132" s="162">
        <v>0</v>
      </c>
      <c r="AD132" s="163">
        <f t="shared" si="6"/>
        <v>0</v>
      </c>
      <c r="AR132" s="22" t="s">
        <v>209</v>
      </c>
      <c r="AT132" s="22" t="s">
        <v>205</v>
      </c>
      <c r="AU132" s="22" t="s">
        <v>96</v>
      </c>
      <c r="AY132" s="22" t="s">
        <v>204</v>
      </c>
      <c r="BE132" s="164">
        <f t="shared" si="7"/>
        <v>0</v>
      </c>
      <c r="BF132" s="164">
        <f t="shared" si="8"/>
        <v>0</v>
      </c>
      <c r="BG132" s="164">
        <f t="shared" si="9"/>
        <v>0</v>
      </c>
      <c r="BH132" s="164">
        <f t="shared" si="10"/>
        <v>0</v>
      </c>
      <c r="BI132" s="164">
        <f t="shared" si="11"/>
        <v>0</v>
      </c>
      <c r="BJ132" s="22" t="s">
        <v>91</v>
      </c>
      <c r="BK132" s="164">
        <f t="shared" si="12"/>
        <v>0</v>
      </c>
      <c r="BL132" s="22" t="s">
        <v>209</v>
      </c>
      <c r="BM132" s="22" t="s">
        <v>697</v>
      </c>
    </row>
    <row r="133" spans="2:65" s="1" customFormat="1" ht="25.5" customHeight="1">
      <c r="B133" s="154"/>
      <c r="C133" s="155" t="s">
        <v>247</v>
      </c>
      <c r="D133" s="155" t="s">
        <v>205</v>
      </c>
      <c r="E133" s="156" t="s">
        <v>260</v>
      </c>
      <c r="F133" s="263" t="s">
        <v>261</v>
      </c>
      <c r="G133" s="263"/>
      <c r="H133" s="263"/>
      <c r="I133" s="263"/>
      <c r="J133" s="157" t="s">
        <v>208</v>
      </c>
      <c r="K133" s="158">
        <v>38</v>
      </c>
      <c r="L133" s="159"/>
      <c r="M133" s="264"/>
      <c r="N133" s="264"/>
      <c r="O133" s="264"/>
      <c r="P133" s="264">
        <f t="shared" si="0"/>
        <v>0</v>
      </c>
      <c r="Q133" s="264"/>
      <c r="R133" s="160"/>
      <c r="T133" s="161" t="s">
        <v>5</v>
      </c>
      <c r="U133" s="44" t="s">
        <v>47</v>
      </c>
      <c r="V133" s="120">
        <f t="shared" si="1"/>
        <v>0</v>
      </c>
      <c r="W133" s="120">
        <f t="shared" si="2"/>
        <v>0</v>
      </c>
      <c r="X133" s="120">
        <f t="shared" si="3"/>
        <v>0</v>
      </c>
      <c r="Y133" s="162">
        <v>0.78400000000000003</v>
      </c>
      <c r="Z133" s="162">
        <f t="shared" si="4"/>
        <v>29.792000000000002</v>
      </c>
      <c r="AA133" s="162">
        <v>6.2899999999999996E-3</v>
      </c>
      <c r="AB133" s="162">
        <f t="shared" si="5"/>
        <v>0.23901999999999998</v>
      </c>
      <c r="AC133" s="162">
        <v>0</v>
      </c>
      <c r="AD133" s="163">
        <f t="shared" si="6"/>
        <v>0</v>
      </c>
      <c r="AR133" s="22" t="s">
        <v>209</v>
      </c>
      <c r="AT133" s="22" t="s">
        <v>205</v>
      </c>
      <c r="AU133" s="22" t="s">
        <v>96</v>
      </c>
      <c r="AY133" s="22" t="s">
        <v>204</v>
      </c>
      <c r="BE133" s="164">
        <f t="shared" si="7"/>
        <v>0</v>
      </c>
      <c r="BF133" s="164">
        <f t="shared" si="8"/>
        <v>0</v>
      </c>
      <c r="BG133" s="164">
        <f t="shared" si="9"/>
        <v>0</v>
      </c>
      <c r="BH133" s="164">
        <f t="shared" si="10"/>
        <v>0</v>
      </c>
      <c r="BI133" s="164">
        <f t="shared" si="11"/>
        <v>0</v>
      </c>
      <c r="BJ133" s="22" t="s">
        <v>91</v>
      </c>
      <c r="BK133" s="164">
        <f t="shared" si="12"/>
        <v>0</v>
      </c>
      <c r="BL133" s="22" t="s">
        <v>209</v>
      </c>
      <c r="BM133" s="22" t="s">
        <v>698</v>
      </c>
    </row>
    <row r="134" spans="2:65" s="1" customFormat="1" ht="25.5" customHeight="1">
      <c r="B134" s="154"/>
      <c r="C134" s="155" t="s">
        <v>251</v>
      </c>
      <c r="D134" s="155" t="s">
        <v>205</v>
      </c>
      <c r="E134" s="156" t="s">
        <v>264</v>
      </c>
      <c r="F134" s="263" t="s">
        <v>265</v>
      </c>
      <c r="G134" s="263"/>
      <c r="H134" s="263"/>
      <c r="I134" s="263"/>
      <c r="J134" s="157" t="s">
        <v>208</v>
      </c>
      <c r="K134" s="158">
        <v>10</v>
      </c>
      <c r="L134" s="159"/>
      <c r="M134" s="264"/>
      <c r="N134" s="264"/>
      <c r="O134" s="264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0.53</v>
      </c>
      <c r="Z134" s="162">
        <f t="shared" si="4"/>
        <v>5.3000000000000007</v>
      </c>
      <c r="AA134" s="162">
        <v>8.5999999999999998E-4</v>
      </c>
      <c r="AB134" s="162">
        <f t="shared" si="5"/>
        <v>8.6E-3</v>
      </c>
      <c r="AC134" s="162">
        <v>0</v>
      </c>
      <c r="AD134" s="163">
        <f t="shared" si="6"/>
        <v>0</v>
      </c>
      <c r="AR134" s="22" t="s">
        <v>209</v>
      </c>
      <c r="AT134" s="22" t="s">
        <v>205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699</v>
      </c>
    </row>
    <row r="135" spans="2:65" s="1" customFormat="1" ht="25.5" customHeight="1">
      <c r="B135" s="154"/>
      <c r="C135" s="155" t="s">
        <v>255</v>
      </c>
      <c r="D135" s="155" t="s">
        <v>205</v>
      </c>
      <c r="E135" s="156" t="s">
        <v>267</v>
      </c>
      <c r="F135" s="263" t="s">
        <v>268</v>
      </c>
      <c r="G135" s="263"/>
      <c r="H135" s="263"/>
      <c r="I135" s="263"/>
      <c r="J135" s="157" t="s">
        <v>208</v>
      </c>
      <c r="K135" s="158">
        <v>280</v>
      </c>
      <c r="L135" s="159"/>
      <c r="M135" s="264"/>
      <c r="N135" s="264"/>
      <c r="O135" s="264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3.2000000000000001E-2</v>
      </c>
      <c r="Z135" s="162">
        <f t="shared" si="4"/>
        <v>8.9600000000000009</v>
      </c>
      <c r="AA135" s="162">
        <v>0</v>
      </c>
      <c r="AB135" s="162">
        <f t="shared" si="5"/>
        <v>0</v>
      </c>
      <c r="AC135" s="162">
        <v>0</v>
      </c>
      <c r="AD135" s="163">
        <f t="shared" si="6"/>
        <v>0</v>
      </c>
      <c r="AR135" s="22" t="s">
        <v>209</v>
      </c>
      <c r="AT135" s="22" t="s">
        <v>205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700</v>
      </c>
    </row>
    <row r="136" spans="2:65" s="1" customFormat="1" ht="25.5" customHeight="1">
      <c r="B136" s="154"/>
      <c r="C136" s="155" t="s">
        <v>259</v>
      </c>
      <c r="D136" s="155" t="s">
        <v>205</v>
      </c>
      <c r="E136" s="156" t="s">
        <v>270</v>
      </c>
      <c r="F136" s="263" t="s">
        <v>271</v>
      </c>
      <c r="G136" s="263"/>
      <c r="H136" s="263"/>
      <c r="I136" s="263"/>
      <c r="J136" s="157" t="s">
        <v>272</v>
      </c>
      <c r="K136" s="158">
        <v>100</v>
      </c>
      <c r="L136" s="159"/>
      <c r="M136" s="264"/>
      <c r="N136" s="264"/>
      <c r="O136" s="264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5.7000000000000002E-2</v>
      </c>
      <c r="Z136" s="162">
        <f t="shared" si="4"/>
        <v>5.7</v>
      </c>
      <c r="AA136" s="162">
        <v>8.0000000000000007E-5</v>
      </c>
      <c r="AB136" s="162">
        <f t="shared" si="5"/>
        <v>8.0000000000000002E-3</v>
      </c>
      <c r="AC136" s="162">
        <v>0</v>
      </c>
      <c r="AD136" s="163">
        <f t="shared" si="6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701</v>
      </c>
    </row>
    <row r="137" spans="2:65" s="1" customFormat="1" ht="16.5" customHeight="1">
      <c r="B137" s="154"/>
      <c r="C137" s="165" t="s">
        <v>263</v>
      </c>
      <c r="D137" s="165" t="s">
        <v>211</v>
      </c>
      <c r="E137" s="166" t="s">
        <v>275</v>
      </c>
      <c r="F137" s="265" t="s">
        <v>276</v>
      </c>
      <c r="G137" s="265"/>
      <c r="H137" s="265"/>
      <c r="I137" s="265"/>
      <c r="J137" s="167" t="s">
        <v>272</v>
      </c>
      <c r="K137" s="168">
        <v>100</v>
      </c>
      <c r="L137" s="169"/>
      <c r="M137" s="266"/>
      <c r="N137" s="266"/>
      <c r="O137" s="267"/>
      <c r="P137" s="264">
        <f t="shared" si="0"/>
        <v>0</v>
      </c>
      <c r="Q137" s="264"/>
      <c r="R137" s="160"/>
      <c r="T137" s="161" t="s">
        <v>5</v>
      </c>
      <c r="U137" s="44" t="s">
        <v>47</v>
      </c>
      <c r="V137" s="120">
        <f t="shared" si="1"/>
        <v>0</v>
      </c>
      <c r="W137" s="120">
        <f t="shared" si="2"/>
        <v>0</v>
      </c>
      <c r="X137" s="120">
        <f t="shared" si="3"/>
        <v>0</v>
      </c>
      <c r="Y137" s="162">
        <v>0</v>
      </c>
      <c r="Z137" s="162">
        <f t="shared" si="4"/>
        <v>0</v>
      </c>
      <c r="AA137" s="162">
        <v>1</v>
      </c>
      <c r="AB137" s="162">
        <f t="shared" si="5"/>
        <v>100</v>
      </c>
      <c r="AC137" s="162">
        <v>0</v>
      </c>
      <c r="AD137" s="163">
        <f t="shared" si="6"/>
        <v>0</v>
      </c>
      <c r="AR137" s="22" t="s">
        <v>277</v>
      </c>
      <c r="AT137" s="22" t="s">
        <v>211</v>
      </c>
      <c r="AU137" s="22" t="s">
        <v>96</v>
      </c>
      <c r="AY137" s="22" t="s">
        <v>204</v>
      </c>
      <c r="BE137" s="164">
        <f t="shared" si="7"/>
        <v>0</v>
      </c>
      <c r="BF137" s="164">
        <f t="shared" si="8"/>
        <v>0</v>
      </c>
      <c r="BG137" s="164">
        <f t="shared" si="9"/>
        <v>0</v>
      </c>
      <c r="BH137" s="164">
        <f t="shared" si="10"/>
        <v>0</v>
      </c>
      <c r="BI137" s="164">
        <f t="shared" si="11"/>
        <v>0</v>
      </c>
      <c r="BJ137" s="22" t="s">
        <v>91</v>
      </c>
      <c r="BK137" s="164">
        <f t="shared" si="12"/>
        <v>0</v>
      </c>
      <c r="BL137" s="22" t="s">
        <v>278</v>
      </c>
      <c r="BM137" s="22" t="s">
        <v>702</v>
      </c>
    </row>
    <row r="138" spans="2:65" s="10" customFormat="1" ht="29.85" customHeight="1">
      <c r="B138" s="142"/>
      <c r="C138" s="143"/>
      <c r="D138" s="153" t="s">
        <v>181</v>
      </c>
      <c r="E138" s="153"/>
      <c r="F138" s="153"/>
      <c r="G138" s="153"/>
      <c r="H138" s="153"/>
      <c r="I138" s="153"/>
      <c r="J138" s="153"/>
      <c r="K138" s="153"/>
      <c r="L138" s="153"/>
      <c r="M138" s="279">
        <f>BK138</f>
        <v>0</v>
      </c>
      <c r="N138" s="280"/>
      <c r="O138" s="280"/>
      <c r="P138" s="280"/>
      <c r="Q138" s="280"/>
      <c r="R138" s="145"/>
      <c r="T138" s="146"/>
      <c r="U138" s="143"/>
      <c r="V138" s="143"/>
      <c r="W138" s="147">
        <f>SUM(W139:W152)</f>
        <v>0</v>
      </c>
      <c r="X138" s="147">
        <f>SUM(X139:X152)</f>
        <v>0</v>
      </c>
      <c r="Y138" s="143"/>
      <c r="Z138" s="148">
        <f>SUM(Z139:Z152)</f>
        <v>8.8249999999999993</v>
      </c>
      <c r="AA138" s="143"/>
      <c r="AB138" s="148">
        <f>SUM(AB139:AB152)</f>
        <v>2.1129999999999999E-2</v>
      </c>
      <c r="AC138" s="143"/>
      <c r="AD138" s="149">
        <f>SUM(AD139:AD152)</f>
        <v>1.3500000000000001E-3</v>
      </c>
      <c r="AR138" s="150" t="s">
        <v>96</v>
      </c>
      <c r="AT138" s="151" t="s">
        <v>83</v>
      </c>
      <c r="AU138" s="151" t="s">
        <v>91</v>
      </c>
      <c r="AY138" s="150" t="s">
        <v>204</v>
      </c>
      <c r="BK138" s="152">
        <f>SUM(BK139:BK152)</f>
        <v>0</v>
      </c>
    </row>
    <row r="139" spans="2:65" s="1" customFormat="1" ht="38.25" customHeight="1">
      <c r="B139" s="154"/>
      <c r="C139" s="155" t="s">
        <v>12</v>
      </c>
      <c r="D139" s="155" t="s">
        <v>205</v>
      </c>
      <c r="E139" s="156" t="s">
        <v>281</v>
      </c>
      <c r="F139" s="263" t="s">
        <v>282</v>
      </c>
      <c r="G139" s="263"/>
      <c r="H139" s="263"/>
      <c r="I139" s="263"/>
      <c r="J139" s="157" t="s">
        <v>237</v>
      </c>
      <c r="K139" s="158">
        <v>18</v>
      </c>
      <c r="L139" s="159"/>
      <c r="M139" s="264"/>
      <c r="N139" s="264"/>
      <c r="O139" s="264"/>
      <c r="P139" s="264">
        <f t="shared" ref="P139:P152" si="13">ROUND(V139*K139,2)</f>
        <v>0</v>
      </c>
      <c r="Q139" s="264"/>
      <c r="R139" s="160"/>
      <c r="T139" s="161" t="s">
        <v>5</v>
      </c>
      <c r="U139" s="44" t="s">
        <v>47</v>
      </c>
      <c r="V139" s="120">
        <f t="shared" ref="V139:V152" si="14">L139+M139</f>
        <v>0</v>
      </c>
      <c r="W139" s="120">
        <f t="shared" ref="W139:W152" si="15">ROUND(L139*K139,2)</f>
        <v>0</v>
      </c>
      <c r="X139" s="120">
        <f t="shared" ref="X139:X152" si="16">ROUND(M139*K139,2)</f>
        <v>0</v>
      </c>
      <c r="Y139" s="162">
        <v>0.15</v>
      </c>
      <c r="Z139" s="162">
        <f t="shared" ref="Z139:Z152" si="17">Y139*K139</f>
        <v>2.6999999999999997</v>
      </c>
      <c r="AA139" s="162">
        <v>2.5000000000000001E-4</v>
      </c>
      <c r="AB139" s="162">
        <f t="shared" ref="AB139:AB152" si="18">AA139*K139</f>
        <v>4.5000000000000005E-3</v>
      </c>
      <c r="AC139" s="162">
        <v>0</v>
      </c>
      <c r="AD139" s="163">
        <f t="shared" ref="AD139:AD152" si="19">AC139*K139</f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 t="shared" ref="BE139:BE152" si="20">IF(U139="základní",P139,0)</f>
        <v>0</v>
      </c>
      <c r="BF139" s="164">
        <f t="shared" ref="BF139:BF152" si="21">IF(U139="snížená",P139,0)</f>
        <v>0</v>
      </c>
      <c r="BG139" s="164">
        <f t="shared" ref="BG139:BG152" si="22">IF(U139="zákl. přenesená",P139,0)</f>
        <v>0</v>
      </c>
      <c r="BH139" s="164">
        <f t="shared" ref="BH139:BH152" si="23">IF(U139="sníž. přenesená",P139,0)</f>
        <v>0</v>
      </c>
      <c r="BI139" s="164">
        <f t="shared" ref="BI139:BI152" si="24">IF(U139="nulová",P139,0)</f>
        <v>0</v>
      </c>
      <c r="BJ139" s="22" t="s">
        <v>91</v>
      </c>
      <c r="BK139" s="164">
        <f t="shared" ref="BK139:BK152" si="25">ROUND(V139*K139,2)</f>
        <v>0</v>
      </c>
      <c r="BL139" s="22" t="s">
        <v>209</v>
      </c>
      <c r="BM139" s="22" t="s">
        <v>703</v>
      </c>
    </row>
    <row r="140" spans="2:65" s="1" customFormat="1" ht="25.5" customHeight="1">
      <c r="B140" s="154"/>
      <c r="C140" s="155" t="s">
        <v>209</v>
      </c>
      <c r="D140" s="155" t="s">
        <v>205</v>
      </c>
      <c r="E140" s="156" t="s">
        <v>285</v>
      </c>
      <c r="F140" s="263" t="s">
        <v>286</v>
      </c>
      <c r="G140" s="263"/>
      <c r="H140" s="263"/>
      <c r="I140" s="263"/>
      <c r="J140" s="157" t="s">
        <v>237</v>
      </c>
      <c r="K140" s="158">
        <v>18</v>
      </c>
      <c r="L140" s="159"/>
      <c r="M140" s="264"/>
      <c r="N140" s="264"/>
      <c r="O140" s="264"/>
      <c r="P140" s="264">
        <f t="shared" si="13"/>
        <v>0</v>
      </c>
      <c r="Q140" s="264"/>
      <c r="R140" s="160"/>
      <c r="T140" s="161" t="s">
        <v>5</v>
      </c>
      <c r="U140" s="44" t="s">
        <v>47</v>
      </c>
      <c r="V140" s="120">
        <f t="shared" si="14"/>
        <v>0</v>
      </c>
      <c r="W140" s="120">
        <f t="shared" si="15"/>
        <v>0</v>
      </c>
      <c r="X140" s="120">
        <f t="shared" si="16"/>
        <v>0</v>
      </c>
      <c r="Y140" s="162">
        <v>3.5000000000000003E-2</v>
      </c>
      <c r="Z140" s="162">
        <f t="shared" si="17"/>
        <v>0.63000000000000012</v>
      </c>
      <c r="AA140" s="162">
        <v>1.3999999999999999E-4</v>
      </c>
      <c r="AB140" s="162">
        <f t="shared" si="18"/>
        <v>2.5199999999999997E-3</v>
      </c>
      <c r="AC140" s="162">
        <v>0</v>
      </c>
      <c r="AD140" s="163">
        <f t="shared" si="19"/>
        <v>0</v>
      </c>
      <c r="AR140" s="22" t="s">
        <v>209</v>
      </c>
      <c r="AT140" s="22" t="s">
        <v>205</v>
      </c>
      <c r="AU140" s="22" t="s">
        <v>96</v>
      </c>
      <c r="AY140" s="22" t="s">
        <v>204</v>
      </c>
      <c r="BE140" s="164">
        <f t="shared" si="20"/>
        <v>0</v>
      </c>
      <c r="BF140" s="164">
        <f t="shared" si="21"/>
        <v>0</v>
      </c>
      <c r="BG140" s="164">
        <f t="shared" si="22"/>
        <v>0</v>
      </c>
      <c r="BH140" s="164">
        <f t="shared" si="23"/>
        <v>0</v>
      </c>
      <c r="BI140" s="164">
        <f t="shared" si="24"/>
        <v>0</v>
      </c>
      <c r="BJ140" s="22" t="s">
        <v>91</v>
      </c>
      <c r="BK140" s="164">
        <f t="shared" si="25"/>
        <v>0</v>
      </c>
      <c r="BL140" s="22" t="s">
        <v>209</v>
      </c>
      <c r="BM140" s="22" t="s">
        <v>704</v>
      </c>
    </row>
    <row r="141" spans="2:65" s="1" customFormat="1" ht="25.5" customHeight="1">
      <c r="B141" s="154"/>
      <c r="C141" s="155" t="s">
        <v>274</v>
      </c>
      <c r="D141" s="155" t="s">
        <v>205</v>
      </c>
      <c r="E141" s="156" t="s">
        <v>289</v>
      </c>
      <c r="F141" s="263" t="s">
        <v>290</v>
      </c>
      <c r="G141" s="263"/>
      <c r="H141" s="263"/>
      <c r="I141" s="263"/>
      <c r="J141" s="157" t="s">
        <v>237</v>
      </c>
      <c r="K141" s="158">
        <v>3</v>
      </c>
      <c r="L141" s="159"/>
      <c r="M141" s="264"/>
      <c r="N141" s="264"/>
      <c r="O141" s="264"/>
      <c r="P141" s="264">
        <f t="shared" si="13"/>
        <v>0</v>
      </c>
      <c r="Q141" s="264"/>
      <c r="R141" s="160"/>
      <c r="T141" s="161" t="s">
        <v>5</v>
      </c>
      <c r="U141" s="44" t="s">
        <v>47</v>
      </c>
      <c r="V141" s="120">
        <f t="shared" si="14"/>
        <v>0</v>
      </c>
      <c r="W141" s="120">
        <f t="shared" si="15"/>
        <v>0</v>
      </c>
      <c r="X141" s="120">
        <f t="shared" si="16"/>
        <v>0</v>
      </c>
      <c r="Y141" s="162">
        <v>0.16600000000000001</v>
      </c>
      <c r="Z141" s="162">
        <f t="shared" si="17"/>
        <v>0.498</v>
      </c>
      <c r="AA141" s="162">
        <v>9.0000000000000006E-5</v>
      </c>
      <c r="AB141" s="162">
        <f t="shared" si="18"/>
        <v>2.7E-4</v>
      </c>
      <c r="AC141" s="162">
        <v>4.4999999999999999E-4</v>
      </c>
      <c r="AD141" s="163">
        <f t="shared" si="19"/>
        <v>1.3500000000000001E-3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 t="shared" si="20"/>
        <v>0</v>
      </c>
      <c r="BF141" s="164">
        <f t="shared" si="21"/>
        <v>0</v>
      </c>
      <c r="BG141" s="164">
        <f t="shared" si="22"/>
        <v>0</v>
      </c>
      <c r="BH141" s="164">
        <f t="shared" si="23"/>
        <v>0</v>
      </c>
      <c r="BI141" s="164">
        <f t="shared" si="24"/>
        <v>0</v>
      </c>
      <c r="BJ141" s="22" t="s">
        <v>91</v>
      </c>
      <c r="BK141" s="164">
        <f t="shared" si="25"/>
        <v>0</v>
      </c>
      <c r="BL141" s="22" t="s">
        <v>209</v>
      </c>
      <c r="BM141" s="22" t="s">
        <v>705</v>
      </c>
    </row>
    <row r="142" spans="2:65" s="1" customFormat="1" ht="25.5" customHeight="1">
      <c r="B142" s="154"/>
      <c r="C142" s="155" t="s">
        <v>280</v>
      </c>
      <c r="D142" s="155" t="s">
        <v>205</v>
      </c>
      <c r="E142" s="156" t="s">
        <v>580</v>
      </c>
      <c r="F142" s="263" t="s">
        <v>581</v>
      </c>
      <c r="G142" s="263"/>
      <c r="H142" s="263"/>
      <c r="I142" s="263"/>
      <c r="J142" s="157" t="s">
        <v>237</v>
      </c>
      <c r="K142" s="158">
        <v>18</v>
      </c>
      <c r="L142" s="159"/>
      <c r="M142" s="264"/>
      <c r="N142" s="264"/>
      <c r="O142" s="264"/>
      <c r="P142" s="264">
        <f t="shared" si="13"/>
        <v>0</v>
      </c>
      <c r="Q142" s="264"/>
      <c r="R142" s="160"/>
      <c r="T142" s="161" t="s">
        <v>5</v>
      </c>
      <c r="U142" s="44" t="s">
        <v>47</v>
      </c>
      <c r="V142" s="120">
        <f t="shared" si="14"/>
        <v>0</v>
      </c>
      <c r="W142" s="120">
        <f t="shared" si="15"/>
        <v>0</v>
      </c>
      <c r="X142" s="120">
        <f t="shared" si="16"/>
        <v>0</v>
      </c>
      <c r="Y142" s="162">
        <v>0.11</v>
      </c>
      <c r="Z142" s="162">
        <f t="shared" si="17"/>
        <v>1.98</v>
      </c>
      <c r="AA142" s="162">
        <v>2.5999999999999998E-4</v>
      </c>
      <c r="AB142" s="162">
        <f t="shared" si="18"/>
        <v>4.6799999999999993E-3</v>
      </c>
      <c r="AC142" s="162">
        <v>0</v>
      </c>
      <c r="AD142" s="163">
        <f t="shared" si="19"/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 t="shared" si="20"/>
        <v>0</v>
      </c>
      <c r="BF142" s="164">
        <f t="shared" si="21"/>
        <v>0</v>
      </c>
      <c r="BG142" s="164">
        <f t="shared" si="22"/>
        <v>0</v>
      </c>
      <c r="BH142" s="164">
        <f t="shared" si="23"/>
        <v>0</v>
      </c>
      <c r="BI142" s="164">
        <f t="shared" si="24"/>
        <v>0</v>
      </c>
      <c r="BJ142" s="22" t="s">
        <v>91</v>
      </c>
      <c r="BK142" s="164">
        <f t="shared" si="25"/>
        <v>0</v>
      </c>
      <c r="BL142" s="22" t="s">
        <v>209</v>
      </c>
      <c r="BM142" s="22" t="s">
        <v>706</v>
      </c>
    </row>
    <row r="143" spans="2:65" s="1" customFormat="1" ht="25.5" customHeight="1">
      <c r="B143" s="154"/>
      <c r="C143" s="155" t="s">
        <v>284</v>
      </c>
      <c r="D143" s="155" t="s">
        <v>205</v>
      </c>
      <c r="E143" s="156" t="s">
        <v>494</v>
      </c>
      <c r="F143" s="263" t="s">
        <v>495</v>
      </c>
      <c r="G143" s="263"/>
      <c r="H143" s="263"/>
      <c r="I143" s="263"/>
      <c r="J143" s="157" t="s">
        <v>237</v>
      </c>
      <c r="K143" s="158">
        <v>2</v>
      </c>
      <c r="L143" s="159"/>
      <c r="M143" s="264"/>
      <c r="N143" s="264"/>
      <c r="O143" s="264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0.42199999999999999</v>
      </c>
      <c r="Z143" s="162">
        <f t="shared" si="17"/>
        <v>0.84399999999999997</v>
      </c>
      <c r="AA143" s="162">
        <v>3.5E-4</v>
      </c>
      <c r="AB143" s="162">
        <f t="shared" si="18"/>
        <v>6.9999999999999999E-4</v>
      </c>
      <c r="AC143" s="162">
        <v>0</v>
      </c>
      <c r="AD143" s="163">
        <f t="shared" si="19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707</v>
      </c>
    </row>
    <row r="144" spans="2:65" s="1" customFormat="1" ht="16.5" customHeight="1">
      <c r="B144" s="154"/>
      <c r="C144" s="165" t="s">
        <v>288</v>
      </c>
      <c r="D144" s="165" t="s">
        <v>211</v>
      </c>
      <c r="E144" s="166" t="s">
        <v>497</v>
      </c>
      <c r="F144" s="265" t="s">
        <v>498</v>
      </c>
      <c r="G144" s="265"/>
      <c r="H144" s="265"/>
      <c r="I144" s="265"/>
      <c r="J144" s="167" t="s">
        <v>237</v>
      </c>
      <c r="K144" s="168">
        <v>2</v>
      </c>
      <c r="L144" s="169"/>
      <c r="M144" s="266"/>
      <c r="N144" s="266"/>
      <c r="O144" s="267"/>
      <c r="P144" s="264">
        <f t="shared" si="13"/>
        <v>0</v>
      </c>
      <c r="Q144" s="264"/>
      <c r="R144" s="160"/>
      <c r="T144" s="161" t="s">
        <v>5</v>
      </c>
      <c r="U144" s="44" t="s">
        <v>47</v>
      </c>
      <c r="V144" s="120">
        <f t="shared" si="14"/>
        <v>0</v>
      </c>
      <c r="W144" s="120">
        <f t="shared" si="15"/>
        <v>0</v>
      </c>
      <c r="X144" s="120">
        <f t="shared" si="16"/>
        <v>0</v>
      </c>
      <c r="Y144" s="162">
        <v>0</v>
      </c>
      <c r="Z144" s="162">
        <f t="shared" si="17"/>
        <v>0</v>
      </c>
      <c r="AA144" s="162">
        <v>6.8000000000000005E-4</v>
      </c>
      <c r="AB144" s="162">
        <f t="shared" si="18"/>
        <v>1.3600000000000001E-3</v>
      </c>
      <c r="AC144" s="162">
        <v>0</v>
      </c>
      <c r="AD144" s="163">
        <f t="shared" si="19"/>
        <v>0</v>
      </c>
      <c r="AR144" s="22" t="s">
        <v>214</v>
      </c>
      <c r="AT144" s="22" t="s">
        <v>211</v>
      </c>
      <c r="AU144" s="22" t="s">
        <v>96</v>
      </c>
      <c r="AY144" s="22" t="s">
        <v>204</v>
      </c>
      <c r="BE144" s="164">
        <f t="shared" si="20"/>
        <v>0</v>
      </c>
      <c r="BF144" s="164">
        <f t="shared" si="21"/>
        <v>0</v>
      </c>
      <c r="BG144" s="164">
        <f t="shared" si="22"/>
        <v>0</v>
      </c>
      <c r="BH144" s="164">
        <f t="shared" si="23"/>
        <v>0</v>
      </c>
      <c r="BI144" s="164">
        <f t="shared" si="24"/>
        <v>0</v>
      </c>
      <c r="BJ144" s="22" t="s">
        <v>91</v>
      </c>
      <c r="BK144" s="164">
        <f t="shared" si="25"/>
        <v>0</v>
      </c>
      <c r="BL144" s="22" t="s">
        <v>209</v>
      </c>
      <c r="BM144" s="22" t="s">
        <v>708</v>
      </c>
    </row>
    <row r="145" spans="2:65" s="1" customFormat="1" ht="25.5" customHeight="1">
      <c r="B145" s="154"/>
      <c r="C145" s="155" t="s">
        <v>11</v>
      </c>
      <c r="D145" s="155" t="s">
        <v>205</v>
      </c>
      <c r="E145" s="156" t="s">
        <v>292</v>
      </c>
      <c r="F145" s="263" t="s">
        <v>293</v>
      </c>
      <c r="G145" s="263"/>
      <c r="H145" s="263"/>
      <c r="I145" s="263"/>
      <c r="J145" s="157" t="s">
        <v>237</v>
      </c>
      <c r="K145" s="158">
        <v>7</v>
      </c>
      <c r="L145" s="159"/>
      <c r="M145" s="264"/>
      <c r="N145" s="264"/>
      <c r="O145" s="264"/>
      <c r="P145" s="264">
        <f t="shared" si="13"/>
        <v>0</v>
      </c>
      <c r="Q145" s="264"/>
      <c r="R145" s="160"/>
      <c r="T145" s="161" t="s">
        <v>5</v>
      </c>
      <c r="U145" s="44" t="s">
        <v>47</v>
      </c>
      <c r="V145" s="120">
        <f t="shared" si="14"/>
        <v>0</v>
      </c>
      <c r="W145" s="120">
        <f t="shared" si="15"/>
        <v>0</v>
      </c>
      <c r="X145" s="120">
        <f t="shared" si="16"/>
        <v>0</v>
      </c>
      <c r="Y145" s="162">
        <v>0.22700000000000001</v>
      </c>
      <c r="Z145" s="162">
        <f t="shared" si="17"/>
        <v>1.589</v>
      </c>
      <c r="AA145" s="162">
        <v>1.4999999999999999E-4</v>
      </c>
      <c r="AB145" s="162">
        <f t="shared" si="18"/>
        <v>1.0499999999999999E-3</v>
      </c>
      <c r="AC145" s="162">
        <v>0</v>
      </c>
      <c r="AD145" s="163">
        <f t="shared" si="19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20"/>
        <v>0</v>
      </c>
      <c r="BF145" s="164">
        <f t="shared" si="21"/>
        <v>0</v>
      </c>
      <c r="BG145" s="164">
        <f t="shared" si="22"/>
        <v>0</v>
      </c>
      <c r="BH145" s="164">
        <f t="shared" si="23"/>
        <v>0</v>
      </c>
      <c r="BI145" s="164">
        <f t="shared" si="24"/>
        <v>0</v>
      </c>
      <c r="BJ145" s="22" t="s">
        <v>91</v>
      </c>
      <c r="BK145" s="164">
        <f t="shared" si="25"/>
        <v>0</v>
      </c>
      <c r="BL145" s="22" t="s">
        <v>209</v>
      </c>
      <c r="BM145" s="22" t="s">
        <v>709</v>
      </c>
    </row>
    <row r="146" spans="2:65" s="1" customFormat="1" ht="25.5" customHeight="1">
      <c r="B146" s="154"/>
      <c r="C146" s="165" t="s">
        <v>295</v>
      </c>
      <c r="D146" s="165" t="s">
        <v>211</v>
      </c>
      <c r="E146" s="166" t="s">
        <v>296</v>
      </c>
      <c r="F146" s="265" t="s">
        <v>297</v>
      </c>
      <c r="G146" s="265"/>
      <c r="H146" s="265"/>
      <c r="I146" s="265"/>
      <c r="J146" s="167" t="s">
        <v>237</v>
      </c>
      <c r="K146" s="168">
        <v>5</v>
      </c>
      <c r="L146" s="169"/>
      <c r="M146" s="266"/>
      <c r="N146" s="266"/>
      <c r="O146" s="267"/>
      <c r="P146" s="264">
        <f t="shared" si="13"/>
        <v>0</v>
      </c>
      <c r="Q146" s="264"/>
      <c r="R146" s="160"/>
      <c r="T146" s="161" t="s">
        <v>5</v>
      </c>
      <c r="U146" s="44" t="s">
        <v>47</v>
      </c>
      <c r="V146" s="120">
        <f t="shared" si="14"/>
        <v>0</v>
      </c>
      <c r="W146" s="120">
        <f t="shared" si="15"/>
        <v>0</v>
      </c>
      <c r="X146" s="120">
        <f t="shared" si="16"/>
        <v>0</v>
      </c>
      <c r="Y146" s="162">
        <v>0</v>
      </c>
      <c r="Z146" s="162">
        <f t="shared" si="17"/>
        <v>0</v>
      </c>
      <c r="AA146" s="162">
        <v>6.8000000000000005E-4</v>
      </c>
      <c r="AB146" s="162">
        <f t="shared" si="18"/>
        <v>3.4000000000000002E-3</v>
      </c>
      <c r="AC146" s="162">
        <v>0</v>
      </c>
      <c r="AD146" s="163">
        <f t="shared" si="19"/>
        <v>0</v>
      </c>
      <c r="AR146" s="22" t="s">
        <v>214</v>
      </c>
      <c r="AT146" s="22" t="s">
        <v>211</v>
      </c>
      <c r="AU146" s="22" t="s">
        <v>96</v>
      </c>
      <c r="AY146" s="22" t="s">
        <v>204</v>
      </c>
      <c r="BE146" s="164">
        <f t="shared" si="20"/>
        <v>0</v>
      </c>
      <c r="BF146" s="164">
        <f t="shared" si="21"/>
        <v>0</v>
      </c>
      <c r="BG146" s="164">
        <f t="shared" si="22"/>
        <v>0</v>
      </c>
      <c r="BH146" s="164">
        <f t="shared" si="23"/>
        <v>0</v>
      </c>
      <c r="BI146" s="164">
        <f t="shared" si="24"/>
        <v>0</v>
      </c>
      <c r="BJ146" s="22" t="s">
        <v>91</v>
      </c>
      <c r="BK146" s="164">
        <f t="shared" si="25"/>
        <v>0</v>
      </c>
      <c r="BL146" s="22" t="s">
        <v>209</v>
      </c>
      <c r="BM146" s="22" t="s">
        <v>710</v>
      </c>
    </row>
    <row r="147" spans="2:65" s="1" customFormat="1" ht="16.5" customHeight="1">
      <c r="B147" s="154"/>
      <c r="C147" s="165" t="s">
        <v>299</v>
      </c>
      <c r="D147" s="165" t="s">
        <v>211</v>
      </c>
      <c r="E147" s="166" t="s">
        <v>300</v>
      </c>
      <c r="F147" s="265" t="s">
        <v>301</v>
      </c>
      <c r="G147" s="265"/>
      <c r="H147" s="265"/>
      <c r="I147" s="265"/>
      <c r="J147" s="167" t="s">
        <v>237</v>
      </c>
      <c r="K147" s="168">
        <v>2</v>
      </c>
      <c r="L147" s="169"/>
      <c r="M147" s="266"/>
      <c r="N147" s="266"/>
      <c r="O147" s="267"/>
      <c r="P147" s="264">
        <f t="shared" si="13"/>
        <v>0</v>
      </c>
      <c r="Q147" s="264"/>
      <c r="R147" s="160"/>
      <c r="T147" s="161" t="s">
        <v>5</v>
      </c>
      <c r="U147" s="44" t="s">
        <v>47</v>
      </c>
      <c r="V147" s="120">
        <f t="shared" si="14"/>
        <v>0</v>
      </c>
      <c r="W147" s="120">
        <f t="shared" si="15"/>
        <v>0</v>
      </c>
      <c r="X147" s="120">
        <f t="shared" si="16"/>
        <v>0</v>
      </c>
      <c r="Y147" s="162">
        <v>0</v>
      </c>
      <c r="Z147" s="162">
        <f t="shared" si="17"/>
        <v>0</v>
      </c>
      <c r="AA147" s="162">
        <v>5.4000000000000001E-4</v>
      </c>
      <c r="AB147" s="162">
        <f t="shared" si="18"/>
        <v>1.08E-3</v>
      </c>
      <c r="AC147" s="162">
        <v>0</v>
      </c>
      <c r="AD147" s="163">
        <f t="shared" si="19"/>
        <v>0</v>
      </c>
      <c r="AR147" s="22" t="s">
        <v>214</v>
      </c>
      <c r="AT147" s="22" t="s">
        <v>211</v>
      </c>
      <c r="AU147" s="22" t="s">
        <v>96</v>
      </c>
      <c r="AY147" s="22" t="s">
        <v>204</v>
      </c>
      <c r="BE147" s="164">
        <f t="shared" si="20"/>
        <v>0</v>
      </c>
      <c r="BF147" s="164">
        <f t="shared" si="21"/>
        <v>0</v>
      </c>
      <c r="BG147" s="164">
        <f t="shared" si="22"/>
        <v>0</v>
      </c>
      <c r="BH147" s="164">
        <f t="shared" si="23"/>
        <v>0</v>
      </c>
      <c r="BI147" s="164">
        <f t="shared" si="24"/>
        <v>0</v>
      </c>
      <c r="BJ147" s="22" t="s">
        <v>91</v>
      </c>
      <c r="BK147" s="164">
        <f t="shared" si="25"/>
        <v>0</v>
      </c>
      <c r="BL147" s="22" t="s">
        <v>209</v>
      </c>
      <c r="BM147" s="22" t="s">
        <v>711</v>
      </c>
    </row>
    <row r="148" spans="2:65" s="1" customFormat="1" ht="25.5" customHeight="1">
      <c r="B148" s="154"/>
      <c r="C148" s="155" t="s">
        <v>303</v>
      </c>
      <c r="D148" s="155" t="s">
        <v>205</v>
      </c>
      <c r="E148" s="156" t="s">
        <v>304</v>
      </c>
      <c r="F148" s="263" t="s">
        <v>305</v>
      </c>
      <c r="G148" s="263"/>
      <c r="H148" s="263"/>
      <c r="I148" s="263"/>
      <c r="J148" s="157" t="s">
        <v>237</v>
      </c>
      <c r="K148" s="158">
        <v>6</v>
      </c>
      <c r="L148" s="159"/>
      <c r="M148" s="264"/>
      <c r="N148" s="264"/>
      <c r="O148" s="264"/>
      <c r="P148" s="264">
        <f t="shared" si="13"/>
        <v>0</v>
      </c>
      <c r="Q148" s="264"/>
      <c r="R148" s="160"/>
      <c r="T148" s="161" t="s">
        <v>5</v>
      </c>
      <c r="U148" s="44" t="s">
        <v>47</v>
      </c>
      <c r="V148" s="120">
        <f t="shared" si="14"/>
        <v>0</v>
      </c>
      <c r="W148" s="120">
        <f t="shared" si="15"/>
        <v>0</v>
      </c>
      <c r="X148" s="120">
        <f t="shared" si="16"/>
        <v>0</v>
      </c>
      <c r="Y148" s="162">
        <v>5.0999999999999997E-2</v>
      </c>
      <c r="Z148" s="162">
        <f t="shared" si="17"/>
        <v>0.30599999999999999</v>
      </c>
      <c r="AA148" s="162">
        <v>3.0000000000000001E-5</v>
      </c>
      <c r="AB148" s="162">
        <f t="shared" si="18"/>
        <v>1.8000000000000001E-4</v>
      </c>
      <c r="AC148" s="162">
        <v>0</v>
      </c>
      <c r="AD148" s="163">
        <f t="shared" si="19"/>
        <v>0</v>
      </c>
      <c r="AR148" s="22" t="s">
        <v>209</v>
      </c>
      <c r="AT148" s="22" t="s">
        <v>205</v>
      </c>
      <c r="AU148" s="22" t="s">
        <v>96</v>
      </c>
      <c r="AY148" s="22" t="s">
        <v>204</v>
      </c>
      <c r="BE148" s="164">
        <f t="shared" si="20"/>
        <v>0</v>
      </c>
      <c r="BF148" s="164">
        <f t="shared" si="21"/>
        <v>0</v>
      </c>
      <c r="BG148" s="164">
        <f t="shared" si="22"/>
        <v>0</v>
      </c>
      <c r="BH148" s="164">
        <f t="shared" si="23"/>
        <v>0</v>
      </c>
      <c r="BI148" s="164">
        <f t="shared" si="24"/>
        <v>0</v>
      </c>
      <c r="BJ148" s="22" t="s">
        <v>91</v>
      </c>
      <c r="BK148" s="164">
        <f t="shared" si="25"/>
        <v>0</v>
      </c>
      <c r="BL148" s="22" t="s">
        <v>209</v>
      </c>
      <c r="BM148" s="22" t="s">
        <v>712</v>
      </c>
    </row>
    <row r="149" spans="2:65" s="1" customFormat="1" ht="25.5" customHeight="1">
      <c r="B149" s="154"/>
      <c r="C149" s="165" t="s">
        <v>307</v>
      </c>
      <c r="D149" s="165" t="s">
        <v>211</v>
      </c>
      <c r="E149" s="166" t="s">
        <v>308</v>
      </c>
      <c r="F149" s="265" t="s">
        <v>309</v>
      </c>
      <c r="G149" s="265"/>
      <c r="H149" s="265"/>
      <c r="I149" s="265"/>
      <c r="J149" s="167" t="s">
        <v>237</v>
      </c>
      <c r="K149" s="168">
        <v>1</v>
      </c>
      <c r="L149" s="169"/>
      <c r="M149" s="266"/>
      <c r="N149" s="266"/>
      <c r="O149" s="267"/>
      <c r="P149" s="264">
        <f t="shared" si="13"/>
        <v>0</v>
      </c>
      <c r="Q149" s="264"/>
      <c r="R149" s="160"/>
      <c r="T149" s="161" t="s">
        <v>5</v>
      </c>
      <c r="U149" s="44" t="s">
        <v>47</v>
      </c>
      <c r="V149" s="120">
        <f t="shared" si="14"/>
        <v>0</v>
      </c>
      <c r="W149" s="120">
        <f t="shared" si="15"/>
        <v>0</v>
      </c>
      <c r="X149" s="120">
        <f t="shared" si="16"/>
        <v>0</v>
      </c>
      <c r="Y149" s="162">
        <v>0</v>
      </c>
      <c r="Z149" s="162">
        <f t="shared" si="17"/>
        <v>0</v>
      </c>
      <c r="AA149" s="162">
        <v>2.0000000000000001E-4</v>
      </c>
      <c r="AB149" s="162">
        <f t="shared" si="18"/>
        <v>2.0000000000000001E-4</v>
      </c>
      <c r="AC149" s="162">
        <v>0</v>
      </c>
      <c r="AD149" s="163">
        <f t="shared" si="19"/>
        <v>0</v>
      </c>
      <c r="AR149" s="22" t="s">
        <v>214</v>
      </c>
      <c r="AT149" s="22" t="s">
        <v>211</v>
      </c>
      <c r="AU149" s="22" t="s">
        <v>96</v>
      </c>
      <c r="AY149" s="22" t="s">
        <v>204</v>
      </c>
      <c r="BE149" s="164">
        <f t="shared" si="20"/>
        <v>0</v>
      </c>
      <c r="BF149" s="164">
        <f t="shared" si="21"/>
        <v>0</v>
      </c>
      <c r="BG149" s="164">
        <f t="shared" si="22"/>
        <v>0</v>
      </c>
      <c r="BH149" s="164">
        <f t="shared" si="23"/>
        <v>0</v>
      </c>
      <c r="BI149" s="164">
        <f t="shared" si="24"/>
        <v>0</v>
      </c>
      <c r="BJ149" s="22" t="s">
        <v>91</v>
      </c>
      <c r="BK149" s="164">
        <f t="shared" si="25"/>
        <v>0</v>
      </c>
      <c r="BL149" s="22" t="s">
        <v>209</v>
      </c>
      <c r="BM149" s="22" t="s">
        <v>713</v>
      </c>
    </row>
    <row r="150" spans="2:65" s="1" customFormat="1" ht="25.5" customHeight="1">
      <c r="B150" s="154"/>
      <c r="C150" s="165" t="s">
        <v>311</v>
      </c>
      <c r="D150" s="165" t="s">
        <v>211</v>
      </c>
      <c r="E150" s="166" t="s">
        <v>312</v>
      </c>
      <c r="F150" s="265" t="s">
        <v>313</v>
      </c>
      <c r="G150" s="265"/>
      <c r="H150" s="265"/>
      <c r="I150" s="265"/>
      <c r="J150" s="167" t="s">
        <v>237</v>
      </c>
      <c r="K150" s="168">
        <v>5</v>
      </c>
      <c r="L150" s="169"/>
      <c r="M150" s="266"/>
      <c r="N150" s="266"/>
      <c r="O150" s="267"/>
      <c r="P150" s="264">
        <f t="shared" si="13"/>
        <v>0</v>
      </c>
      <c r="Q150" s="264"/>
      <c r="R150" s="160"/>
      <c r="T150" s="161" t="s">
        <v>5</v>
      </c>
      <c r="U150" s="44" t="s">
        <v>47</v>
      </c>
      <c r="V150" s="120">
        <f t="shared" si="14"/>
        <v>0</v>
      </c>
      <c r="W150" s="120">
        <f t="shared" si="15"/>
        <v>0</v>
      </c>
      <c r="X150" s="120">
        <f t="shared" si="16"/>
        <v>0</v>
      </c>
      <c r="Y150" s="162">
        <v>0</v>
      </c>
      <c r="Z150" s="162">
        <f t="shared" si="17"/>
        <v>0</v>
      </c>
      <c r="AA150" s="162">
        <v>1.9000000000000001E-4</v>
      </c>
      <c r="AB150" s="162">
        <f t="shared" si="18"/>
        <v>9.5000000000000011E-4</v>
      </c>
      <c r="AC150" s="162">
        <v>0</v>
      </c>
      <c r="AD150" s="163">
        <f t="shared" si="19"/>
        <v>0</v>
      </c>
      <c r="AR150" s="22" t="s">
        <v>214</v>
      </c>
      <c r="AT150" s="22" t="s">
        <v>211</v>
      </c>
      <c r="AU150" s="22" t="s">
        <v>96</v>
      </c>
      <c r="AY150" s="22" t="s">
        <v>204</v>
      </c>
      <c r="BE150" s="164">
        <f t="shared" si="20"/>
        <v>0</v>
      </c>
      <c r="BF150" s="164">
        <f t="shared" si="21"/>
        <v>0</v>
      </c>
      <c r="BG150" s="164">
        <f t="shared" si="22"/>
        <v>0</v>
      </c>
      <c r="BH150" s="164">
        <f t="shared" si="23"/>
        <v>0</v>
      </c>
      <c r="BI150" s="164">
        <f t="shared" si="24"/>
        <v>0</v>
      </c>
      <c r="BJ150" s="22" t="s">
        <v>91</v>
      </c>
      <c r="BK150" s="164">
        <f t="shared" si="25"/>
        <v>0</v>
      </c>
      <c r="BL150" s="22" t="s">
        <v>209</v>
      </c>
      <c r="BM150" s="22" t="s">
        <v>714</v>
      </c>
    </row>
    <row r="151" spans="2:65" s="1" customFormat="1" ht="25.5" customHeight="1">
      <c r="B151" s="154"/>
      <c r="C151" s="165" t="s">
        <v>315</v>
      </c>
      <c r="D151" s="165" t="s">
        <v>211</v>
      </c>
      <c r="E151" s="166" t="s">
        <v>316</v>
      </c>
      <c r="F151" s="265" t="s">
        <v>317</v>
      </c>
      <c r="G151" s="265"/>
      <c r="H151" s="265"/>
      <c r="I151" s="265"/>
      <c r="J151" s="167" t="s">
        <v>227</v>
      </c>
      <c r="K151" s="168">
        <v>2</v>
      </c>
      <c r="L151" s="169"/>
      <c r="M151" s="266"/>
      <c r="N151" s="266"/>
      <c r="O151" s="267"/>
      <c r="P151" s="264">
        <f t="shared" si="13"/>
        <v>0</v>
      </c>
      <c r="Q151" s="264"/>
      <c r="R151" s="160"/>
      <c r="T151" s="161" t="s">
        <v>5</v>
      </c>
      <c r="U151" s="44" t="s">
        <v>47</v>
      </c>
      <c r="V151" s="120">
        <f t="shared" si="14"/>
        <v>0</v>
      </c>
      <c r="W151" s="120">
        <f t="shared" si="15"/>
        <v>0</v>
      </c>
      <c r="X151" s="120">
        <f t="shared" si="16"/>
        <v>0</v>
      </c>
      <c r="Y151" s="162">
        <v>0</v>
      </c>
      <c r="Z151" s="162">
        <f t="shared" si="17"/>
        <v>0</v>
      </c>
      <c r="AA151" s="162">
        <v>0</v>
      </c>
      <c r="AB151" s="162">
        <f t="shared" si="18"/>
        <v>0</v>
      </c>
      <c r="AC151" s="162">
        <v>0</v>
      </c>
      <c r="AD151" s="163">
        <f t="shared" si="19"/>
        <v>0</v>
      </c>
      <c r="AR151" s="22" t="s">
        <v>214</v>
      </c>
      <c r="AT151" s="22" t="s">
        <v>211</v>
      </c>
      <c r="AU151" s="22" t="s">
        <v>96</v>
      </c>
      <c r="AY151" s="22" t="s">
        <v>204</v>
      </c>
      <c r="BE151" s="164">
        <f t="shared" si="20"/>
        <v>0</v>
      </c>
      <c r="BF151" s="164">
        <f t="shared" si="21"/>
        <v>0</v>
      </c>
      <c r="BG151" s="164">
        <f t="shared" si="22"/>
        <v>0</v>
      </c>
      <c r="BH151" s="164">
        <f t="shared" si="23"/>
        <v>0</v>
      </c>
      <c r="BI151" s="164">
        <f t="shared" si="24"/>
        <v>0</v>
      </c>
      <c r="BJ151" s="22" t="s">
        <v>91</v>
      </c>
      <c r="BK151" s="164">
        <f t="shared" si="25"/>
        <v>0</v>
      </c>
      <c r="BL151" s="22" t="s">
        <v>209</v>
      </c>
      <c r="BM151" s="22" t="s">
        <v>715</v>
      </c>
    </row>
    <row r="152" spans="2:65" s="1" customFormat="1" ht="16.5" customHeight="1">
      <c r="B152" s="154"/>
      <c r="C152" s="155" t="s">
        <v>319</v>
      </c>
      <c r="D152" s="155" t="s">
        <v>205</v>
      </c>
      <c r="E152" s="156" t="s">
        <v>320</v>
      </c>
      <c r="F152" s="263" t="s">
        <v>321</v>
      </c>
      <c r="G152" s="263"/>
      <c r="H152" s="263"/>
      <c r="I152" s="263"/>
      <c r="J152" s="157" t="s">
        <v>237</v>
      </c>
      <c r="K152" s="158">
        <v>1</v>
      </c>
      <c r="L152" s="159"/>
      <c r="M152" s="264"/>
      <c r="N152" s="264"/>
      <c r="O152" s="264"/>
      <c r="P152" s="264">
        <f t="shared" si="13"/>
        <v>0</v>
      </c>
      <c r="Q152" s="264"/>
      <c r="R152" s="160"/>
      <c r="T152" s="161" t="s">
        <v>5</v>
      </c>
      <c r="U152" s="44" t="s">
        <v>47</v>
      </c>
      <c r="V152" s="120">
        <f t="shared" si="14"/>
        <v>0</v>
      </c>
      <c r="W152" s="120">
        <f t="shared" si="15"/>
        <v>0</v>
      </c>
      <c r="X152" s="120">
        <f t="shared" si="16"/>
        <v>0</v>
      </c>
      <c r="Y152" s="162">
        <v>0.27800000000000002</v>
      </c>
      <c r="Z152" s="162">
        <f t="shared" si="17"/>
        <v>0.27800000000000002</v>
      </c>
      <c r="AA152" s="162">
        <v>2.4000000000000001E-4</v>
      </c>
      <c r="AB152" s="162">
        <f t="shared" si="18"/>
        <v>2.4000000000000001E-4</v>
      </c>
      <c r="AC152" s="162">
        <v>0</v>
      </c>
      <c r="AD152" s="163">
        <f t="shared" si="19"/>
        <v>0</v>
      </c>
      <c r="AR152" s="22" t="s">
        <v>209</v>
      </c>
      <c r="AT152" s="22" t="s">
        <v>205</v>
      </c>
      <c r="AU152" s="22" t="s">
        <v>96</v>
      </c>
      <c r="AY152" s="22" t="s">
        <v>204</v>
      </c>
      <c r="BE152" s="164">
        <f t="shared" si="20"/>
        <v>0</v>
      </c>
      <c r="BF152" s="164">
        <f t="shared" si="21"/>
        <v>0</v>
      </c>
      <c r="BG152" s="164">
        <f t="shared" si="22"/>
        <v>0</v>
      </c>
      <c r="BH152" s="164">
        <f t="shared" si="23"/>
        <v>0</v>
      </c>
      <c r="BI152" s="164">
        <f t="shared" si="24"/>
        <v>0</v>
      </c>
      <c r="BJ152" s="22" t="s">
        <v>91</v>
      </c>
      <c r="BK152" s="164">
        <f t="shared" si="25"/>
        <v>0</v>
      </c>
      <c r="BL152" s="22" t="s">
        <v>209</v>
      </c>
      <c r="BM152" s="22" t="s">
        <v>716</v>
      </c>
    </row>
    <row r="153" spans="2:65" s="10" customFormat="1" ht="29.85" customHeight="1">
      <c r="B153" s="142"/>
      <c r="C153" s="143"/>
      <c r="D153" s="153" t="s">
        <v>182</v>
      </c>
      <c r="E153" s="153"/>
      <c r="F153" s="153"/>
      <c r="G153" s="153"/>
      <c r="H153" s="153"/>
      <c r="I153" s="153"/>
      <c r="J153" s="153"/>
      <c r="K153" s="153"/>
      <c r="L153" s="153"/>
      <c r="M153" s="279">
        <f>BK153</f>
        <v>0</v>
      </c>
      <c r="N153" s="280"/>
      <c r="O153" s="280"/>
      <c r="P153" s="280"/>
      <c r="Q153" s="280"/>
      <c r="R153" s="145"/>
      <c r="T153" s="146"/>
      <c r="U153" s="143"/>
      <c r="V153" s="143"/>
      <c r="W153" s="147">
        <f>SUM(W154:W156)</f>
        <v>0</v>
      </c>
      <c r="X153" s="147">
        <f>SUM(X154:X156)</f>
        <v>0</v>
      </c>
      <c r="Y153" s="143"/>
      <c r="Z153" s="148">
        <f>SUM(Z154:Z156)</f>
        <v>58.945480000000003</v>
      </c>
      <c r="AA153" s="143"/>
      <c r="AB153" s="148">
        <f>SUM(AB154:AB156)</f>
        <v>3.6351656000000001</v>
      </c>
      <c r="AC153" s="143"/>
      <c r="AD153" s="149">
        <f>SUM(AD154:AD156)</f>
        <v>0</v>
      </c>
      <c r="AR153" s="150" t="s">
        <v>96</v>
      </c>
      <c r="AT153" s="151" t="s">
        <v>83</v>
      </c>
      <c r="AU153" s="151" t="s">
        <v>91</v>
      </c>
      <c r="AY153" s="150" t="s">
        <v>204</v>
      </c>
      <c r="BK153" s="152">
        <f>SUM(BK154:BK156)</f>
        <v>0</v>
      </c>
    </row>
    <row r="154" spans="2:65" s="1" customFormat="1" ht="25.5" customHeight="1">
      <c r="B154" s="154"/>
      <c r="C154" s="155" t="s">
        <v>323</v>
      </c>
      <c r="D154" s="155" t="s">
        <v>205</v>
      </c>
      <c r="E154" s="156" t="s">
        <v>717</v>
      </c>
      <c r="F154" s="263" t="s">
        <v>718</v>
      </c>
      <c r="G154" s="263"/>
      <c r="H154" s="263"/>
      <c r="I154" s="263"/>
      <c r="J154" s="157" t="s">
        <v>334</v>
      </c>
      <c r="K154" s="158">
        <v>140.36000000000001</v>
      </c>
      <c r="L154" s="159"/>
      <c r="M154" s="264"/>
      <c r="N154" s="264"/>
      <c r="O154" s="264"/>
      <c r="P154" s="264">
        <f>ROUND(V154*K154,2)</f>
        <v>0</v>
      </c>
      <c r="Q154" s="264"/>
      <c r="R154" s="160"/>
      <c r="T154" s="161" t="s">
        <v>5</v>
      </c>
      <c r="U154" s="44" t="s">
        <v>47</v>
      </c>
      <c r="V154" s="120">
        <f>L154+M154</f>
        <v>0</v>
      </c>
      <c r="W154" s="120">
        <f>ROUND(L154*K154,2)</f>
        <v>0</v>
      </c>
      <c r="X154" s="120">
        <f>ROUND(M154*K154,2)</f>
        <v>0</v>
      </c>
      <c r="Y154" s="162">
        <v>0.30499999999999999</v>
      </c>
      <c r="Z154" s="162">
        <f>Y154*K154</f>
        <v>42.809800000000003</v>
      </c>
      <c r="AA154" s="162">
        <v>2.562E-2</v>
      </c>
      <c r="AB154" s="162">
        <f>AA154*K154</f>
        <v>3.5960232000000003</v>
      </c>
      <c r="AC154" s="162">
        <v>0</v>
      </c>
      <c r="AD154" s="163">
        <f>AC154*K154</f>
        <v>0</v>
      </c>
      <c r="AR154" s="22" t="s">
        <v>209</v>
      </c>
      <c r="AT154" s="22" t="s">
        <v>205</v>
      </c>
      <c r="AU154" s="22" t="s">
        <v>96</v>
      </c>
      <c r="AY154" s="22" t="s">
        <v>204</v>
      </c>
      <c r="BE154" s="164">
        <f>IF(U154="základní",P154,0)</f>
        <v>0</v>
      </c>
      <c r="BF154" s="164">
        <f>IF(U154="snížená",P154,0)</f>
        <v>0</v>
      </c>
      <c r="BG154" s="164">
        <f>IF(U154="zákl. přenesená",P154,0)</f>
        <v>0</v>
      </c>
      <c r="BH154" s="164">
        <f>IF(U154="sníž. přenesená",P154,0)</f>
        <v>0</v>
      </c>
      <c r="BI154" s="164">
        <f>IF(U154="nulová",P154,0)</f>
        <v>0</v>
      </c>
      <c r="BJ154" s="22" t="s">
        <v>91</v>
      </c>
      <c r="BK154" s="164">
        <f>ROUND(V154*K154,2)</f>
        <v>0</v>
      </c>
      <c r="BL154" s="22" t="s">
        <v>209</v>
      </c>
      <c r="BM154" s="22" t="s">
        <v>719</v>
      </c>
    </row>
    <row r="155" spans="2:65" s="1" customFormat="1" ht="25.5" customHeight="1">
      <c r="B155" s="154"/>
      <c r="C155" s="155" t="s">
        <v>327</v>
      </c>
      <c r="D155" s="155" t="s">
        <v>205</v>
      </c>
      <c r="E155" s="156" t="s">
        <v>720</v>
      </c>
      <c r="F155" s="263" t="s">
        <v>721</v>
      </c>
      <c r="G155" s="263"/>
      <c r="H155" s="263"/>
      <c r="I155" s="263"/>
      <c r="J155" s="157" t="s">
        <v>334</v>
      </c>
      <c r="K155" s="158">
        <v>28.16</v>
      </c>
      <c r="L155" s="159"/>
      <c r="M155" s="264"/>
      <c r="N155" s="264"/>
      <c r="O155" s="264"/>
      <c r="P155" s="264">
        <f>ROUND(V155*K155,2)</f>
        <v>0</v>
      </c>
      <c r="Q155" s="264"/>
      <c r="R155" s="160"/>
      <c r="T155" s="161" t="s">
        <v>5</v>
      </c>
      <c r="U155" s="44" t="s">
        <v>47</v>
      </c>
      <c r="V155" s="120">
        <f>L155+M155</f>
        <v>0</v>
      </c>
      <c r="W155" s="120">
        <f>ROUND(L155*K155,2)</f>
        <v>0</v>
      </c>
      <c r="X155" s="120">
        <f>ROUND(M155*K155,2)</f>
        <v>0</v>
      </c>
      <c r="Y155" s="162">
        <v>0.14399999999999999</v>
      </c>
      <c r="Z155" s="162">
        <f>Y155*K155</f>
        <v>4.05504</v>
      </c>
      <c r="AA155" s="162">
        <v>0</v>
      </c>
      <c r="AB155" s="162">
        <f>AA155*K155</f>
        <v>0</v>
      </c>
      <c r="AC155" s="162">
        <v>0</v>
      </c>
      <c r="AD155" s="163">
        <f>AC155*K155</f>
        <v>0</v>
      </c>
      <c r="AR155" s="22" t="s">
        <v>209</v>
      </c>
      <c r="AT155" s="22" t="s">
        <v>205</v>
      </c>
      <c r="AU155" s="22" t="s">
        <v>96</v>
      </c>
      <c r="AY155" s="22" t="s">
        <v>204</v>
      </c>
      <c r="BE155" s="164">
        <f>IF(U155="základní",P155,0)</f>
        <v>0</v>
      </c>
      <c r="BF155" s="164">
        <f>IF(U155="snížená",P155,0)</f>
        <v>0</v>
      </c>
      <c r="BG155" s="164">
        <f>IF(U155="zákl. přenesená",P155,0)</f>
        <v>0</v>
      </c>
      <c r="BH155" s="164">
        <f>IF(U155="sníž. přenesená",P155,0)</f>
        <v>0</v>
      </c>
      <c r="BI155" s="164">
        <f>IF(U155="nulová",P155,0)</f>
        <v>0</v>
      </c>
      <c r="BJ155" s="22" t="s">
        <v>91</v>
      </c>
      <c r="BK155" s="164">
        <f>ROUND(V155*K155,2)</f>
        <v>0</v>
      </c>
      <c r="BL155" s="22" t="s">
        <v>209</v>
      </c>
      <c r="BM155" s="22" t="s">
        <v>722</v>
      </c>
    </row>
    <row r="156" spans="2:65" s="1" customFormat="1" ht="25.5" customHeight="1">
      <c r="B156" s="154"/>
      <c r="C156" s="155" t="s">
        <v>331</v>
      </c>
      <c r="D156" s="155" t="s">
        <v>205</v>
      </c>
      <c r="E156" s="156" t="s">
        <v>723</v>
      </c>
      <c r="F156" s="263" t="s">
        <v>724</v>
      </c>
      <c r="G156" s="263"/>
      <c r="H156" s="263"/>
      <c r="I156" s="263"/>
      <c r="J156" s="157" t="s">
        <v>334</v>
      </c>
      <c r="K156" s="158">
        <v>28.16</v>
      </c>
      <c r="L156" s="159"/>
      <c r="M156" s="264"/>
      <c r="N156" s="264"/>
      <c r="O156" s="264"/>
      <c r="P156" s="264">
        <f>ROUND(V156*K156,2)</f>
        <v>0</v>
      </c>
      <c r="Q156" s="264"/>
      <c r="R156" s="160"/>
      <c r="T156" s="161" t="s">
        <v>5</v>
      </c>
      <c r="U156" s="44" t="s">
        <v>47</v>
      </c>
      <c r="V156" s="120">
        <f>L156+M156</f>
        <v>0</v>
      </c>
      <c r="W156" s="120">
        <f>ROUND(L156*K156,2)</f>
        <v>0</v>
      </c>
      <c r="X156" s="120">
        <f>ROUND(M156*K156,2)</f>
        <v>0</v>
      </c>
      <c r="Y156" s="162">
        <v>0.42899999999999999</v>
      </c>
      <c r="Z156" s="162">
        <f>Y156*K156</f>
        <v>12.080640000000001</v>
      </c>
      <c r="AA156" s="162">
        <v>1.39E-3</v>
      </c>
      <c r="AB156" s="162">
        <f>AA156*K156</f>
        <v>3.9142400000000001E-2</v>
      </c>
      <c r="AC156" s="162">
        <v>0</v>
      </c>
      <c r="AD156" s="163">
        <f>AC156*K156</f>
        <v>0</v>
      </c>
      <c r="AR156" s="22" t="s">
        <v>209</v>
      </c>
      <c r="AT156" s="22" t="s">
        <v>205</v>
      </c>
      <c r="AU156" s="22" t="s">
        <v>96</v>
      </c>
      <c r="AY156" s="22" t="s">
        <v>204</v>
      </c>
      <c r="BE156" s="164">
        <f>IF(U156="základní",P156,0)</f>
        <v>0</v>
      </c>
      <c r="BF156" s="164">
        <f>IF(U156="snížená",P156,0)</f>
        <v>0</v>
      </c>
      <c r="BG156" s="164">
        <f>IF(U156="zákl. přenesená",P156,0)</f>
        <v>0</v>
      </c>
      <c r="BH156" s="164">
        <f>IF(U156="sníž. přenesená",P156,0)</f>
        <v>0</v>
      </c>
      <c r="BI156" s="164">
        <f>IF(U156="nulová",P156,0)</f>
        <v>0</v>
      </c>
      <c r="BJ156" s="22" t="s">
        <v>91</v>
      </c>
      <c r="BK156" s="164">
        <f>ROUND(V156*K156,2)</f>
        <v>0</v>
      </c>
      <c r="BL156" s="22" t="s">
        <v>209</v>
      </c>
      <c r="BM156" s="22" t="s">
        <v>725</v>
      </c>
    </row>
    <row r="157" spans="2:65" s="10" customFormat="1" ht="29.85" customHeight="1">
      <c r="B157" s="142"/>
      <c r="C157" s="143"/>
      <c r="D157" s="153" t="s">
        <v>183</v>
      </c>
      <c r="E157" s="153"/>
      <c r="F157" s="153"/>
      <c r="G157" s="153"/>
      <c r="H157" s="153"/>
      <c r="I157" s="153"/>
      <c r="J157" s="153"/>
      <c r="K157" s="153"/>
      <c r="L157" s="153"/>
      <c r="M157" s="279">
        <f>BK157</f>
        <v>0</v>
      </c>
      <c r="N157" s="280"/>
      <c r="O157" s="280"/>
      <c r="P157" s="280"/>
      <c r="Q157" s="280"/>
      <c r="R157" s="145"/>
      <c r="T157" s="146"/>
      <c r="U157" s="143"/>
      <c r="V157" s="143"/>
      <c r="W157" s="147">
        <f>SUM(W158:W165)</f>
        <v>0</v>
      </c>
      <c r="X157" s="147">
        <f>SUM(X158:X165)</f>
        <v>0</v>
      </c>
      <c r="Y157" s="143"/>
      <c r="Z157" s="148">
        <f>SUM(Z158:Z165)</f>
        <v>42.10772</v>
      </c>
      <c r="AA157" s="143"/>
      <c r="AB157" s="148">
        <f>SUM(AB158:AB165)</f>
        <v>5.7941199999999998E-2</v>
      </c>
      <c r="AC157" s="143"/>
      <c r="AD157" s="149">
        <f>SUM(AD158:AD165)</f>
        <v>0</v>
      </c>
      <c r="AR157" s="150" t="s">
        <v>96</v>
      </c>
      <c r="AT157" s="151" t="s">
        <v>83</v>
      </c>
      <c r="AU157" s="151" t="s">
        <v>91</v>
      </c>
      <c r="AY157" s="150" t="s">
        <v>204</v>
      </c>
      <c r="BK157" s="152">
        <f>SUM(BK158:BK165)</f>
        <v>0</v>
      </c>
    </row>
    <row r="158" spans="2:65" s="1" customFormat="1" ht="25.5" customHeight="1">
      <c r="B158" s="154"/>
      <c r="C158" s="155" t="s">
        <v>214</v>
      </c>
      <c r="D158" s="155" t="s">
        <v>205</v>
      </c>
      <c r="E158" s="156" t="s">
        <v>332</v>
      </c>
      <c r="F158" s="263" t="s">
        <v>333</v>
      </c>
      <c r="G158" s="263"/>
      <c r="H158" s="263"/>
      <c r="I158" s="263"/>
      <c r="J158" s="157" t="s">
        <v>334</v>
      </c>
      <c r="K158" s="158">
        <v>6</v>
      </c>
      <c r="L158" s="159"/>
      <c r="M158" s="264"/>
      <c r="N158" s="264"/>
      <c r="O158" s="264"/>
      <c r="P158" s="264">
        <f t="shared" ref="P158:P165" si="26">ROUND(V158*K158,2)</f>
        <v>0</v>
      </c>
      <c r="Q158" s="264"/>
      <c r="R158" s="160"/>
      <c r="T158" s="161" t="s">
        <v>5</v>
      </c>
      <c r="U158" s="44" t="s">
        <v>47</v>
      </c>
      <c r="V158" s="120">
        <f t="shared" ref="V158:V165" si="27">L158+M158</f>
        <v>0</v>
      </c>
      <c r="W158" s="120">
        <f t="shared" ref="W158:W165" si="28">ROUND(L158*K158,2)</f>
        <v>0</v>
      </c>
      <c r="X158" s="120">
        <f t="shared" ref="X158:X165" si="29">ROUND(M158*K158,2)</f>
        <v>0</v>
      </c>
      <c r="Y158" s="162">
        <v>0.11700000000000001</v>
      </c>
      <c r="Z158" s="162">
        <f t="shared" ref="Z158:Z165" si="30">Y158*K158</f>
        <v>0.70200000000000007</v>
      </c>
      <c r="AA158" s="162">
        <v>6.9999999999999994E-5</v>
      </c>
      <c r="AB158" s="162">
        <f t="shared" ref="AB158:AB165" si="31">AA158*K158</f>
        <v>4.1999999999999996E-4</v>
      </c>
      <c r="AC158" s="162">
        <v>0</v>
      </c>
      <c r="AD158" s="163">
        <f t="shared" ref="AD158:AD165" si="32">AC158*K158</f>
        <v>0</v>
      </c>
      <c r="AR158" s="22" t="s">
        <v>209</v>
      </c>
      <c r="AT158" s="22" t="s">
        <v>205</v>
      </c>
      <c r="AU158" s="22" t="s">
        <v>96</v>
      </c>
      <c r="AY158" s="22" t="s">
        <v>204</v>
      </c>
      <c r="BE158" s="164">
        <f t="shared" ref="BE158:BE165" si="33">IF(U158="základní",P158,0)</f>
        <v>0</v>
      </c>
      <c r="BF158" s="164">
        <f t="shared" ref="BF158:BF165" si="34">IF(U158="snížená",P158,0)</f>
        <v>0</v>
      </c>
      <c r="BG158" s="164">
        <f t="shared" ref="BG158:BG165" si="35">IF(U158="zákl. přenesená",P158,0)</f>
        <v>0</v>
      </c>
      <c r="BH158" s="164">
        <f t="shared" ref="BH158:BH165" si="36">IF(U158="sníž. přenesená",P158,0)</f>
        <v>0</v>
      </c>
      <c r="BI158" s="164">
        <f t="shared" ref="BI158:BI165" si="37">IF(U158="nulová",P158,0)</f>
        <v>0</v>
      </c>
      <c r="BJ158" s="22" t="s">
        <v>91</v>
      </c>
      <c r="BK158" s="164">
        <f t="shared" ref="BK158:BK165" si="38">ROUND(V158*K158,2)</f>
        <v>0</v>
      </c>
      <c r="BL158" s="22" t="s">
        <v>209</v>
      </c>
      <c r="BM158" s="22" t="s">
        <v>726</v>
      </c>
    </row>
    <row r="159" spans="2:65" s="1" customFormat="1" ht="25.5" customHeight="1">
      <c r="B159" s="154"/>
      <c r="C159" s="155" t="s">
        <v>339</v>
      </c>
      <c r="D159" s="155" t="s">
        <v>205</v>
      </c>
      <c r="E159" s="156" t="s">
        <v>336</v>
      </c>
      <c r="F159" s="263" t="s">
        <v>337</v>
      </c>
      <c r="G159" s="263"/>
      <c r="H159" s="263"/>
      <c r="I159" s="263"/>
      <c r="J159" s="157" t="s">
        <v>334</v>
      </c>
      <c r="K159" s="158">
        <v>6</v>
      </c>
      <c r="L159" s="159"/>
      <c r="M159" s="264"/>
      <c r="N159" s="264"/>
      <c r="O159" s="264"/>
      <c r="P159" s="264">
        <f t="shared" si="26"/>
        <v>0</v>
      </c>
      <c r="Q159" s="264"/>
      <c r="R159" s="160"/>
      <c r="T159" s="161" t="s">
        <v>5</v>
      </c>
      <c r="U159" s="44" t="s">
        <v>47</v>
      </c>
      <c r="V159" s="120">
        <f t="shared" si="27"/>
        <v>0</v>
      </c>
      <c r="W159" s="120">
        <f t="shared" si="28"/>
        <v>0</v>
      </c>
      <c r="X159" s="120">
        <f t="shared" si="29"/>
        <v>0</v>
      </c>
      <c r="Y159" s="162">
        <v>0.184</v>
      </c>
      <c r="Z159" s="162">
        <f t="shared" si="30"/>
        <v>1.1040000000000001</v>
      </c>
      <c r="AA159" s="162">
        <v>1.3999999999999999E-4</v>
      </c>
      <c r="AB159" s="162">
        <f t="shared" si="31"/>
        <v>8.3999999999999993E-4</v>
      </c>
      <c r="AC159" s="162">
        <v>0</v>
      </c>
      <c r="AD159" s="163">
        <f t="shared" si="32"/>
        <v>0</v>
      </c>
      <c r="AR159" s="22" t="s">
        <v>209</v>
      </c>
      <c r="AT159" s="22" t="s">
        <v>205</v>
      </c>
      <c r="AU159" s="22" t="s">
        <v>96</v>
      </c>
      <c r="AY159" s="22" t="s">
        <v>204</v>
      </c>
      <c r="BE159" s="164">
        <f t="shared" si="33"/>
        <v>0</v>
      </c>
      <c r="BF159" s="164">
        <f t="shared" si="34"/>
        <v>0</v>
      </c>
      <c r="BG159" s="164">
        <f t="shared" si="35"/>
        <v>0</v>
      </c>
      <c r="BH159" s="164">
        <f t="shared" si="36"/>
        <v>0</v>
      </c>
      <c r="BI159" s="164">
        <f t="shared" si="37"/>
        <v>0</v>
      </c>
      <c r="BJ159" s="22" t="s">
        <v>91</v>
      </c>
      <c r="BK159" s="164">
        <f t="shared" si="38"/>
        <v>0</v>
      </c>
      <c r="BL159" s="22" t="s">
        <v>209</v>
      </c>
      <c r="BM159" s="22" t="s">
        <v>727</v>
      </c>
    </row>
    <row r="160" spans="2:65" s="1" customFormat="1" ht="25.5" customHeight="1">
      <c r="B160" s="154"/>
      <c r="C160" s="155" t="s">
        <v>343</v>
      </c>
      <c r="D160" s="155" t="s">
        <v>205</v>
      </c>
      <c r="E160" s="156" t="s">
        <v>340</v>
      </c>
      <c r="F160" s="263" t="s">
        <v>341</v>
      </c>
      <c r="G160" s="263"/>
      <c r="H160" s="263"/>
      <c r="I160" s="263"/>
      <c r="J160" s="157" t="s">
        <v>334</v>
      </c>
      <c r="K160" s="158">
        <v>6</v>
      </c>
      <c r="L160" s="159"/>
      <c r="M160" s="264"/>
      <c r="N160" s="264"/>
      <c r="O160" s="264"/>
      <c r="P160" s="264">
        <f t="shared" si="26"/>
        <v>0</v>
      </c>
      <c r="Q160" s="264"/>
      <c r="R160" s="160"/>
      <c r="T160" s="161" t="s">
        <v>5</v>
      </c>
      <c r="U160" s="44" t="s">
        <v>47</v>
      </c>
      <c r="V160" s="120">
        <f t="shared" si="27"/>
        <v>0</v>
      </c>
      <c r="W160" s="120">
        <f t="shared" si="28"/>
        <v>0</v>
      </c>
      <c r="X160" s="120">
        <f t="shared" si="29"/>
        <v>0</v>
      </c>
      <c r="Y160" s="162">
        <v>0.16600000000000001</v>
      </c>
      <c r="Z160" s="162">
        <f t="shared" si="30"/>
        <v>0.996</v>
      </c>
      <c r="AA160" s="162">
        <v>2.3000000000000001E-4</v>
      </c>
      <c r="AB160" s="162">
        <f t="shared" si="31"/>
        <v>1.3800000000000002E-3</v>
      </c>
      <c r="AC160" s="162">
        <v>0</v>
      </c>
      <c r="AD160" s="163">
        <f t="shared" si="32"/>
        <v>0</v>
      </c>
      <c r="AR160" s="22" t="s">
        <v>209</v>
      </c>
      <c r="AT160" s="22" t="s">
        <v>205</v>
      </c>
      <c r="AU160" s="22" t="s">
        <v>96</v>
      </c>
      <c r="AY160" s="22" t="s">
        <v>204</v>
      </c>
      <c r="BE160" s="164">
        <f t="shared" si="33"/>
        <v>0</v>
      </c>
      <c r="BF160" s="164">
        <f t="shared" si="34"/>
        <v>0</v>
      </c>
      <c r="BG160" s="164">
        <f t="shared" si="35"/>
        <v>0</v>
      </c>
      <c r="BH160" s="164">
        <f t="shared" si="36"/>
        <v>0</v>
      </c>
      <c r="BI160" s="164">
        <f t="shared" si="37"/>
        <v>0</v>
      </c>
      <c r="BJ160" s="22" t="s">
        <v>91</v>
      </c>
      <c r="BK160" s="164">
        <f t="shared" si="38"/>
        <v>0</v>
      </c>
      <c r="BL160" s="22" t="s">
        <v>209</v>
      </c>
      <c r="BM160" s="22" t="s">
        <v>728</v>
      </c>
    </row>
    <row r="161" spans="2:65" s="1" customFormat="1" ht="25.5" customHeight="1">
      <c r="B161" s="154"/>
      <c r="C161" s="155" t="s">
        <v>347</v>
      </c>
      <c r="D161" s="155" t="s">
        <v>205</v>
      </c>
      <c r="E161" s="156" t="s">
        <v>344</v>
      </c>
      <c r="F161" s="263" t="s">
        <v>345</v>
      </c>
      <c r="G161" s="263"/>
      <c r="H161" s="263"/>
      <c r="I161" s="263"/>
      <c r="J161" s="157" t="s">
        <v>334</v>
      </c>
      <c r="K161" s="158">
        <v>6</v>
      </c>
      <c r="L161" s="159"/>
      <c r="M161" s="264"/>
      <c r="N161" s="264"/>
      <c r="O161" s="264"/>
      <c r="P161" s="264">
        <f t="shared" si="26"/>
        <v>0</v>
      </c>
      <c r="Q161" s="264"/>
      <c r="R161" s="160"/>
      <c r="T161" s="161" t="s">
        <v>5</v>
      </c>
      <c r="U161" s="44" t="s">
        <v>47</v>
      </c>
      <c r="V161" s="120">
        <f t="shared" si="27"/>
        <v>0</v>
      </c>
      <c r="W161" s="120">
        <f t="shared" si="28"/>
        <v>0</v>
      </c>
      <c r="X161" s="120">
        <f t="shared" si="29"/>
        <v>0</v>
      </c>
      <c r="Y161" s="162">
        <v>0.17199999999999999</v>
      </c>
      <c r="Z161" s="162">
        <f t="shared" si="30"/>
        <v>1.032</v>
      </c>
      <c r="AA161" s="162">
        <v>9.0000000000000006E-5</v>
      </c>
      <c r="AB161" s="162">
        <f t="shared" si="31"/>
        <v>5.4000000000000001E-4</v>
      </c>
      <c r="AC161" s="162">
        <v>0</v>
      </c>
      <c r="AD161" s="163">
        <f t="shared" si="32"/>
        <v>0</v>
      </c>
      <c r="AR161" s="22" t="s">
        <v>209</v>
      </c>
      <c r="AT161" s="22" t="s">
        <v>205</v>
      </c>
      <c r="AU161" s="22" t="s">
        <v>96</v>
      </c>
      <c r="AY161" s="22" t="s">
        <v>204</v>
      </c>
      <c r="BE161" s="164">
        <f t="shared" si="33"/>
        <v>0</v>
      </c>
      <c r="BF161" s="164">
        <f t="shared" si="34"/>
        <v>0</v>
      </c>
      <c r="BG161" s="164">
        <f t="shared" si="35"/>
        <v>0</v>
      </c>
      <c r="BH161" s="164">
        <f t="shared" si="36"/>
        <v>0</v>
      </c>
      <c r="BI161" s="164">
        <f t="shared" si="37"/>
        <v>0</v>
      </c>
      <c r="BJ161" s="22" t="s">
        <v>91</v>
      </c>
      <c r="BK161" s="164">
        <f t="shared" si="38"/>
        <v>0</v>
      </c>
      <c r="BL161" s="22" t="s">
        <v>209</v>
      </c>
      <c r="BM161" s="22" t="s">
        <v>729</v>
      </c>
    </row>
    <row r="162" spans="2:65" s="1" customFormat="1" ht="25.5" customHeight="1">
      <c r="B162" s="154"/>
      <c r="C162" s="155" t="s">
        <v>351</v>
      </c>
      <c r="D162" s="155" t="s">
        <v>205</v>
      </c>
      <c r="E162" s="156" t="s">
        <v>348</v>
      </c>
      <c r="F162" s="263" t="s">
        <v>349</v>
      </c>
      <c r="G162" s="263"/>
      <c r="H162" s="263"/>
      <c r="I162" s="263"/>
      <c r="J162" s="157" t="s">
        <v>208</v>
      </c>
      <c r="K162" s="158">
        <v>28</v>
      </c>
      <c r="L162" s="159"/>
      <c r="M162" s="264"/>
      <c r="N162" s="264"/>
      <c r="O162" s="264"/>
      <c r="P162" s="264">
        <f t="shared" si="26"/>
        <v>0</v>
      </c>
      <c r="Q162" s="264"/>
      <c r="R162" s="160"/>
      <c r="T162" s="161" t="s">
        <v>5</v>
      </c>
      <c r="U162" s="44" t="s">
        <v>47</v>
      </c>
      <c r="V162" s="120">
        <f t="shared" si="27"/>
        <v>0</v>
      </c>
      <c r="W162" s="120">
        <f t="shared" si="28"/>
        <v>0</v>
      </c>
      <c r="X162" s="120">
        <f t="shared" si="29"/>
        <v>0</v>
      </c>
      <c r="Y162" s="162">
        <v>0.01</v>
      </c>
      <c r="Z162" s="162">
        <f t="shared" si="30"/>
        <v>0.28000000000000003</v>
      </c>
      <c r="AA162" s="162">
        <v>1.0000000000000001E-5</v>
      </c>
      <c r="AB162" s="162">
        <f t="shared" si="31"/>
        <v>2.8000000000000003E-4</v>
      </c>
      <c r="AC162" s="162">
        <v>0</v>
      </c>
      <c r="AD162" s="163">
        <f t="shared" si="32"/>
        <v>0</v>
      </c>
      <c r="AR162" s="22" t="s">
        <v>209</v>
      </c>
      <c r="AT162" s="22" t="s">
        <v>205</v>
      </c>
      <c r="AU162" s="22" t="s">
        <v>96</v>
      </c>
      <c r="AY162" s="22" t="s">
        <v>204</v>
      </c>
      <c r="BE162" s="164">
        <f t="shared" si="33"/>
        <v>0</v>
      </c>
      <c r="BF162" s="164">
        <f t="shared" si="34"/>
        <v>0</v>
      </c>
      <c r="BG162" s="164">
        <f t="shared" si="35"/>
        <v>0</v>
      </c>
      <c r="BH162" s="164">
        <f t="shared" si="36"/>
        <v>0</v>
      </c>
      <c r="BI162" s="164">
        <f t="shared" si="37"/>
        <v>0</v>
      </c>
      <c r="BJ162" s="22" t="s">
        <v>91</v>
      </c>
      <c r="BK162" s="164">
        <f t="shared" si="38"/>
        <v>0</v>
      </c>
      <c r="BL162" s="22" t="s">
        <v>209</v>
      </c>
      <c r="BM162" s="22" t="s">
        <v>730</v>
      </c>
    </row>
    <row r="163" spans="2:65" s="1" customFormat="1" ht="25.5" customHeight="1">
      <c r="B163" s="154"/>
      <c r="C163" s="155" t="s">
        <v>355</v>
      </c>
      <c r="D163" s="155" t="s">
        <v>205</v>
      </c>
      <c r="E163" s="156" t="s">
        <v>352</v>
      </c>
      <c r="F163" s="263" t="s">
        <v>353</v>
      </c>
      <c r="G163" s="263"/>
      <c r="H163" s="263"/>
      <c r="I163" s="263"/>
      <c r="J163" s="157" t="s">
        <v>208</v>
      </c>
      <c r="K163" s="158">
        <v>56</v>
      </c>
      <c r="L163" s="159"/>
      <c r="M163" s="264"/>
      <c r="N163" s="264"/>
      <c r="O163" s="264"/>
      <c r="P163" s="264">
        <f t="shared" si="26"/>
        <v>0</v>
      </c>
      <c r="Q163" s="264"/>
      <c r="R163" s="160"/>
      <c r="T163" s="161" t="s">
        <v>5</v>
      </c>
      <c r="U163" s="44" t="s">
        <v>47</v>
      </c>
      <c r="V163" s="120">
        <f t="shared" si="27"/>
        <v>0</v>
      </c>
      <c r="W163" s="120">
        <f t="shared" si="28"/>
        <v>0</v>
      </c>
      <c r="X163" s="120">
        <f t="shared" si="29"/>
        <v>0</v>
      </c>
      <c r="Y163" s="162">
        <v>2.8000000000000001E-2</v>
      </c>
      <c r="Z163" s="162">
        <f t="shared" si="30"/>
        <v>1.5680000000000001</v>
      </c>
      <c r="AA163" s="162">
        <v>3.0000000000000001E-5</v>
      </c>
      <c r="AB163" s="162">
        <f t="shared" si="31"/>
        <v>1.6800000000000001E-3</v>
      </c>
      <c r="AC163" s="162">
        <v>0</v>
      </c>
      <c r="AD163" s="163">
        <f t="shared" si="32"/>
        <v>0</v>
      </c>
      <c r="AR163" s="22" t="s">
        <v>209</v>
      </c>
      <c r="AT163" s="22" t="s">
        <v>205</v>
      </c>
      <c r="AU163" s="22" t="s">
        <v>96</v>
      </c>
      <c r="AY163" s="22" t="s">
        <v>204</v>
      </c>
      <c r="BE163" s="164">
        <f t="shared" si="33"/>
        <v>0</v>
      </c>
      <c r="BF163" s="164">
        <f t="shared" si="34"/>
        <v>0</v>
      </c>
      <c r="BG163" s="164">
        <f t="shared" si="35"/>
        <v>0</v>
      </c>
      <c r="BH163" s="164">
        <f t="shared" si="36"/>
        <v>0</v>
      </c>
      <c r="BI163" s="164">
        <f t="shared" si="37"/>
        <v>0</v>
      </c>
      <c r="BJ163" s="22" t="s">
        <v>91</v>
      </c>
      <c r="BK163" s="164">
        <f t="shared" si="38"/>
        <v>0</v>
      </c>
      <c r="BL163" s="22" t="s">
        <v>209</v>
      </c>
      <c r="BM163" s="22" t="s">
        <v>731</v>
      </c>
    </row>
    <row r="164" spans="2:65" s="1" customFormat="1" ht="25.5" customHeight="1">
      <c r="B164" s="154"/>
      <c r="C164" s="155" t="s">
        <v>359</v>
      </c>
      <c r="D164" s="155" t="s">
        <v>205</v>
      </c>
      <c r="E164" s="156" t="s">
        <v>356</v>
      </c>
      <c r="F164" s="263" t="s">
        <v>357</v>
      </c>
      <c r="G164" s="263"/>
      <c r="H164" s="263"/>
      <c r="I164" s="263"/>
      <c r="J164" s="157" t="s">
        <v>208</v>
      </c>
      <c r="K164" s="158">
        <v>28</v>
      </c>
      <c r="L164" s="159"/>
      <c r="M164" s="264"/>
      <c r="N164" s="264"/>
      <c r="O164" s="264"/>
      <c r="P164" s="264">
        <f t="shared" si="26"/>
        <v>0</v>
      </c>
      <c r="Q164" s="264"/>
      <c r="R164" s="160"/>
      <c r="T164" s="161" t="s">
        <v>5</v>
      </c>
      <c r="U164" s="44" t="s">
        <v>47</v>
      </c>
      <c r="V164" s="120">
        <f t="shared" si="27"/>
        <v>0</v>
      </c>
      <c r="W164" s="120">
        <f t="shared" si="28"/>
        <v>0</v>
      </c>
      <c r="X164" s="120">
        <f t="shared" si="29"/>
        <v>0</v>
      </c>
      <c r="Y164" s="162">
        <v>3.1E-2</v>
      </c>
      <c r="Z164" s="162">
        <f t="shared" si="30"/>
        <v>0.86799999999999999</v>
      </c>
      <c r="AA164" s="162">
        <v>2.0000000000000002E-5</v>
      </c>
      <c r="AB164" s="162">
        <f t="shared" si="31"/>
        <v>5.6000000000000006E-4</v>
      </c>
      <c r="AC164" s="162">
        <v>0</v>
      </c>
      <c r="AD164" s="163">
        <f t="shared" si="32"/>
        <v>0</v>
      </c>
      <c r="AR164" s="22" t="s">
        <v>209</v>
      </c>
      <c r="AT164" s="22" t="s">
        <v>205</v>
      </c>
      <c r="AU164" s="22" t="s">
        <v>96</v>
      </c>
      <c r="AY164" s="22" t="s">
        <v>204</v>
      </c>
      <c r="BE164" s="164">
        <f t="shared" si="33"/>
        <v>0</v>
      </c>
      <c r="BF164" s="164">
        <f t="shared" si="34"/>
        <v>0</v>
      </c>
      <c r="BG164" s="164">
        <f t="shared" si="35"/>
        <v>0</v>
      </c>
      <c r="BH164" s="164">
        <f t="shared" si="36"/>
        <v>0</v>
      </c>
      <c r="BI164" s="164">
        <f t="shared" si="37"/>
        <v>0</v>
      </c>
      <c r="BJ164" s="22" t="s">
        <v>91</v>
      </c>
      <c r="BK164" s="164">
        <f t="shared" si="38"/>
        <v>0</v>
      </c>
      <c r="BL164" s="22" t="s">
        <v>209</v>
      </c>
      <c r="BM164" s="22" t="s">
        <v>732</v>
      </c>
    </row>
    <row r="165" spans="2:65" s="1" customFormat="1" ht="16.5" customHeight="1">
      <c r="B165" s="154"/>
      <c r="C165" s="155" t="s">
        <v>367</v>
      </c>
      <c r="D165" s="155" t="s">
        <v>205</v>
      </c>
      <c r="E165" s="156" t="s">
        <v>733</v>
      </c>
      <c r="F165" s="263" t="s">
        <v>734</v>
      </c>
      <c r="G165" s="263"/>
      <c r="H165" s="263"/>
      <c r="I165" s="263"/>
      <c r="J165" s="157" t="s">
        <v>334</v>
      </c>
      <c r="K165" s="158">
        <v>168.52</v>
      </c>
      <c r="L165" s="159"/>
      <c r="M165" s="264"/>
      <c r="N165" s="264"/>
      <c r="O165" s="264"/>
      <c r="P165" s="264">
        <f t="shared" si="26"/>
        <v>0</v>
      </c>
      <c r="Q165" s="264"/>
      <c r="R165" s="160"/>
      <c r="T165" s="161" t="s">
        <v>5</v>
      </c>
      <c r="U165" s="44" t="s">
        <v>47</v>
      </c>
      <c r="V165" s="120">
        <f t="shared" si="27"/>
        <v>0</v>
      </c>
      <c r="W165" s="120">
        <f t="shared" si="28"/>
        <v>0</v>
      </c>
      <c r="X165" s="120">
        <f t="shared" si="29"/>
        <v>0</v>
      </c>
      <c r="Y165" s="162">
        <v>0.21099999999999999</v>
      </c>
      <c r="Z165" s="162">
        <f t="shared" si="30"/>
        <v>35.557720000000003</v>
      </c>
      <c r="AA165" s="162">
        <v>3.1E-4</v>
      </c>
      <c r="AB165" s="162">
        <f t="shared" si="31"/>
        <v>5.2241200000000002E-2</v>
      </c>
      <c r="AC165" s="162">
        <v>0</v>
      </c>
      <c r="AD165" s="163">
        <f t="shared" si="32"/>
        <v>0</v>
      </c>
      <c r="AR165" s="22" t="s">
        <v>209</v>
      </c>
      <c r="AT165" s="22" t="s">
        <v>205</v>
      </c>
      <c r="AU165" s="22" t="s">
        <v>96</v>
      </c>
      <c r="AY165" s="22" t="s">
        <v>204</v>
      </c>
      <c r="BE165" s="164">
        <f t="shared" si="33"/>
        <v>0</v>
      </c>
      <c r="BF165" s="164">
        <f t="shared" si="34"/>
        <v>0</v>
      </c>
      <c r="BG165" s="164">
        <f t="shared" si="35"/>
        <v>0</v>
      </c>
      <c r="BH165" s="164">
        <f t="shared" si="36"/>
        <v>0</v>
      </c>
      <c r="BI165" s="164">
        <f t="shared" si="37"/>
        <v>0</v>
      </c>
      <c r="BJ165" s="22" t="s">
        <v>91</v>
      </c>
      <c r="BK165" s="164">
        <f t="shared" si="38"/>
        <v>0</v>
      </c>
      <c r="BL165" s="22" t="s">
        <v>209</v>
      </c>
      <c r="BM165" s="22" t="s">
        <v>735</v>
      </c>
    </row>
    <row r="166" spans="2:65" s="10" customFormat="1" ht="37.35" customHeight="1">
      <c r="B166" s="142"/>
      <c r="C166" s="143"/>
      <c r="D166" s="144" t="s">
        <v>184</v>
      </c>
      <c r="E166" s="144"/>
      <c r="F166" s="144"/>
      <c r="G166" s="144"/>
      <c r="H166" s="144"/>
      <c r="I166" s="144"/>
      <c r="J166" s="144"/>
      <c r="K166" s="144"/>
      <c r="L166" s="144"/>
      <c r="M166" s="281">
        <f>BK166</f>
        <v>0</v>
      </c>
      <c r="N166" s="282"/>
      <c r="O166" s="282"/>
      <c r="P166" s="282"/>
      <c r="Q166" s="282"/>
      <c r="R166" s="145"/>
      <c r="T166" s="146"/>
      <c r="U166" s="143"/>
      <c r="V166" s="143"/>
      <c r="W166" s="147">
        <f>SUM(W167:W175)</f>
        <v>0</v>
      </c>
      <c r="X166" s="147">
        <f>SUM(X167:X175)</f>
        <v>0</v>
      </c>
      <c r="Y166" s="143"/>
      <c r="Z166" s="148">
        <f>SUM(Z167:Z175)</f>
        <v>136</v>
      </c>
      <c r="AA166" s="143"/>
      <c r="AB166" s="148">
        <f>SUM(AB167:AB175)</f>
        <v>0</v>
      </c>
      <c r="AC166" s="143"/>
      <c r="AD166" s="149">
        <f>SUM(AD167:AD175)</f>
        <v>0</v>
      </c>
      <c r="AR166" s="150" t="s">
        <v>220</v>
      </c>
      <c r="AT166" s="151" t="s">
        <v>83</v>
      </c>
      <c r="AU166" s="151" t="s">
        <v>84</v>
      </c>
      <c r="AY166" s="150" t="s">
        <v>204</v>
      </c>
      <c r="BK166" s="152">
        <f>SUM(BK167:BK175)</f>
        <v>0</v>
      </c>
    </row>
    <row r="167" spans="2:65" s="1" customFormat="1" ht="16.5" customHeight="1">
      <c r="B167" s="154"/>
      <c r="C167" s="155" t="s">
        <v>372</v>
      </c>
      <c r="D167" s="155" t="s">
        <v>205</v>
      </c>
      <c r="E167" s="156" t="s">
        <v>360</v>
      </c>
      <c r="F167" s="263" t="s">
        <v>361</v>
      </c>
      <c r="G167" s="263"/>
      <c r="H167" s="263"/>
      <c r="I167" s="263"/>
      <c r="J167" s="157" t="s">
        <v>362</v>
      </c>
      <c r="K167" s="158">
        <v>24</v>
      </c>
      <c r="L167" s="159"/>
      <c r="M167" s="264"/>
      <c r="N167" s="264"/>
      <c r="O167" s="264"/>
      <c r="P167" s="264">
        <f>ROUND(V167*K167,2)</f>
        <v>0</v>
      </c>
      <c r="Q167" s="264"/>
      <c r="R167" s="160"/>
      <c r="T167" s="161" t="s">
        <v>5</v>
      </c>
      <c r="U167" s="44" t="s">
        <v>47</v>
      </c>
      <c r="V167" s="120">
        <f>L167+M167</f>
        <v>0</v>
      </c>
      <c r="W167" s="120">
        <f>ROUND(L167*K167,2)</f>
        <v>0</v>
      </c>
      <c r="X167" s="120">
        <f>ROUND(M167*K167,2)</f>
        <v>0</v>
      </c>
      <c r="Y167" s="162">
        <v>1</v>
      </c>
      <c r="Z167" s="162">
        <f>Y167*K167</f>
        <v>24</v>
      </c>
      <c r="AA167" s="162">
        <v>0</v>
      </c>
      <c r="AB167" s="162">
        <f>AA167*K167</f>
        <v>0</v>
      </c>
      <c r="AC167" s="162">
        <v>0</v>
      </c>
      <c r="AD167" s="163">
        <f>AC167*K167</f>
        <v>0</v>
      </c>
      <c r="AR167" s="22" t="s">
        <v>363</v>
      </c>
      <c r="AT167" s="22" t="s">
        <v>205</v>
      </c>
      <c r="AU167" s="22" t="s">
        <v>91</v>
      </c>
      <c r="AY167" s="22" t="s">
        <v>204</v>
      </c>
      <c r="BE167" s="164">
        <f>IF(U167="základní",P167,0)</f>
        <v>0</v>
      </c>
      <c r="BF167" s="164">
        <f>IF(U167="snížená",P167,0)</f>
        <v>0</v>
      </c>
      <c r="BG167" s="164">
        <f>IF(U167="zákl. přenesená",P167,0)</f>
        <v>0</v>
      </c>
      <c r="BH167" s="164">
        <f>IF(U167="sníž. přenesená",P167,0)</f>
        <v>0</v>
      </c>
      <c r="BI167" s="164">
        <f>IF(U167="nulová",P167,0)</f>
        <v>0</v>
      </c>
      <c r="BJ167" s="22" t="s">
        <v>91</v>
      </c>
      <c r="BK167" s="164">
        <f>ROUND(V167*K167,2)</f>
        <v>0</v>
      </c>
      <c r="BL167" s="22" t="s">
        <v>363</v>
      </c>
      <c r="BM167" s="22" t="s">
        <v>736</v>
      </c>
    </row>
    <row r="168" spans="2:65" s="11" customFormat="1" ht="16.5" customHeight="1">
      <c r="B168" s="170"/>
      <c r="C168" s="171"/>
      <c r="D168" s="171"/>
      <c r="E168" s="172" t="s">
        <v>5</v>
      </c>
      <c r="F168" s="268" t="s">
        <v>737</v>
      </c>
      <c r="G168" s="269"/>
      <c r="H168" s="269"/>
      <c r="I168" s="269"/>
      <c r="J168" s="171"/>
      <c r="K168" s="173">
        <v>24</v>
      </c>
      <c r="L168" s="171"/>
      <c r="M168" s="171"/>
      <c r="N168" s="171"/>
      <c r="O168" s="171"/>
      <c r="P168" s="171"/>
      <c r="Q168" s="171"/>
      <c r="R168" s="174"/>
      <c r="T168" s="175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6"/>
      <c r="AT168" s="177" t="s">
        <v>366</v>
      </c>
      <c r="AU168" s="177" t="s">
        <v>91</v>
      </c>
      <c r="AV168" s="11" t="s">
        <v>96</v>
      </c>
      <c r="AW168" s="11" t="s">
        <v>7</v>
      </c>
      <c r="AX168" s="11" t="s">
        <v>91</v>
      </c>
      <c r="AY168" s="177" t="s">
        <v>204</v>
      </c>
    </row>
    <row r="169" spans="2:65" s="1" customFormat="1" ht="16.5" customHeight="1">
      <c r="B169" s="154"/>
      <c r="C169" s="155" t="s">
        <v>518</v>
      </c>
      <c r="D169" s="155" t="s">
        <v>205</v>
      </c>
      <c r="E169" s="156" t="s">
        <v>368</v>
      </c>
      <c r="F169" s="263" t="s">
        <v>369</v>
      </c>
      <c r="G169" s="263"/>
      <c r="H169" s="263"/>
      <c r="I169" s="263"/>
      <c r="J169" s="157" t="s">
        <v>362</v>
      </c>
      <c r="K169" s="158">
        <v>40</v>
      </c>
      <c r="L169" s="159"/>
      <c r="M169" s="264"/>
      <c r="N169" s="264"/>
      <c r="O169" s="264"/>
      <c r="P169" s="264">
        <f>ROUND(V169*K169,2)</f>
        <v>0</v>
      </c>
      <c r="Q169" s="264"/>
      <c r="R169" s="160"/>
      <c r="T169" s="161" t="s">
        <v>5</v>
      </c>
      <c r="U169" s="44" t="s">
        <v>47</v>
      </c>
      <c r="V169" s="120">
        <f>L169+M169</f>
        <v>0</v>
      </c>
      <c r="W169" s="120">
        <f>ROUND(L169*K169,2)</f>
        <v>0</v>
      </c>
      <c r="X169" s="120">
        <f>ROUND(M169*K169,2)</f>
        <v>0</v>
      </c>
      <c r="Y169" s="162">
        <v>1</v>
      </c>
      <c r="Z169" s="162">
        <f>Y169*K169</f>
        <v>40</v>
      </c>
      <c r="AA169" s="162">
        <v>0</v>
      </c>
      <c r="AB169" s="162">
        <f>AA169*K169</f>
        <v>0</v>
      </c>
      <c r="AC169" s="162">
        <v>0</v>
      </c>
      <c r="AD169" s="163">
        <f>AC169*K169</f>
        <v>0</v>
      </c>
      <c r="AR169" s="22" t="s">
        <v>363</v>
      </c>
      <c r="AT169" s="22" t="s">
        <v>205</v>
      </c>
      <c r="AU169" s="22" t="s">
        <v>91</v>
      </c>
      <c r="AY169" s="22" t="s">
        <v>204</v>
      </c>
      <c r="BE169" s="164">
        <f>IF(U169="základní",P169,0)</f>
        <v>0</v>
      </c>
      <c r="BF169" s="164">
        <f>IF(U169="snížená",P169,0)</f>
        <v>0</v>
      </c>
      <c r="BG169" s="164">
        <f>IF(U169="zákl. přenesená",P169,0)</f>
        <v>0</v>
      </c>
      <c r="BH169" s="164">
        <f>IF(U169="sníž. přenesená",P169,0)</f>
        <v>0</v>
      </c>
      <c r="BI169" s="164">
        <f>IF(U169="nulová",P169,0)</f>
        <v>0</v>
      </c>
      <c r="BJ169" s="22" t="s">
        <v>91</v>
      </c>
      <c r="BK169" s="164">
        <f>ROUND(V169*K169,2)</f>
        <v>0</v>
      </c>
      <c r="BL169" s="22" t="s">
        <v>363</v>
      </c>
      <c r="BM169" s="22" t="s">
        <v>738</v>
      </c>
    </row>
    <row r="170" spans="2:65" s="11" customFormat="1" ht="16.5" customHeight="1">
      <c r="B170" s="170"/>
      <c r="C170" s="171"/>
      <c r="D170" s="171"/>
      <c r="E170" s="172" t="s">
        <v>5</v>
      </c>
      <c r="F170" s="268" t="s">
        <v>682</v>
      </c>
      <c r="G170" s="269"/>
      <c r="H170" s="269"/>
      <c r="I170" s="269"/>
      <c r="J170" s="171"/>
      <c r="K170" s="173">
        <v>40</v>
      </c>
      <c r="L170" s="171"/>
      <c r="M170" s="171"/>
      <c r="N170" s="171"/>
      <c r="O170" s="171"/>
      <c r="P170" s="171"/>
      <c r="Q170" s="171"/>
      <c r="R170" s="174"/>
      <c r="T170" s="175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6"/>
      <c r="AT170" s="177" t="s">
        <v>366</v>
      </c>
      <c r="AU170" s="177" t="s">
        <v>91</v>
      </c>
      <c r="AV170" s="11" t="s">
        <v>96</v>
      </c>
      <c r="AW170" s="11" t="s">
        <v>7</v>
      </c>
      <c r="AX170" s="11" t="s">
        <v>91</v>
      </c>
      <c r="AY170" s="177" t="s">
        <v>204</v>
      </c>
    </row>
    <row r="171" spans="2:65" s="1" customFormat="1" ht="25.5" customHeight="1">
      <c r="B171" s="154"/>
      <c r="C171" s="155" t="s">
        <v>520</v>
      </c>
      <c r="D171" s="155" t="s">
        <v>205</v>
      </c>
      <c r="E171" s="156" t="s">
        <v>373</v>
      </c>
      <c r="F171" s="263" t="s">
        <v>374</v>
      </c>
      <c r="G171" s="263"/>
      <c r="H171" s="263"/>
      <c r="I171" s="263"/>
      <c r="J171" s="157" t="s">
        <v>362</v>
      </c>
      <c r="K171" s="158">
        <v>72</v>
      </c>
      <c r="L171" s="159"/>
      <c r="M171" s="264"/>
      <c r="N171" s="264"/>
      <c r="O171" s="264"/>
      <c r="P171" s="264">
        <f>ROUND(V171*K171,2)</f>
        <v>0</v>
      </c>
      <c r="Q171" s="264"/>
      <c r="R171" s="160"/>
      <c r="T171" s="161" t="s">
        <v>5</v>
      </c>
      <c r="U171" s="44" t="s">
        <v>47</v>
      </c>
      <c r="V171" s="120">
        <f>L171+M171</f>
        <v>0</v>
      </c>
      <c r="W171" s="120">
        <f>ROUND(L171*K171,2)</f>
        <v>0</v>
      </c>
      <c r="X171" s="120">
        <f>ROUND(M171*K171,2)</f>
        <v>0</v>
      </c>
      <c r="Y171" s="162">
        <v>1</v>
      </c>
      <c r="Z171" s="162">
        <f>Y171*K171</f>
        <v>72</v>
      </c>
      <c r="AA171" s="162">
        <v>0</v>
      </c>
      <c r="AB171" s="162">
        <f>AA171*K171</f>
        <v>0</v>
      </c>
      <c r="AC171" s="162">
        <v>0</v>
      </c>
      <c r="AD171" s="163">
        <f>AC171*K171</f>
        <v>0</v>
      </c>
      <c r="AR171" s="22" t="s">
        <v>363</v>
      </c>
      <c r="AT171" s="22" t="s">
        <v>205</v>
      </c>
      <c r="AU171" s="22" t="s">
        <v>91</v>
      </c>
      <c r="AY171" s="22" t="s">
        <v>204</v>
      </c>
      <c r="BE171" s="164">
        <f>IF(U171="základní",P171,0)</f>
        <v>0</v>
      </c>
      <c r="BF171" s="164">
        <f>IF(U171="snížená",P171,0)</f>
        <v>0</v>
      </c>
      <c r="BG171" s="164">
        <f>IF(U171="zákl. přenesená",P171,0)</f>
        <v>0</v>
      </c>
      <c r="BH171" s="164">
        <f>IF(U171="sníž. přenesená",P171,0)</f>
        <v>0</v>
      </c>
      <c r="BI171" s="164">
        <f>IF(U171="nulová",P171,0)</f>
        <v>0</v>
      </c>
      <c r="BJ171" s="22" t="s">
        <v>91</v>
      </c>
      <c r="BK171" s="164">
        <f>ROUND(V171*K171,2)</f>
        <v>0</v>
      </c>
      <c r="BL171" s="22" t="s">
        <v>363</v>
      </c>
      <c r="BM171" s="22" t="s">
        <v>739</v>
      </c>
    </row>
    <row r="172" spans="2:65" s="11" customFormat="1" ht="16.5" customHeight="1">
      <c r="B172" s="170"/>
      <c r="C172" s="171"/>
      <c r="D172" s="171"/>
      <c r="E172" s="172" t="s">
        <v>5</v>
      </c>
      <c r="F172" s="268" t="s">
        <v>376</v>
      </c>
      <c r="G172" s="269"/>
      <c r="H172" s="269"/>
      <c r="I172" s="269"/>
      <c r="J172" s="171"/>
      <c r="K172" s="173">
        <v>24</v>
      </c>
      <c r="L172" s="171"/>
      <c r="M172" s="171"/>
      <c r="N172" s="171"/>
      <c r="O172" s="171"/>
      <c r="P172" s="171"/>
      <c r="Q172" s="171"/>
      <c r="R172" s="174"/>
      <c r="T172" s="175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6"/>
      <c r="AT172" s="177" t="s">
        <v>366</v>
      </c>
      <c r="AU172" s="177" t="s">
        <v>91</v>
      </c>
      <c r="AV172" s="11" t="s">
        <v>96</v>
      </c>
      <c r="AW172" s="11" t="s">
        <v>7</v>
      </c>
      <c r="AX172" s="11" t="s">
        <v>84</v>
      </c>
      <c r="AY172" s="177" t="s">
        <v>204</v>
      </c>
    </row>
    <row r="173" spans="2:65" s="11" customFormat="1" ht="16.5" customHeight="1">
      <c r="B173" s="170"/>
      <c r="C173" s="171"/>
      <c r="D173" s="171"/>
      <c r="E173" s="172" t="s">
        <v>5</v>
      </c>
      <c r="F173" s="270" t="s">
        <v>377</v>
      </c>
      <c r="G173" s="271"/>
      <c r="H173" s="271"/>
      <c r="I173" s="271"/>
      <c r="J173" s="171"/>
      <c r="K173" s="173">
        <v>24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6"/>
      <c r="AT173" s="177" t="s">
        <v>366</v>
      </c>
      <c r="AU173" s="177" t="s">
        <v>91</v>
      </c>
      <c r="AV173" s="11" t="s">
        <v>96</v>
      </c>
      <c r="AW173" s="11" t="s">
        <v>7</v>
      </c>
      <c r="AX173" s="11" t="s">
        <v>84</v>
      </c>
      <c r="AY173" s="177" t="s">
        <v>204</v>
      </c>
    </row>
    <row r="174" spans="2:65" s="11" customFormat="1" ht="16.5" customHeight="1">
      <c r="B174" s="170"/>
      <c r="C174" s="171"/>
      <c r="D174" s="171"/>
      <c r="E174" s="172" t="s">
        <v>5</v>
      </c>
      <c r="F174" s="270" t="s">
        <v>684</v>
      </c>
      <c r="G174" s="271"/>
      <c r="H174" s="271"/>
      <c r="I174" s="271"/>
      <c r="J174" s="171"/>
      <c r="K174" s="173">
        <v>24</v>
      </c>
      <c r="L174" s="171"/>
      <c r="M174" s="171"/>
      <c r="N174" s="171"/>
      <c r="O174" s="171"/>
      <c r="P174" s="171"/>
      <c r="Q174" s="171"/>
      <c r="R174" s="174"/>
      <c r="T174" s="175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6"/>
      <c r="AT174" s="177" t="s">
        <v>366</v>
      </c>
      <c r="AU174" s="177" t="s">
        <v>91</v>
      </c>
      <c r="AV174" s="11" t="s">
        <v>96</v>
      </c>
      <c r="AW174" s="11" t="s">
        <v>7</v>
      </c>
      <c r="AX174" s="11" t="s">
        <v>84</v>
      </c>
      <c r="AY174" s="177" t="s">
        <v>204</v>
      </c>
    </row>
    <row r="175" spans="2:65" s="12" customFormat="1" ht="16.5" customHeight="1">
      <c r="B175" s="178"/>
      <c r="C175" s="179"/>
      <c r="D175" s="179"/>
      <c r="E175" s="180" t="s">
        <v>5</v>
      </c>
      <c r="F175" s="272" t="s">
        <v>379</v>
      </c>
      <c r="G175" s="273"/>
      <c r="H175" s="273"/>
      <c r="I175" s="273"/>
      <c r="J175" s="179"/>
      <c r="K175" s="181">
        <v>72</v>
      </c>
      <c r="L175" s="179"/>
      <c r="M175" s="179"/>
      <c r="N175" s="179"/>
      <c r="O175" s="179"/>
      <c r="P175" s="179"/>
      <c r="Q175" s="179"/>
      <c r="R175" s="182"/>
      <c r="T175" s="183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5"/>
      <c r="AT175" s="186" t="s">
        <v>366</v>
      </c>
      <c r="AU175" s="186" t="s">
        <v>91</v>
      </c>
      <c r="AV175" s="12" t="s">
        <v>220</v>
      </c>
      <c r="AW175" s="12" t="s">
        <v>7</v>
      </c>
      <c r="AX175" s="12" t="s">
        <v>91</v>
      </c>
      <c r="AY175" s="186" t="s">
        <v>204</v>
      </c>
    </row>
    <row r="176" spans="2:65" s="1" customFormat="1" ht="6.95" customHeight="1">
      <c r="B176" s="59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1"/>
    </row>
  </sheetData>
  <mergeCells count="224">
    <mergeCell ref="H1:K1"/>
    <mergeCell ref="S2:AF2"/>
    <mergeCell ref="F173:I173"/>
    <mergeCell ref="F174:I174"/>
    <mergeCell ref="F175:I175"/>
    <mergeCell ref="M119:Q119"/>
    <mergeCell ref="M120:Q120"/>
    <mergeCell ref="M121:Q121"/>
    <mergeCell ref="M124:Q124"/>
    <mergeCell ref="M128:Q128"/>
    <mergeCell ref="M138:Q138"/>
    <mergeCell ref="M153:Q153"/>
    <mergeCell ref="M157:Q157"/>
    <mergeCell ref="M166:Q166"/>
    <mergeCell ref="F168:I168"/>
    <mergeCell ref="F169:I169"/>
    <mergeCell ref="P169:Q169"/>
    <mergeCell ref="M169:O169"/>
    <mergeCell ref="F170:I170"/>
    <mergeCell ref="F171:I171"/>
    <mergeCell ref="P171:Q171"/>
    <mergeCell ref="M171:O171"/>
    <mergeCell ref="F172:I172"/>
    <mergeCell ref="F164:I164"/>
    <mergeCell ref="P164:Q164"/>
    <mergeCell ref="M164:O164"/>
    <mergeCell ref="F165:I165"/>
    <mergeCell ref="P165:Q165"/>
    <mergeCell ref="M165:O165"/>
    <mergeCell ref="F167:I167"/>
    <mergeCell ref="P167:Q167"/>
    <mergeCell ref="M167:O167"/>
    <mergeCell ref="F161:I161"/>
    <mergeCell ref="P161:Q161"/>
    <mergeCell ref="M161:O161"/>
    <mergeCell ref="F162:I162"/>
    <mergeCell ref="P162:Q162"/>
    <mergeCell ref="M162:O162"/>
    <mergeCell ref="F163:I163"/>
    <mergeCell ref="P163:Q163"/>
    <mergeCell ref="M163:O163"/>
    <mergeCell ref="F158:I158"/>
    <mergeCell ref="P158:Q158"/>
    <mergeCell ref="M158:O158"/>
    <mergeCell ref="F159:I159"/>
    <mergeCell ref="P159:Q159"/>
    <mergeCell ref="M159:O159"/>
    <mergeCell ref="F160:I160"/>
    <mergeCell ref="P160:Q160"/>
    <mergeCell ref="M160:O160"/>
    <mergeCell ref="F154:I154"/>
    <mergeCell ref="P154:Q154"/>
    <mergeCell ref="M154:O154"/>
    <mergeCell ref="F155:I155"/>
    <mergeCell ref="P155:Q155"/>
    <mergeCell ref="M155:O155"/>
    <mergeCell ref="F156:I156"/>
    <mergeCell ref="P156:Q156"/>
    <mergeCell ref="M156:O156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44:I144"/>
    <mergeCell ref="P144:Q144"/>
    <mergeCell ref="M144:O144"/>
    <mergeCell ref="F145:I145"/>
    <mergeCell ref="P145:Q145"/>
    <mergeCell ref="M145:O145"/>
    <mergeCell ref="F146:I146"/>
    <mergeCell ref="P146:Q146"/>
    <mergeCell ref="M146:O146"/>
    <mergeCell ref="F141:I141"/>
    <mergeCell ref="P141:Q141"/>
    <mergeCell ref="M141:O141"/>
    <mergeCell ref="F142:I142"/>
    <mergeCell ref="P142:Q142"/>
    <mergeCell ref="M142:O142"/>
    <mergeCell ref="F143:I143"/>
    <mergeCell ref="P143:Q143"/>
    <mergeCell ref="M143:O143"/>
    <mergeCell ref="F137:I137"/>
    <mergeCell ref="P137:Q137"/>
    <mergeCell ref="M137:O137"/>
    <mergeCell ref="F139:I139"/>
    <mergeCell ref="P139:Q139"/>
    <mergeCell ref="M139:O139"/>
    <mergeCell ref="F140:I140"/>
    <mergeCell ref="P140:Q140"/>
    <mergeCell ref="M140:O140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27:I127"/>
    <mergeCell ref="P127:Q127"/>
    <mergeCell ref="M127:O127"/>
    <mergeCell ref="F129:I129"/>
    <mergeCell ref="P129:Q129"/>
    <mergeCell ref="M129:O129"/>
    <mergeCell ref="F130:I130"/>
    <mergeCell ref="P130:Q130"/>
    <mergeCell ref="M130:O130"/>
    <mergeCell ref="F123:I123"/>
    <mergeCell ref="P123:Q123"/>
    <mergeCell ref="M123:O123"/>
    <mergeCell ref="F125:I125"/>
    <mergeCell ref="P125:Q125"/>
    <mergeCell ref="M125:O125"/>
    <mergeCell ref="F126:I126"/>
    <mergeCell ref="P126:Q126"/>
    <mergeCell ref="M126:O126"/>
    <mergeCell ref="M113:P113"/>
    <mergeCell ref="M115:Q115"/>
    <mergeCell ref="M116:Q116"/>
    <mergeCell ref="F118:I118"/>
    <mergeCell ref="P118:Q118"/>
    <mergeCell ref="M118:O118"/>
    <mergeCell ref="F122:I122"/>
    <mergeCell ref="P122:Q122"/>
    <mergeCell ref="M122:O122"/>
    <mergeCell ref="H97:J97"/>
    <mergeCell ref="K97:L97"/>
    <mergeCell ref="M97:Q97"/>
    <mergeCell ref="M99:Q99"/>
    <mergeCell ref="L101:Q101"/>
    <mergeCell ref="C107:Q107"/>
    <mergeCell ref="F109:P109"/>
    <mergeCell ref="F110:P110"/>
    <mergeCell ref="F111:P111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2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115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740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M97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ROUND((SUM(BE97:BE98)+SUM(BE117:BE151)), 2)</f>
        <v>0</v>
      </c>
      <c r="I35" s="248"/>
      <c r="J35" s="248"/>
      <c r="K35" s="36"/>
      <c r="L35" s="36"/>
      <c r="M35" s="251">
        <f>ROUND(ROUND((SUM(BE97:BE98)+SUM(BE117:BE151)),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ROUND((SUM(BF97:BF98)+SUM(BF117:BF151)), 2)</f>
        <v>0</v>
      </c>
      <c r="I36" s="248"/>
      <c r="J36" s="248"/>
      <c r="K36" s="36"/>
      <c r="L36" s="36"/>
      <c r="M36" s="251">
        <f>ROUND(ROUND((SUM(BF97:BF98)+SUM(BF117:BF151)),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ROUND((SUM(BG97:BG98)+SUM(BG117:BG151)),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ROUND((SUM(BH97:BH98)+SUM(BH117:BH151)),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ROUND((SUM(BI97:BI98)+SUM(BI117:BI151)),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163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SO01.7 - Vytápění objektu F - Sklad a myčka aut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Karel Puhaný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W117</f>
        <v>0</v>
      </c>
      <c r="I89" s="248"/>
      <c r="J89" s="248"/>
      <c r="K89" s="242">
        <f>X117</f>
        <v>0</v>
      </c>
      <c r="L89" s="248"/>
      <c r="M89" s="242">
        <f>M117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W118</f>
        <v>0</v>
      </c>
      <c r="I90" s="259"/>
      <c r="J90" s="259"/>
      <c r="K90" s="258">
        <f>X118</f>
        <v>0</v>
      </c>
      <c r="L90" s="259"/>
      <c r="M90" s="258">
        <f>M118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179</v>
      </c>
      <c r="E91" s="101"/>
      <c r="F91" s="101"/>
      <c r="G91" s="101"/>
      <c r="H91" s="238">
        <f>W119</f>
        <v>0</v>
      </c>
      <c r="I91" s="239"/>
      <c r="J91" s="239"/>
      <c r="K91" s="238">
        <f>X119</f>
        <v>0</v>
      </c>
      <c r="L91" s="239"/>
      <c r="M91" s="238">
        <f>M119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180</v>
      </c>
      <c r="E92" s="101"/>
      <c r="F92" s="101"/>
      <c r="G92" s="101"/>
      <c r="H92" s="238">
        <f>W121</f>
        <v>0</v>
      </c>
      <c r="I92" s="239"/>
      <c r="J92" s="239"/>
      <c r="K92" s="238">
        <f>X121</f>
        <v>0</v>
      </c>
      <c r="L92" s="239"/>
      <c r="M92" s="238">
        <f>M121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181</v>
      </c>
      <c r="E93" s="101"/>
      <c r="F93" s="101"/>
      <c r="G93" s="101"/>
      <c r="H93" s="238">
        <f>W127</f>
        <v>0</v>
      </c>
      <c r="I93" s="239"/>
      <c r="J93" s="239"/>
      <c r="K93" s="238">
        <f>X127</f>
        <v>0</v>
      </c>
      <c r="L93" s="239"/>
      <c r="M93" s="238">
        <f>M127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183</v>
      </c>
      <c r="E94" s="101"/>
      <c r="F94" s="101"/>
      <c r="G94" s="101"/>
      <c r="H94" s="238">
        <f>W137</f>
        <v>0</v>
      </c>
      <c r="I94" s="239"/>
      <c r="J94" s="239"/>
      <c r="K94" s="238">
        <f>X137</f>
        <v>0</v>
      </c>
      <c r="L94" s="239"/>
      <c r="M94" s="238">
        <f>M137</f>
        <v>0</v>
      </c>
      <c r="N94" s="239"/>
      <c r="O94" s="239"/>
      <c r="P94" s="239"/>
      <c r="Q94" s="239"/>
      <c r="R94" s="131"/>
    </row>
    <row r="95" spans="2:47" s="7" customFormat="1" ht="24.95" customHeight="1">
      <c r="B95" s="125"/>
      <c r="C95" s="126"/>
      <c r="D95" s="127" t="s">
        <v>184</v>
      </c>
      <c r="E95" s="126"/>
      <c r="F95" s="126"/>
      <c r="G95" s="126"/>
      <c r="H95" s="258">
        <f>W145</f>
        <v>0</v>
      </c>
      <c r="I95" s="259"/>
      <c r="J95" s="259"/>
      <c r="K95" s="258">
        <f>X145</f>
        <v>0</v>
      </c>
      <c r="L95" s="259"/>
      <c r="M95" s="258">
        <f>M145</f>
        <v>0</v>
      </c>
      <c r="N95" s="259"/>
      <c r="O95" s="259"/>
      <c r="P95" s="259"/>
      <c r="Q95" s="259"/>
      <c r="R95" s="128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21" s="1" customFormat="1" ht="29.25" customHeight="1">
      <c r="B97" s="35"/>
      <c r="C97" s="124" t="s">
        <v>185</v>
      </c>
      <c r="D97" s="36"/>
      <c r="E97" s="36"/>
      <c r="F97" s="36"/>
      <c r="G97" s="36"/>
      <c r="H97" s="36"/>
      <c r="I97" s="36"/>
      <c r="J97" s="36"/>
      <c r="K97" s="36"/>
      <c r="L97" s="36"/>
      <c r="M97" s="257">
        <v>0</v>
      </c>
      <c r="N97" s="260"/>
      <c r="O97" s="260"/>
      <c r="P97" s="260"/>
      <c r="Q97" s="260"/>
      <c r="R97" s="37"/>
      <c r="T97" s="132"/>
      <c r="U97" s="133" t="s">
        <v>46</v>
      </c>
    </row>
    <row r="98" spans="2:21" s="1" customFormat="1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4" t="s">
        <v>155</v>
      </c>
      <c r="D99" s="115"/>
      <c r="E99" s="115"/>
      <c r="F99" s="115"/>
      <c r="G99" s="115"/>
      <c r="H99" s="115"/>
      <c r="I99" s="115"/>
      <c r="J99" s="115"/>
      <c r="K99" s="115"/>
      <c r="L99" s="243">
        <f>ROUND(SUM(M89+M97),2)</f>
        <v>0</v>
      </c>
      <c r="M99" s="243"/>
      <c r="N99" s="243"/>
      <c r="O99" s="243"/>
      <c r="P99" s="243"/>
      <c r="Q99" s="243"/>
      <c r="R99" s="37"/>
    </row>
    <row r="100" spans="2:21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21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21" s="1" customFormat="1" ht="36.950000000000003" customHeight="1">
      <c r="B105" s="35"/>
      <c r="C105" s="206" t="s">
        <v>186</v>
      </c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37"/>
    </row>
    <row r="106" spans="2:21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30" customHeight="1">
      <c r="B107" s="35"/>
      <c r="C107" s="32" t="s">
        <v>18</v>
      </c>
      <c r="D107" s="36"/>
      <c r="E107" s="36"/>
      <c r="F107" s="246" t="str">
        <f>F6</f>
        <v>St. č. 2368 Decentralizace vytápění CA PZP Lobodice</v>
      </c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36"/>
      <c r="R107" s="37"/>
    </row>
    <row r="108" spans="2:21" ht="30" customHeight="1">
      <c r="B108" s="26"/>
      <c r="C108" s="32" t="s">
        <v>162</v>
      </c>
      <c r="D108" s="28"/>
      <c r="E108" s="28"/>
      <c r="F108" s="246" t="s">
        <v>163</v>
      </c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8"/>
      <c r="R108" s="27"/>
    </row>
    <row r="109" spans="2:21" s="1" customFormat="1" ht="36.950000000000003" customHeight="1">
      <c r="B109" s="35"/>
      <c r="C109" s="69" t="s">
        <v>164</v>
      </c>
      <c r="D109" s="36"/>
      <c r="E109" s="36"/>
      <c r="F109" s="223" t="str">
        <f>F8</f>
        <v>SO01.7 - Vytápění objektu F - Sklad a myčka aut</v>
      </c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36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18" customHeight="1">
      <c r="B111" s="35"/>
      <c r="C111" s="32" t="s">
        <v>22</v>
      </c>
      <c r="D111" s="36"/>
      <c r="E111" s="36"/>
      <c r="F111" s="30" t="str">
        <f>F10</f>
        <v>PZP Lobodice</v>
      </c>
      <c r="G111" s="36"/>
      <c r="H111" s="36"/>
      <c r="I111" s="36"/>
      <c r="J111" s="36"/>
      <c r="K111" s="32" t="s">
        <v>24</v>
      </c>
      <c r="L111" s="36"/>
      <c r="M111" s="249" t="str">
        <f>IF(O10="","",O10)</f>
        <v>06.04.2018</v>
      </c>
      <c r="N111" s="249"/>
      <c r="O111" s="249"/>
      <c r="P111" s="249"/>
      <c r="Q111" s="36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>
      <c r="B113" s="35"/>
      <c r="C113" s="32" t="s">
        <v>26</v>
      </c>
      <c r="D113" s="36"/>
      <c r="E113" s="36"/>
      <c r="F113" s="30" t="str">
        <f>E13</f>
        <v xml:space="preserve">innogy Gas Storage, s.r.o. </v>
      </c>
      <c r="G113" s="36"/>
      <c r="H113" s="36"/>
      <c r="I113" s="36"/>
      <c r="J113" s="36"/>
      <c r="K113" s="32" t="s">
        <v>34</v>
      </c>
      <c r="L113" s="36"/>
      <c r="M113" s="208" t="str">
        <f>E19</f>
        <v>FORGAS a. s.</v>
      </c>
      <c r="N113" s="208"/>
      <c r="O113" s="208"/>
      <c r="P113" s="208"/>
      <c r="Q113" s="208"/>
      <c r="R113" s="37"/>
    </row>
    <row r="114" spans="2:65" s="1" customFormat="1" ht="14.45" customHeight="1">
      <c r="B114" s="35"/>
      <c r="C114" s="32" t="s">
        <v>32</v>
      </c>
      <c r="D114" s="36"/>
      <c r="E114" s="36"/>
      <c r="F114" s="30" t="str">
        <f>IF(E16="","",E16)</f>
        <v xml:space="preserve"> </v>
      </c>
      <c r="G114" s="36"/>
      <c r="H114" s="36"/>
      <c r="I114" s="36"/>
      <c r="J114" s="36"/>
      <c r="K114" s="32" t="s">
        <v>38</v>
      </c>
      <c r="L114" s="36"/>
      <c r="M114" s="208" t="str">
        <f>E22</f>
        <v>Ing. Karel Puhaný</v>
      </c>
      <c r="N114" s="208"/>
      <c r="O114" s="208"/>
      <c r="P114" s="208"/>
      <c r="Q114" s="208"/>
      <c r="R114" s="37"/>
    </row>
    <row r="115" spans="2:65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9" customFormat="1" ht="29.25" customHeight="1">
      <c r="B116" s="134"/>
      <c r="C116" s="135" t="s">
        <v>187</v>
      </c>
      <c r="D116" s="136" t="s">
        <v>188</v>
      </c>
      <c r="E116" s="136" t="s">
        <v>64</v>
      </c>
      <c r="F116" s="261" t="s">
        <v>189</v>
      </c>
      <c r="G116" s="261"/>
      <c r="H116" s="261"/>
      <c r="I116" s="261"/>
      <c r="J116" s="136" t="s">
        <v>190</v>
      </c>
      <c r="K116" s="136" t="s">
        <v>191</v>
      </c>
      <c r="L116" s="136" t="s">
        <v>192</v>
      </c>
      <c r="M116" s="261" t="s">
        <v>193</v>
      </c>
      <c r="N116" s="261"/>
      <c r="O116" s="261"/>
      <c r="P116" s="261" t="s">
        <v>173</v>
      </c>
      <c r="Q116" s="262"/>
      <c r="R116" s="137"/>
      <c r="T116" s="76" t="s">
        <v>194</v>
      </c>
      <c r="U116" s="77" t="s">
        <v>46</v>
      </c>
      <c r="V116" s="77" t="s">
        <v>195</v>
      </c>
      <c r="W116" s="77" t="s">
        <v>196</v>
      </c>
      <c r="X116" s="77" t="s">
        <v>197</v>
      </c>
      <c r="Y116" s="77" t="s">
        <v>198</v>
      </c>
      <c r="Z116" s="77" t="s">
        <v>199</v>
      </c>
      <c r="AA116" s="77" t="s">
        <v>200</v>
      </c>
      <c r="AB116" s="77" t="s">
        <v>201</v>
      </c>
      <c r="AC116" s="77" t="s">
        <v>202</v>
      </c>
      <c r="AD116" s="78" t="s">
        <v>203</v>
      </c>
    </row>
    <row r="117" spans="2:65" s="1" customFormat="1" ht="29.25" customHeight="1">
      <c r="B117" s="35"/>
      <c r="C117" s="80" t="s">
        <v>167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274">
        <f>BK117</f>
        <v>0</v>
      </c>
      <c r="N117" s="275"/>
      <c r="O117" s="275"/>
      <c r="P117" s="275"/>
      <c r="Q117" s="275"/>
      <c r="R117" s="37"/>
      <c r="T117" s="79"/>
      <c r="U117" s="51"/>
      <c r="V117" s="51"/>
      <c r="W117" s="138">
        <f>W118+W145</f>
        <v>0</v>
      </c>
      <c r="X117" s="138">
        <f>X118+X145</f>
        <v>0</v>
      </c>
      <c r="Y117" s="51"/>
      <c r="Z117" s="139">
        <f>Z118+Z145</f>
        <v>99.18950000000001</v>
      </c>
      <c r="AA117" s="51"/>
      <c r="AB117" s="139">
        <f>AB118+AB145</f>
        <v>25.157575000000005</v>
      </c>
      <c r="AC117" s="51"/>
      <c r="AD117" s="140">
        <f>AD118+AD145</f>
        <v>7.6499999999999997E-3</v>
      </c>
      <c r="AT117" s="22" t="s">
        <v>83</v>
      </c>
      <c r="AU117" s="22" t="s">
        <v>175</v>
      </c>
      <c r="BK117" s="141">
        <f>BK118+BK145</f>
        <v>0</v>
      </c>
    </row>
    <row r="118" spans="2:65" s="10" customFormat="1" ht="37.35" customHeight="1">
      <c r="B118" s="142"/>
      <c r="C118" s="143"/>
      <c r="D118" s="144" t="s">
        <v>176</v>
      </c>
      <c r="E118" s="144"/>
      <c r="F118" s="144"/>
      <c r="G118" s="144"/>
      <c r="H118" s="144"/>
      <c r="I118" s="144"/>
      <c r="J118" s="144"/>
      <c r="K118" s="144"/>
      <c r="L118" s="144"/>
      <c r="M118" s="276">
        <f>BK118</f>
        <v>0</v>
      </c>
      <c r="N118" s="258"/>
      <c r="O118" s="258"/>
      <c r="P118" s="258"/>
      <c r="Q118" s="258"/>
      <c r="R118" s="145"/>
      <c r="T118" s="146"/>
      <c r="U118" s="143"/>
      <c r="V118" s="143"/>
      <c r="W118" s="147">
        <f>W119+W121+W127+W137</f>
        <v>0</v>
      </c>
      <c r="X118" s="147">
        <f>X119+X121+X127+X137</f>
        <v>0</v>
      </c>
      <c r="Y118" s="143"/>
      <c r="Z118" s="148">
        <f>Z119+Z121+Z127+Z137</f>
        <v>35.189500000000002</v>
      </c>
      <c r="AA118" s="143"/>
      <c r="AB118" s="148">
        <f>AB119+AB121+AB127+AB137</f>
        <v>25.157575000000005</v>
      </c>
      <c r="AC118" s="143"/>
      <c r="AD118" s="149">
        <f>AD119+AD121+AD127+AD137</f>
        <v>7.6499999999999997E-3</v>
      </c>
      <c r="AR118" s="150" t="s">
        <v>96</v>
      </c>
      <c r="AT118" s="151" t="s">
        <v>83</v>
      </c>
      <c r="AU118" s="151" t="s">
        <v>84</v>
      </c>
      <c r="AY118" s="150" t="s">
        <v>204</v>
      </c>
      <c r="BK118" s="152">
        <f>BK119+BK121+BK127+BK137</f>
        <v>0</v>
      </c>
    </row>
    <row r="119" spans="2:65" s="10" customFormat="1" ht="19.899999999999999" customHeight="1">
      <c r="B119" s="142"/>
      <c r="C119" s="143"/>
      <c r="D119" s="153" t="s">
        <v>179</v>
      </c>
      <c r="E119" s="153"/>
      <c r="F119" s="153"/>
      <c r="G119" s="153"/>
      <c r="H119" s="153"/>
      <c r="I119" s="153"/>
      <c r="J119" s="153"/>
      <c r="K119" s="153"/>
      <c r="L119" s="153"/>
      <c r="M119" s="277">
        <f>BK119</f>
        <v>0</v>
      </c>
      <c r="N119" s="278"/>
      <c r="O119" s="278"/>
      <c r="P119" s="278"/>
      <c r="Q119" s="278"/>
      <c r="R119" s="145"/>
      <c r="T119" s="146"/>
      <c r="U119" s="143"/>
      <c r="V119" s="143"/>
      <c r="W119" s="147">
        <f>W120</f>
        <v>0</v>
      </c>
      <c r="X119" s="147">
        <f>X120</f>
        <v>0</v>
      </c>
      <c r="Y119" s="143"/>
      <c r="Z119" s="148">
        <f>Z120</f>
        <v>1.7669999999999999</v>
      </c>
      <c r="AA119" s="143"/>
      <c r="AB119" s="148">
        <f>AB120</f>
        <v>2.7650000000000001E-2</v>
      </c>
      <c r="AC119" s="143"/>
      <c r="AD119" s="149">
        <f>AD120</f>
        <v>0</v>
      </c>
      <c r="AR119" s="150" t="s">
        <v>96</v>
      </c>
      <c r="AT119" s="151" t="s">
        <v>83</v>
      </c>
      <c r="AU119" s="151" t="s">
        <v>91</v>
      </c>
      <c r="AY119" s="150" t="s">
        <v>204</v>
      </c>
      <c r="BK119" s="152">
        <f>BK120</f>
        <v>0</v>
      </c>
    </row>
    <row r="120" spans="2:65" s="1" customFormat="1" ht="38.25" customHeight="1">
      <c r="B120" s="154"/>
      <c r="C120" s="155" t="s">
        <v>91</v>
      </c>
      <c r="D120" s="155" t="s">
        <v>205</v>
      </c>
      <c r="E120" s="156" t="s">
        <v>741</v>
      </c>
      <c r="F120" s="263" t="s">
        <v>742</v>
      </c>
      <c r="G120" s="263"/>
      <c r="H120" s="263"/>
      <c r="I120" s="263"/>
      <c r="J120" s="157" t="s">
        <v>237</v>
      </c>
      <c r="K120" s="158">
        <v>1</v>
      </c>
      <c r="L120" s="159"/>
      <c r="M120" s="264"/>
      <c r="N120" s="264"/>
      <c r="O120" s="264"/>
      <c r="P120" s="264">
        <f>ROUND(V120*K120,2)</f>
        <v>0</v>
      </c>
      <c r="Q120" s="264"/>
      <c r="R120" s="160"/>
      <c r="T120" s="161" t="s">
        <v>5</v>
      </c>
      <c r="U120" s="44" t="s">
        <v>47</v>
      </c>
      <c r="V120" s="120">
        <f>L120+M120</f>
        <v>0</v>
      </c>
      <c r="W120" s="120">
        <f>ROUND(L120*K120,2)</f>
        <v>0</v>
      </c>
      <c r="X120" s="120">
        <f>ROUND(M120*K120,2)</f>
        <v>0</v>
      </c>
      <c r="Y120" s="162">
        <v>1.7669999999999999</v>
      </c>
      <c r="Z120" s="162">
        <f>Y120*K120</f>
        <v>1.7669999999999999</v>
      </c>
      <c r="AA120" s="162">
        <v>2.7650000000000001E-2</v>
      </c>
      <c r="AB120" s="162">
        <f>AA120*K120</f>
        <v>2.7650000000000001E-2</v>
      </c>
      <c r="AC120" s="162">
        <v>0</v>
      </c>
      <c r="AD120" s="163">
        <f>AC120*K120</f>
        <v>0</v>
      </c>
      <c r="AR120" s="22" t="s">
        <v>209</v>
      </c>
      <c r="AT120" s="22" t="s">
        <v>205</v>
      </c>
      <c r="AU120" s="22" t="s">
        <v>96</v>
      </c>
      <c r="AY120" s="22" t="s">
        <v>204</v>
      </c>
      <c r="BE120" s="164">
        <f>IF(U120="základní",P120,0)</f>
        <v>0</v>
      </c>
      <c r="BF120" s="164">
        <f>IF(U120="snížená",P120,0)</f>
        <v>0</v>
      </c>
      <c r="BG120" s="164">
        <f>IF(U120="zákl. přenesená",P120,0)</f>
        <v>0</v>
      </c>
      <c r="BH120" s="164">
        <f>IF(U120="sníž. přenesená",P120,0)</f>
        <v>0</v>
      </c>
      <c r="BI120" s="164">
        <f>IF(U120="nulová",P120,0)</f>
        <v>0</v>
      </c>
      <c r="BJ120" s="22" t="s">
        <v>91</v>
      </c>
      <c r="BK120" s="164">
        <f>ROUND(V120*K120,2)</f>
        <v>0</v>
      </c>
      <c r="BL120" s="22" t="s">
        <v>209</v>
      </c>
      <c r="BM120" s="22" t="s">
        <v>743</v>
      </c>
    </row>
    <row r="121" spans="2:65" s="10" customFormat="1" ht="29.85" customHeight="1">
      <c r="B121" s="142"/>
      <c r="C121" s="143"/>
      <c r="D121" s="153" t="s">
        <v>180</v>
      </c>
      <c r="E121" s="153"/>
      <c r="F121" s="153"/>
      <c r="G121" s="153"/>
      <c r="H121" s="153"/>
      <c r="I121" s="153"/>
      <c r="J121" s="153"/>
      <c r="K121" s="153"/>
      <c r="L121" s="153"/>
      <c r="M121" s="279">
        <f>BK121</f>
        <v>0</v>
      </c>
      <c r="N121" s="280"/>
      <c r="O121" s="280"/>
      <c r="P121" s="280"/>
      <c r="Q121" s="280"/>
      <c r="R121" s="145"/>
      <c r="T121" s="146"/>
      <c r="U121" s="143"/>
      <c r="V121" s="143"/>
      <c r="W121" s="147">
        <f>SUM(W122:W126)</f>
        <v>0</v>
      </c>
      <c r="X121" s="147">
        <f>SUM(X122:X126)</f>
        <v>0</v>
      </c>
      <c r="Y121" s="143"/>
      <c r="Z121" s="148">
        <f>SUM(Z122:Z126)</f>
        <v>21.990000000000002</v>
      </c>
      <c r="AA121" s="143"/>
      <c r="AB121" s="148">
        <f>SUM(AB122:AB126)</f>
        <v>25.113600000000002</v>
      </c>
      <c r="AC121" s="143"/>
      <c r="AD121" s="149">
        <f>SUM(AD122:AD126)</f>
        <v>0</v>
      </c>
      <c r="AR121" s="150" t="s">
        <v>96</v>
      </c>
      <c r="AT121" s="151" t="s">
        <v>83</v>
      </c>
      <c r="AU121" s="151" t="s">
        <v>91</v>
      </c>
      <c r="AY121" s="150" t="s">
        <v>204</v>
      </c>
      <c r="BK121" s="152">
        <f>SUM(BK122:BK126)</f>
        <v>0</v>
      </c>
    </row>
    <row r="122" spans="2:65" s="1" customFormat="1" ht="25.5" customHeight="1">
      <c r="B122" s="154"/>
      <c r="C122" s="155" t="s">
        <v>96</v>
      </c>
      <c r="D122" s="155" t="s">
        <v>205</v>
      </c>
      <c r="E122" s="156" t="s">
        <v>252</v>
      </c>
      <c r="F122" s="263" t="s">
        <v>253</v>
      </c>
      <c r="G122" s="263"/>
      <c r="H122" s="263"/>
      <c r="I122" s="263"/>
      <c r="J122" s="157" t="s">
        <v>208</v>
      </c>
      <c r="K122" s="158">
        <v>25</v>
      </c>
      <c r="L122" s="159"/>
      <c r="M122" s="264"/>
      <c r="N122" s="264"/>
      <c r="O122" s="264"/>
      <c r="P122" s="264">
        <f>ROUND(V122*K122,2)</f>
        <v>0</v>
      </c>
      <c r="Q122" s="264"/>
      <c r="R122" s="160"/>
      <c r="T122" s="161" t="s">
        <v>5</v>
      </c>
      <c r="U122" s="44" t="s">
        <v>47</v>
      </c>
      <c r="V122" s="120">
        <f>L122+M122</f>
        <v>0</v>
      </c>
      <c r="W122" s="120">
        <f>ROUND(L122*K122,2)</f>
        <v>0</v>
      </c>
      <c r="X122" s="120">
        <f>ROUND(M122*K122,2)</f>
        <v>0</v>
      </c>
      <c r="Y122" s="162">
        <v>0.51700000000000002</v>
      </c>
      <c r="Z122" s="162">
        <f>Y122*K122</f>
        <v>12.925000000000001</v>
      </c>
      <c r="AA122" s="162">
        <v>2.96E-3</v>
      </c>
      <c r="AB122" s="162">
        <f>AA122*K122</f>
        <v>7.3999999999999996E-2</v>
      </c>
      <c r="AC122" s="162">
        <v>0</v>
      </c>
      <c r="AD122" s="163">
        <f>AC122*K122</f>
        <v>0</v>
      </c>
      <c r="AR122" s="22" t="s">
        <v>209</v>
      </c>
      <c r="AT122" s="22" t="s">
        <v>205</v>
      </c>
      <c r="AU122" s="22" t="s">
        <v>96</v>
      </c>
      <c r="AY122" s="22" t="s">
        <v>204</v>
      </c>
      <c r="BE122" s="164">
        <f>IF(U122="základní",P122,0)</f>
        <v>0</v>
      </c>
      <c r="BF122" s="164">
        <f>IF(U122="snížená",P122,0)</f>
        <v>0</v>
      </c>
      <c r="BG122" s="164">
        <f>IF(U122="zákl. přenesená",P122,0)</f>
        <v>0</v>
      </c>
      <c r="BH122" s="164">
        <f>IF(U122="sníž. přenesená",P122,0)</f>
        <v>0</v>
      </c>
      <c r="BI122" s="164">
        <f>IF(U122="nulová",P122,0)</f>
        <v>0</v>
      </c>
      <c r="BJ122" s="22" t="s">
        <v>91</v>
      </c>
      <c r="BK122" s="164">
        <f>ROUND(V122*K122,2)</f>
        <v>0</v>
      </c>
      <c r="BL122" s="22" t="s">
        <v>209</v>
      </c>
      <c r="BM122" s="22" t="s">
        <v>744</v>
      </c>
    </row>
    <row r="123" spans="2:65" s="1" customFormat="1" ht="25.5" customHeight="1">
      <c r="B123" s="154"/>
      <c r="C123" s="155" t="s">
        <v>216</v>
      </c>
      <c r="D123" s="155" t="s">
        <v>205</v>
      </c>
      <c r="E123" s="156" t="s">
        <v>408</v>
      </c>
      <c r="F123" s="263" t="s">
        <v>409</v>
      </c>
      <c r="G123" s="263"/>
      <c r="H123" s="263"/>
      <c r="I123" s="263"/>
      <c r="J123" s="157" t="s">
        <v>208</v>
      </c>
      <c r="K123" s="158">
        <v>10</v>
      </c>
      <c r="L123" s="159"/>
      <c r="M123" s="264"/>
      <c r="N123" s="264"/>
      <c r="O123" s="264"/>
      <c r="P123" s="264">
        <f>ROUND(V123*K123,2)</f>
        <v>0</v>
      </c>
      <c r="Q123" s="264"/>
      <c r="R123" s="160"/>
      <c r="T123" s="161" t="s">
        <v>5</v>
      </c>
      <c r="U123" s="44" t="s">
        <v>47</v>
      </c>
      <c r="V123" s="120">
        <f>L123+M123</f>
        <v>0</v>
      </c>
      <c r="W123" s="120">
        <f>ROUND(L123*K123,2)</f>
        <v>0</v>
      </c>
      <c r="X123" s="120">
        <f>ROUND(M123*K123,2)</f>
        <v>0</v>
      </c>
      <c r="Y123" s="162">
        <v>0.65200000000000002</v>
      </c>
      <c r="Z123" s="162">
        <f>Y123*K123</f>
        <v>6.5200000000000005</v>
      </c>
      <c r="AA123" s="162">
        <v>3.7599999999999999E-3</v>
      </c>
      <c r="AB123" s="162">
        <f>AA123*K123</f>
        <v>3.7600000000000001E-2</v>
      </c>
      <c r="AC123" s="162">
        <v>0</v>
      </c>
      <c r="AD123" s="163">
        <f>AC123*K123</f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>IF(U123="základní",P123,0)</f>
        <v>0</v>
      </c>
      <c r="BF123" s="164">
        <f>IF(U123="snížená",P123,0)</f>
        <v>0</v>
      </c>
      <c r="BG123" s="164">
        <f>IF(U123="zákl. přenesená",P123,0)</f>
        <v>0</v>
      </c>
      <c r="BH123" s="164">
        <f>IF(U123="sníž. přenesená",P123,0)</f>
        <v>0</v>
      </c>
      <c r="BI123" s="164">
        <f>IF(U123="nulová",P123,0)</f>
        <v>0</v>
      </c>
      <c r="BJ123" s="22" t="s">
        <v>91</v>
      </c>
      <c r="BK123" s="164">
        <f>ROUND(V123*K123,2)</f>
        <v>0</v>
      </c>
      <c r="BL123" s="22" t="s">
        <v>209</v>
      </c>
      <c r="BM123" s="22" t="s">
        <v>745</v>
      </c>
    </row>
    <row r="124" spans="2:65" s="1" customFormat="1" ht="25.5" customHeight="1">
      <c r="B124" s="154"/>
      <c r="C124" s="155" t="s">
        <v>220</v>
      </c>
      <c r="D124" s="155" t="s">
        <v>205</v>
      </c>
      <c r="E124" s="156" t="s">
        <v>267</v>
      </c>
      <c r="F124" s="263" t="s">
        <v>268</v>
      </c>
      <c r="G124" s="263"/>
      <c r="H124" s="263"/>
      <c r="I124" s="263"/>
      <c r="J124" s="157" t="s">
        <v>208</v>
      </c>
      <c r="K124" s="158">
        <v>35</v>
      </c>
      <c r="L124" s="159"/>
      <c r="M124" s="264"/>
      <c r="N124" s="264"/>
      <c r="O124" s="264"/>
      <c r="P124" s="264">
        <f>ROUND(V124*K124,2)</f>
        <v>0</v>
      </c>
      <c r="Q124" s="264"/>
      <c r="R124" s="160"/>
      <c r="T124" s="161" t="s">
        <v>5</v>
      </c>
      <c r="U124" s="44" t="s">
        <v>47</v>
      </c>
      <c r="V124" s="120">
        <f>L124+M124</f>
        <v>0</v>
      </c>
      <c r="W124" s="120">
        <f>ROUND(L124*K124,2)</f>
        <v>0</v>
      </c>
      <c r="X124" s="120">
        <f>ROUND(M124*K124,2)</f>
        <v>0</v>
      </c>
      <c r="Y124" s="162">
        <v>3.2000000000000001E-2</v>
      </c>
      <c r="Z124" s="162">
        <f>Y124*K124</f>
        <v>1.1200000000000001</v>
      </c>
      <c r="AA124" s="162">
        <v>0</v>
      </c>
      <c r="AB124" s="162">
        <f>AA124*K124</f>
        <v>0</v>
      </c>
      <c r="AC124" s="162">
        <v>0</v>
      </c>
      <c r="AD124" s="163">
        <f>AC124*K124</f>
        <v>0</v>
      </c>
      <c r="AR124" s="22" t="s">
        <v>209</v>
      </c>
      <c r="AT124" s="22" t="s">
        <v>205</v>
      </c>
      <c r="AU124" s="22" t="s">
        <v>96</v>
      </c>
      <c r="AY124" s="22" t="s">
        <v>204</v>
      </c>
      <c r="BE124" s="164">
        <f>IF(U124="základní",P124,0)</f>
        <v>0</v>
      </c>
      <c r="BF124" s="164">
        <f>IF(U124="snížená",P124,0)</f>
        <v>0</v>
      </c>
      <c r="BG124" s="164">
        <f>IF(U124="zákl. přenesená",P124,0)</f>
        <v>0</v>
      </c>
      <c r="BH124" s="164">
        <f>IF(U124="sníž. přenesená",P124,0)</f>
        <v>0</v>
      </c>
      <c r="BI124" s="164">
        <f>IF(U124="nulová",P124,0)</f>
        <v>0</v>
      </c>
      <c r="BJ124" s="22" t="s">
        <v>91</v>
      </c>
      <c r="BK124" s="164">
        <f>ROUND(V124*K124,2)</f>
        <v>0</v>
      </c>
      <c r="BL124" s="22" t="s">
        <v>209</v>
      </c>
      <c r="BM124" s="22" t="s">
        <v>746</v>
      </c>
    </row>
    <row r="125" spans="2:65" s="1" customFormat="1" ht="25.5" customHeight="1">
      <c r="B125" s="154"/>
      <c r="C125" s="155" t="s">
        <v>224</v>
      </c>
      <c r="D125" s="155" t="s">
        <v>205</v>
      </c>
      <c r="E125" s="156" t="s">
        <v>270</v>
      </c>
      <c r="F125" s="263" t="s">
        <v>271</v>
      </c>
      <c r="G125" s="263"/>
      <c r="H125" s="263"/>
      <c r="I125" s="263"/>
      <c r="J125" s="157" t="s">
        <v>272</v>
      </c>
      <c r="K125" s="158">
        <v>25</v>
      </c>
      <c r="L125" s="159"/>
      <c r="M125" s="264"/>
      <c r="N125" s="264"/>
      <c r="O125" s="264"/>
      <c r="P125" s="264">
        <f>ROUND(V125*K125,2)</f>
        <v>0</v>
      </c>
      <c r="Q125" s="264"/>
      <c r="R125" s="160"/>
      <c r="T125" s="161" t="s">
        <v>5</v>
      </c>
      <c r="U125" s="44" t="s">
        <v>47</v>
      </c>
      <c r="V125" s="120">
        <f>L125+M125</f>
        <v>0</v>
      </c>
      <c r="W125" s="120">
        <f>ROUND(L125*K125,2)</f>
        <v>0</v>
      </c>
      <c r="X125" s="120">
        <f>ROUND(M125*K125,2)</f>
        <v>0</v>
      </c>
      <c r="Y125" s="162">
        <v>5.7000000000000002E-2</v>
      </c>
      <c r="Z125" s="162">
        <f>Y125*K125</f>
        <v>1.425</v>
      </c>
      <c r="AA125" s="162">
        <v>8.0000000000000007E-5</v>
      </c>
      <c r="AB125" s="162">
        <f>AA125*K125</f>
        <v>2E-3</v>
      </c>
      <c r="AC125" s="162">
        <v>0</v>
      </c>
      <c r="AD125" s="163">
        <f>AC125*K125</f>
        <v>0</v>
      </c>
      <c r="AR125" s="22" t="s">
        <v>209</v>
      </c>
      <c r="AT125" s="22" t="s">
        <v>205</v>
      </c>
      <c r="AU125" s="22" t="s">
        <v>96</v>
      </c>
      <c r="AY125" s="22" t="s">
        <v>204</v>
      </c>
      <c r="BE125" s="164">
        <f>IF(U125="základní",P125,0)</f>
        <v>0</v>
      </c>
      <c r="BF125" s="164">
        <f>IF(U125="snížená",P125,0)</f>
        <v>0</v>
      </c>
      <c r="BG125" s="164">
        <f>IF(U125="zákl. přenesená",P125,0)</f>
        <v>0</v>
      </c>
      <c r="BH125" s="164">
        <f>IF(U125="sníž. přenesená",P125,0)</f>
        <v>0</v>
      </c>
      <c r="BI125" s="164">
        <f>IF(U125="nulová",P125,0)</f>
        <v>0</v>
      </c>
      <c r="BJ125" s="22" t="s">
        <v>91</v>
      </c>
      <c r="BK125" s="164">
        <f>ROUND(V125*K125,2)</f>
        <v>0</v>
      </c>
      <c r="BL125" s="22" t="s">
        <v>209</v>
      </c>
      <c r="BM125" s="22" t="s">
        <v>747</v>
      </c>
    </row>
    <row r="126" spans="2:65" s="1" customFormat="1" ht="16.5" customHeight="1">
      <c r="B126" s="154"/>
      <c r="C126" s="165" t="s">
        <v>229</v>
      </c>
      <c r="D126" s="165" t="s">
        <v>211</v>
      </c>
      <c r="E126" s="166" t="s">
        <v>275</v>
      </c>
      <c r="F126" s="265" t="s">
        <v>276</v>
      </c>
      <c r="G126" s="265"/>
      <c r="H126" s="265"/>
      <c r="I126" s="265"/>
      <c r="J126" s="167" t="s">
        <v>272</v>
      </c>
      <c r="K126" s="168">
        <v>25</v>
      </c>
      <c r="L126" s="169"/>
      <c r="M126" s="266"/>
      <c r="N126" s="266"/>
      <c r="O126" s="267"/>
      <c r="P126" s="264">
        <f>ROUND(V126*K126,2)</f>
        <v>0</v>
      </c>
      <c r="Q126" s="264"/>
      <c r="R126" s="160"/>
      <c r="T126" s="161" t="s">
        <v>5</v>
      </c>
      <c r="U126" s="44" t="s">
        <v>47</v>
      </c>
      <c r="V126" s="120">
        <f>L126+M126</f>
        <v>0</v>
      </c>
      <c r="W126" s="120">
        <f>ROUND(L126*K126,2)</f>
        <v>0</v>
      </c>
      <c r="X126" s="120">
        <f>ROUND(M126*K126,2)</f>
        <v>0</v>
      </c>
      <c r="Y126" s="162">
        <v>0</v>
      </c>
      <c r="Z126" s="162">
        <f>Y126*K126</f>
        <v>0</v>
      </c>
      <c r="AA126" s="162">
        <v>1</v>
      </c>
      <c r="AB126" s="162">
        <f>AA126*K126</f>
        <v>25</v>
      </c>
      <c r="AC126" s="162">
        <v>0</v>
      </c>
      <c r="AD126" s="163">
        <f>AC126*K126</f>
        <v>0</v>
      </c>
      <c r="AR126" s="22" t="s">
        <v>277</v>
      </c>
      <c r="AT126" s="22" t="s">
        <v>211</v>
      </c>
      <c r="AU126" s="22" t="s">
        <v>96</v>
      </c>
      <c r="AY126" s="22" t="s">
        <v>204</v>
      </c>
      <c r="BE126" s="164">
        <f>IF(U126="základní",P126,0)</f>
        <v>0</v>
      </c>
      <c r="BF126" s="164">
        <f>IF(U126="snížená",P126,0)</f>
        <v>0</v>
      </c>
      <c r="BG126" s="164">
        <f>IF(U126="zákl. přenesená",P126,0)</f>
        <v>0</v>
      </c>
      <c r="BH126" s="164">
        <f>IF(U126="sníž. přenesená",P126,0)</f>
        <v>0</v>
      </c>
      <c r="BI126" s="164">
        <f>IF(U126="nulová",P126,0)</f>
        <v>0</v>
      </c>
      <c r="BJ126" s="22" t="s">
        <v>91</v>
      </c>
      <c r="BK126" s="164">
        <f>ROUND(V126*K126,2)</f>
        <v>0</v>
      </c>
      <c r="BL126" s="22" t="s">
        <v>278</v>
      </c>
      <c r="BM126" s="22" t="s">
        <v>748</v>
      </c>
    </row>
    <row r="127" spans="2:65" s="10" customFormat="1" ht="29.85" customHeight="1">
      <c r="B127" s="142"/>
      <c r="C127" s="143"/>
      <c r="D127" s="153" t="s">
        <v>181</v>
      </c>
      <c r="E127" s="153"/>
      <c r="F127" s="153"/>
      <c r="G127" s="153"/>
      <c r="H127" s="153"/>
      <c r="I127" s="153"/>
      <c r="J127" s="153"/>
      <c r="K127" s="153"/>
      <c r="L127" s="153"/>
      <c r="M127" s="279">
        <f>BK127</f>
        <v>0</v>
      </c>
      <c r="N127" s="280"/>
      <c r="O127" s="280"/>
      <c r="P127" s="280"/>
      <c r="Q127" s="280"/>
      <c r="R127" s="145"/>
      <c r="T127" s="146"/>
      <c r="U127" s="143"/>
      <c r="V127" s="143"/>
      <c r="W127" s="147">
        <f>SUM(W128:W136)</f>
        <v>0</v>
      </c>
      <c r="X127" s="147">
        <f>SUM(X128:X136)</f>
        <v>0</v>
      </c>
      <c r="Y127" s="143"/>
      <c r="Z127" s="148">
        <f>SUM(Z128:Z136)</f>
        <v>7.0790000000000006</v>
      </c>
      <c r="AA127" s="143"/>
      <c r="AB127" s="148">
        <f>SUM(AB128:AB136)</f>
        <v>1.238E-2</v>
      </c>
      <c r="AC127" s="143"/>
      <c r="AD127" s="149">
        <f>SUM(AD128:AD136)</f>
        <v>7.6499999999999997E-3</v>
      </c>
      <c r="AR127" s="150" t="s">
        <v>96</v>
      </c>
      <c r="AT127" s="151" t="s">
        <v>83</v>
      </c>
      <c r="AU127" s="151" t="s">
        <v>91</v>
      </c>
      <c r="AY127" s="150" t="s">
        <v>204</v>
      </c>
      <c r="BK127" s="152">
        <f>SUM(BK128:BK136)</f>
        <v>0</v>
      </c>
    </row>
    <row r="128" spans="2:65" s="1" customFormat="1" ht="38.25" customHeight="1">
      <c r="B128" s="154"/>
      <c r="C128" s="155" t="s">
        <v>234</v>
      </c>
      <c r="D128" s="155" t="s">
        <v>205</v>
      </c>
      <c r="E128" s="156" t="s">
        <v>281</v>
      </c>
      <c r="F128" s="263" t="s">
        <v>282</v>
      </c>
      <c r="G128" s="263"/>
      <c r="H128" s="263"/>
      <c r="I128" s="263"/>
      <c r="J128" s="157" t="s">
        <v>237</v>
      </c>
      <c r="K128" s="158">
        <v>17</v>
      </c>
      <c r="L128" s="159"/>
      <c r="M128" s="264"/>
      <c r="N128" s="264"/>
      <c r="O128" s="264"/>
      <c r="P128" s="264">
        <f t="shared" ref="P128:P136" si="0">ROUND(V128*K128,2)</f>
        <v>0</v>
      </c>
      <c r="Q128" s="264"/>
      <c r="R128" s="160"/>
      <c r="T128" s="161" t="s">
        <v>5</v>
      </c>
      <c r="U128" s="44" t="s">
        <v>47</v>
      </c>
      <c r="V128" s="120">
        <f t="shared" ref="V128:V136" si="1">L128+M128</f>
        <v>0</v>
      </c>
      <c r="W128" s="120">
        <f t="shared" ref="W128:W136" si="2">ROUND(L128*K128,2)</f>
        <v>0</v>
      </c>
      <c r="X128" s="120">
        <f t="shared" ref="X128:X136" si="3">ROUND(M128*K128,2)</f>
        <v>0</v>
      </c>
      <c r="Y128" s="162">
        <v>0.15</v>
      </c>
      <c r="Z128" s="162">
        <f t="shared" ref="Z128:Z136" si="4">Y128*K128</f>
        <v>2.5499999999999998</v>
      </c>
      <c r="AA128" s="162">
        <v>2.5000000000000001E-4</v>
      </c>
      <c r="AB128" s="162">
        <f t="shared" ref="AB128:AB136" si="5">AA128*K128</f>
        <v>4.2500000000000003E-3</v>
      </c>
      <c r="AC128" s="162">
        <v>0</v>
      </c>
      <c r="AD128" s="163">
        <f t="shared" ref="AD128:AD136" si="6">AC128*K128</f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 t="shared" ref="BE128:BE136" si="7">IF(U128="základní",P128,0)</f>
        <v>0</v>
      </c>
      <c r="BF128" s="164">
        <f t="shared" ref="BF128:BF136" si="8">IF(U128="snížená",P128,0)</f>
        <v>0</v>
      </c>
      <c r="BG128" s="164">
        <f t="shared" ref="BG128:BG136" si="9">IF(U128="zákl. přenesená",P128,0)</f>
        <v>0</v>
      </c>
      <c r="BH128" s="164">
        <f t="shared" ref="BH128:BH136" si="10">IF(U128="sníž. přenesená",P128,0)</f>
        <v>0</v>
      </c>
      <c r="BI128" s="164">
        <f t="shared" ref="BI128:BI136" si="11">IF(U128="nulová",P128,0)</f>
        <v>0</v>
      </c>
      <c r="BJ128" s="22" t="s">
        <v>91</v>
      </c>
      <c r="BK128" s="164">
        <f t="shared" ref="BK128:BK136" si="12">ROUND(V128*K128,2)</f>
        <v>0</v>
      </c>
      <c r="BL128" s="22" t="s">
        <v>209</v>
      </c>
      <c r="BM128" s="22" t="s">
        <v>749</v>
      </c>
    </row>
    <row r="129" spans="2:65" s="1" customFormat="1" ht="25.5" customHeight="1">
      <c r="B129" s="154"/>
      <c r="C129" s="155" t="s">
        <v>239</v>
      </c>
      <c r="D129" s="155" t="s">
        <v>205</v>
      </c>
      <c r="E129" s="156" t="s">
        <v>285</v>
      </c>
      <c r="F129" s="263" t="s">
        <v>286</v>
      </c>
      <c r="G129" s="263"/>
      <c r="H129" s="263"/>
      <c r="I129" s="263"/>
      <c r="J129" s="157" t="s">
        <v>237</v>
      </c>
      <c r="K129" s="158">
        <v>17</v>
      </c>
      <c r="L129" s="159"/>
      <c r="M129" s="264"/>
      <c r="N129" s="264"/>
      <c r="O129" s="264"/>
      <c r="P129" s="264">
        <f t="shared" si="0"/>
        <v>0</v>
      </c>
      <c r="Q129" s="264"/>
      <c r="R129" s="160"/>
      <c r="T129" s="161" t="s">
        <v>5</v>
      </c>
      <c r="U129" s="44" t="s">
        <v>47</v>
      </c>
      <c r="V129" s="120">
        <f t="shared" si="1"/>
        <v>0</v>
      </c>
      <c r="W129" s="120">
        <f t="shared" si="2"/>
        <v>0</v>
      </c>
      <c r="X129" s="120">
        <f t="shared" si="3"/>
        <v>0</v>
      </c>
      <c r="Y129" s="162">
        <v>3.5000000000000003E-2</v>
      </c>
      <c r="Z129" s="162">
        <f t="shared" si="4"/>
        <v>0.59500000000000008</v>
      </c>
      <c r="AA129" s="162">
        <v>1.3999999999999999E-4</v>
      </c>
      <c r="AB129" s="162">
        <f t="shared" si="5"/>
        <v>2.3799999999999997E-3</v>
      </c>
      <c r="AC129" s="162">
        <v>0</v>
      </c>
      <c r="AD129" s="163">
        <f t="shared" si="6"/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 t="shared" si="7"/>
        <v>0</v>
      </c>
      <c r="BF129" s="164">
        <f t="shared" si="8"/>
        <v>0</v>
      </c>
      <c r="BG129" s="164">
        <f t="shared" si="9"/>
        <v>0</v>
      </c>
      <c r="BH129" s="164">
        <f t="shared" si="10"/>
        <v>0</v>
      </c>
      <c r="BI129" s="164">
        <f t="shared" si="11"/>
        <v>0</v>
      </c>
      <c r="BJ129" s="22" t="s">
        <v>91</v>
      </c>
      <c r="BK129" s="164">
        <f t="shared" si="12"/>
        <v>0</v>
      </c>
      <c r="BL129" s="22" t="s">
        <v>209</v>
      </c>
      <c r="BM129" s="22" t="s">
        <v>750</v>
      </c>
    </row>
    <row r="130" spans="2:65" s="1" customFormat="1" ht="38.25" customHeight="1">
      <c r="B130" s="154"/>
      <c r="C130" s="155" t="s">
        <v>243</v>
      </c>
      <c r="D130" s="155" t="s">
        <v>205</v>
      </c>
      <c r="E130" s="156" t="s">
        <v>751</v>
      </c>
      <c r="F130" s="263" t="s">
        <v>752</v>
      </c>
      <c r="G130" s="263"/>
      <c r="H130" s="263"/>
      <c r="I130" s="263"/>
      <c r="J130" s="157" t="s">
        <v>237</v>
      </c>
      <c r="K130" s="158">
        <v>0</v>
      </c>
      <c r="L130" s="159"/>
      <c r="M130" s="264"/>
      <c r="N130" s="264"/>
      <c r="O130" s="264"/>
      <c r="P130" s="264">
        <f t="shared" si="0"/>
        <v>0</v>
      </c>
      <c r="Q130" s="264"/>
      <c r="R130" s="160"/>
      <c r="T130" s="161" t="s">
        <v>5</v>
      </c>
      <c r="U130" s="44" t="s">
        <v>47</v>
      </c>
      <c r="V130" s="120">
        <f t="shared" si="1"/>
        <v>0</v>
      </c>
      <c r="W130" s="120">
        <f t="shared" si="2"/>
        <v>0</v>
      </c>
      <c r="X130" s="120">
        <f t="shared" si="3"/>
        <v>0</v>
      </c>
      <c r="Y130" s="162">
        <v>0</v>
      </c>
      <c r="Z130" s="162">
        <f t="shared" si="4"/>
        <v>0</v>
      </c>
      <c r="AA130" s="162">
        <v>0</v>
      </c>
      <c r="AB130" s="162">
        <f t="shared" si="5"/>
        <v>0</v>
      </c>
      <c r="AC130" s="162">
        <v>0</v>
      </c>
      <c r="AD130" s="163">
        <f t="shared" si="6"/>
        <v>0</v>
      </c>
      <c r="AR130" s="22" t="s">
        <v>209</v>
      </c>
      <c r="AT130" s="22" t="s">
        <v>205</v>
      </c>
      <c r="AU130" s="22" t="s">
        <v>96</v>
      </c>
      <c r="AY130" s="22" t="s">
        <v>204</v>
      </c>
      <c r="BE130" s="164">
        <f t="shared" si="7"/>
        <v>0</v>
      </c>
      <c r="BF130" s="164">
        <f t="shared" si="8"/>
        <v>0</v>
      </c>
      <c r="BG130" s="164">
        <f t="shared" si="9"/>
        <v>0</v>
      </c>
      <c r="BH130" s="164">
        <f t="shared" si="10"/>
        <v>0</v>
      </c>
      <c r="BI130" s="164">
        <f t="shared" si="11"/>
        <v>0</v>
      </c>
      <c r="BJ130" s="22" t="s">
        <v>91</v>
      </c>
      <c r="BK130" s="164">
        <f t="shared" si="12"/>
        <v>0</v>
      </c>
      <c r="BL130" s="22" t="s">
        <v>209</v>
      </c>
      <c r="BM130" s="22" t="s">
        <v>753</v>
      </c>
    </row>
    <row r="131" spans="2:65" s="1" customFormat="1" ht="25.5" customHeight="1">
      <c r="B131" s="154"/>
      <c r="C131" s="155" t="s">
        <v>247</v>
      </c>
      <c r="D131" s="155" t="s">
        <v>205</v>
      </c>
      <c r="E131" s="156" t="s">
        <v>289</v>
      </c>
      <c r="F131" s="263" t="s">
        <v>290</v>
      </c>
      <c r="G131" s="263"/>
      <c r="H131" s="263"/>
      <c r="I131" s="263"/>
      <c r="J131" s="157" t="s">
        <v>237</v>
      </c>
      <c r="K131" s="158">
        <v>17</v>
      </c>
      <c r="L131" s="159"/>
      <c r="M131" s="264"/>
      <c r="N131" s="264"/>
      <c r="O131" s="264"/>
      <c r="P131" s="264">
        <f t="shared" si="0"/>
        <v>0</v>
      </c>
      <c r="Q131" s="264"/>
      <c r="R131" s="160"/>
      <c r="T131" s="161" t="s">
        <v>5</v>
      </c>
      <c r="U131" s="44" t="s">
        <v>47</v>
      </c>
      <c r="V131" s="120">
        <f t="shared" si="1"/>
        <v>0</v>
      </c>
      <c r="W131" s="120">
        <f t="shared" si="2"/>
        <v>0</v>
      </c>
      <c r="X131" s="120">
        <f t="shared" si="3"/>
        <v>0</v>
      </c>
      <c r="Y131" s="162">
        <v>0.16600000000000001</v>
      </c>
      <c r="Z131" s="162">
        <f t="shared" si="4"/>
        <v>2.8220000000000001</v>
      </c>
      <c r="AA131" s="162">
        <v>9.0000000000000006E-5</v>
      </c>
      <c r="AB131" s="162">
        <f t="shared" si="5"/>
        <v>1.5300000000000001E-3</v>
      </c>
      <c r="AC131" s="162">
        <v>4.4999999999999999E-4</v>
      </c>
      <c r="AD131" s="163">
        <f t="shared" si="6"/>
        <v>7.6499999999999997E-3</v>
      </c>
      <c r="AR131" s="22" t="s">
        <v>209</v>
      </c>
      <c r="AT131" s="22" t="s">
        <v>205</v>
      </c>
      <c r="AU131" s="22" t="s">
        <v>96</v>
      </c>
      <c r="AY131" s="22" t="s">
        <v>204</v>
      </c>
      <c r="BE131" s="164">
        <f t="shared" si="7"/>
        <v>0</v>
      </c>
      <c r="BF131" s="164">
        <f t="shared" si="8"/>
        <v>0</v>
      </c>
      <c r="BG131" s="164">
        <f t="shared" si="9"/>
        <v>0</v>
      </c>
      <c r="BH131" s="164">
        <f t="shared" si="10"/>
        <v>0</v>
      </c>
      <c r="BI131" s="164">
        <f t="shared" si="11"/>
        <v>0</v>
      </c>
      <c r="BJ131" s="22" t="s">
        <v>91</v>
      </c>
      <c r="BK131" s="164">
        <f t="shared" si="12"/>
        <v>0</v>
      </c>
      <c r="BL131" s="22" t="s">
        <v>209</v>
      </c>
      <c r="BM131" s="22" t="s">
        <v>754</v>
      </c>
    </row>
    <row r="132" spans="2:65" s="1" customFormat="1" ht="25.5" customHeight="1">
      <c r="B132" s="154"/>
      <c r="C132" s="155" t="s">
        <v>251</v>
      </c>
      <c r="D132" s="155" t="s">
        <v>205</v>
      </c>
      <c r="E132" s="156" t="s">
        <v>292</v>
      </c>
      <c r="F132" s="263" t="s">
        <v>293</v>
      </c>
      <c r="G132" s="263"/>
      <c r="H132" s="263"/>
      <c r="I132" s="263"/>
      <c r="J132" s="157" t="s">
        <v>237</v>
      </c>
      <c r="K132" s="158">
        <v>4</v>
      </c>
      <c r="L132" s="159"/>
      <c r="M132" s="264"/>
      <c r="N132" s="264"/>
      <c r="O132" s="264"/>
      <c r="P132" s="264">
        <f t="shared" si="0"/>
        <v>0</v>
      </c>
      <c r="Q132" s="264"/>
      <c r="R132" s="160"/>
      <c r="T132" s="161" t="s">
        <v>5</v>
      </c>
      <c r="U132" s="44" t="s">
        <v>47</v>
      </c>
      <c r="V132" s="120">
        <f t="shared" si="1"/>
        <v>0</v>
      </c>
      <c r="W132" s="120">
        <f t="shared" si="2"/>
        <v>0</v>
      </c>
      <c r="X132" s="120">
        <f t="shared" si="3"/>
        <v>0</v>
      </c>
      <c r="Y132" s="162">
        <v>0.22700000000000001</v>
      </c>
      <c r="Z132" s="162">
        <f t="shared" si="4"/>
        <v>0.90800000000000003</v>
      </c>
      <c r="AA132" s="162">
        <v>1.4999999999999999E-4</v>
      </c>
      <c r="AB132" s="162">
        <f t="shared" si="5"/>
        <v>5.9999999999999995E-4</v>
      </c>
      <c r="AC132" s="162">
        <v>0</v>
      </c>
      <c r="AD132" s="163">
        <f t="shared" si="6"/>
        <v>0</v>
      </c>
      <c r="AR132" s="22" t="s">
        <v>209</v>
      </c>
      <c r="AT132" s="22" t="s">
        <v>205</v>
      </c>
      <c r="AU132" s="22" t="s">
        <v>96</v>
      </c>
      <c r="AY132" s="22" t="s">
        <v>204</v>
      </c>
      <c r="BE132" s="164">
        <f t="shared" si="7"/>
        <v>0</v>
      </c>
      <c r="BF132" s="164">
        <f t="shared" si="8"/>
        <v>0</v>
      </c>
      <c r="BG132" s="164">
        <f t="shared" si="9"/>
        <v>0</v>
      </c>
      <c r="BH132" s="164">
        <f t="shared" si="10"/>
        <v>0</v>
      </c>
      <c r="BI132" s="164">
        <f t="shared" si="11"/>
        <v>0</v>
      </c>
      <c r="BJ132" s="22" t="s">
        <v>91</v>
      </c>
      <c r="BK132" s="164">
        <f t="shared" si="12"/>
        <v>0</v>
      </c>
      <c r="BL132" s="22" t="s">
        <v>209</v>
      </c>
      <c r="BM132" s="22" t="s">
        <v>755</v>
      </c>
    </row>
    <row r="133" spans="2:65" s="1" customFormat="1" ht="25.5" customHeight="1">
      <c r="B133" s="154"/>
      <c r="C133" s="165" t="s">
        <v>255</v>
      </c>
      <c r="D133" s="165" t="s">
        <v>211</v>
      </c>
      <c r="E133" s="166" t="s">
        <v>296</v>
      </c>
      <c r="F133" s="265" t="s">
        <v>297</v>
      </c>
      <c r="G133" s="265"/>
      <c r="H133" s="265"/>
      <c r="I133" s="265"/>
      <c r="J133" s="167" t="s">
        <v>237</v>
      </c>
      <c r="K133" s="168">
        <v>4</v>
      </c>
      <c r="L133" s="169"/>
      <c r="M133" s="266"/>
      <c r="N133" s="266"/>
      <c r="O133" s="267"/>
      <c r="P133" s="264">
        <f t="shared" si="0"/>
        <v>0</v>
      </c>
      <c r="Q133" s="264"/>
      <c r="R133" s="160"/>
      <c r="T133" s="161" t="s">
        <v>5</v>
      </c>
      <c r="U133" s="44" t="s">
        <v>47</v>
      </c>
      <c r="V133" s="120">
        <f t="shared" si="1"/>
        <v>0</v>
      </c>
      <c r="W133" s="120">
        <f t="shared" si="2"/>
        <v>0</v>
      </c>
      <c r="X133" s="120">
        <f t="shared" si="3"/>
        <v>0</v>
      </c>
      <c r="Y133" s="162">
        <v>0</v>
      </c>
      <c r="Z133" s="162">
        <f t="shared" si="4"/>
        <v>0</v>
      </c>
      <c r="AA133" s="162">
        <v>6.8000000000000005E-4</v>
      </c>
      <c r="AB133" s="162">
        <f t="shared" si="5"/>
        <v>2.7200000000000002E-3</v>
      </c>
      <c r="AC133" s="162">
        <v>0</v>
      </c>
      <c r="AD133" s="163">
        <f t="shared" si="6"/>
        <v>0</v>
      </c>
      <c r="AR133" s="22" t="s">
        <v>214</v>
      </c>
      <c r="AT133" s="22" t="s">
        <v>211</v>
      </c>
      <c r="AU133" s="22" t="s">
        <v>96</v>
      </c>
      <c r="AY133" s="22" t="s">
        <v>204</v>
      </c>
      <c r="BE133" s="164">
        <f t="shared" si="7"/>
        <v>0</v>
      </c>
      <c r="BF133" s="164">
        <f t="shared" si="8"/>
        <v>0</v>
      </c>
      <c r="BG133" s="164">
        <f t="shared" si="9"/>
        <v>0</v>
      </c>
      <c r="BH133" s="164">
        <f t="shared" si="10"/>
        <v>0</v>
      </c>
      <c r="BI133" s="164">
        <f t="shared" si="11"/>
        <v>0</v>
      </c>
      <c r="BJ133" s="22" t="s">
        <v>91</v>
      </c>
      <c r="BK133" s="164">
        <f t="shared" si="12"/>
        <v>0</v>
      </c>
      <c r="BL133" s="22" t="s">
        <v>209</v>
      </c>
      <c r="BM133" s="22" t="s">
        <v>756</v>
      </c>
    </row>
    <row r="134" spans="2:65" s="1" customFormat="1" ht="25.5" customHeight="1">
      <c r="B134" s="154"/>
      <c r="C134" s="155" t="s">
        <v>259</v>
      </c>
      <c r="D134" s="155" t="s">
        <v>205</v>
      </c>
      <c r="E134" s="156" t="s">
        <v>304</v>
      </c>
      <c r="F134" s="263" t="s">
        <v>305</v>
      </c>
      <c r="G134" s="263"/>
      <c r="H134" s="263"/>
      <c r="I134" s="263"/>
      <c r="J134" s="157" t="s">
        <v>237</v>
      </c>
      <c r="K134" s="158">
        <v>4</v>
      </c>
      <c r="L134" s="159"/>
      <c r="M134" s="264"/>
      <c r="N134" s="264"/>
      <c r="O134" s="264"/>
      <c r="P134" s="264">
        <f t="shared" si="0"/>
        <v>0</v>
      </c>
      <c r="Q134" s="264"/>
      <c r="R134" s="160"/>
      <c r="T134" s="161" t="s">
        <v>5</v>
      </c>
      <c r="U134" s="44" t="s">
        <v>47</v>
      </c>
      <c r="V134" s="120">
        <f t="shared" si="1"/>
        <v>0</v>
      </c>
      <c r="W134" s="120">
        <f t="shared" si="2"/>
        <v>0</v>
      </c>
      <c r="X134" s="120">
        <f t="shared" si="3"/>
        <v>0</v>
      </c>
      <c r="Y134" s="162">
        <v>5.0999999999999997E-2</v>
      </c>
      <c r="Z134" s="162">
        <f t="shared" si="4"/>
        <v>0.20399999999999999</v>
      </c>
      <c r="AA134" s="162">
        <v>3.0000000000000001E-5</v>
      </c>
      <c r="AB134" s="162">
        <f t="shared" si="5"/>
        <v>1.2E-4</v>
      </c>
      <c r="AC134" s="162">
        <v>0</v>
      </c>
      <c r="AD134" s="163">
        <f t="shared" si="6"/>
        <v>0</v>
      </c>
      <c r="AR134" s="22" t="s">
        <v>209</v>
      </c>
      <c r="AT134" s="22" t="s">
        <v>205</v>
      </c>
      <c r="AU134" s="22" t="s">
        <v>96</v>
      </c>
      <c r="AY134" s="22" t="s">
        <v>204</v>
      </c>
      <c r="BE134" s="164">
        <f t="shared" si="7"/>
        <v>0</v>
      </c>
      <c r="BF134" s="164">
        <f t="shared" si="8"/>
        <v>0</v>
      </c>
      <c r="BG134" s="164">
        <f t="shared" si="9"/>
        <v>0</v>
      </c>
      <c r="BH134" s="164">
        <f t="shared" si="10"/>
        <v>0</v>
      </c>
      <c r="BI134" s="164">
        <f t="shared" si="11"/>
        <v>0</v>
      </c>
      <c r="BJ134" s="22" t="s">
        <v>91</v>
      </c>
      <c r="BK134" s="164">
        <f t="shared" si="12"/>
        <v>0</v>
      </c>
      <c r="BL134" s="22" t="s">
        <v>209</v>
      </c>
      <c r="BM134" s="22" t="s">
        <v>757</v>
      </c>
    </row>
    <row r="135" spans="2:65" s="1" customFormat="1" ht="25.5" customHeight="1">
      <c r="B135" s="154"/>
      <c r="C135" s="165" t="s">
        <v>263</v>
      </c>
      <c r="D135" s="165" t="s">
        <v>211</v>
      </c>
      <c r="E135" s="166" t="s">
        <v>308</v>
      </c>
      <c r="F135" s="265" t="s">
        <v>309</v>
      </c>
      <c r="G135" s="265"/>
      <c r="H135" s="265"/>
      <c r="I135" s="265"/>
      <c r="J135" s="167" t="s">
        <v>237</v>
      </c>
      <c r="K135" s="168">
        <v>2</v>
      </c>
      <c r="L135" s="169"/>
      <c r="M135" s="266"/>
      <c r="N135" s="266"/>
      <c r="O135" s="267"/>
      <c r="P135" s="264">
        <f t="shared" si="0"/>
        <v>0</v>
      </c>
      <c r="Q135" s="264"/>
      <c r="R135" s="160"/>
      <c r="T135" s="161" t="s">
        <v>5</v>
      </c>
      <c r="U135" s="44" t="s">
        <v>47</v>
      </c>
      <c r="V135" s="120">
        <f t="shared" si="1"/>
        <v>0</v>
      </c>
      <c r="W135" s="120">
        <f t="shared" si="2"/>
        <v>0</v>
      </c>
      <c r="X135" s="120">
        <f t="shared" si="3"/>
        <v>0</v>
      </c>
      <c r="Y135" s="162">
        <v>0</v>
      </c>
      <c r="Z135" s="162">
        <f t="shared" si="4"/>
        <v>0</v>
      </c>
      <c r="AA135" s="162">
        <v>2.0000000000000001E-4</v>
      </c>
      <c r="AB135" s="162">
        <f t="shared" si="5"/>
        <v>4.0000000000000002E-4</v>
      </c>
      <c r="AC135" s="162">
        <v>0</v>
      </c>
      <c r="AD135" s="163">
        <f t="shared" si="6"/>
        <v>0</v>
      </c>
      <c r="AR135" s="22" t="s">
        <v>214</v>
      </c>
      <c r="AT135" s="22" t="s">
        <v>211</v>
      </c>
      <c r="AU135" s="22" t="s">
        <v>96</v>
      </c>
      <c r="AY135" s="22" t="s">
        <v>204</v>
      </c>
      <c r="BE135" s="164">
        <f t="shared" si="7"/>
        <v>0</v>
      </c>
      <c r="BF135" s="164">
        <f t="shared" si="8"/>
        <v>0</v>
      </c>
      <c r="BG135" s="164">
        <f t="shared" si="9"/>
        <v>0</v>
      </c>
      <c r="BH135" s="164">
        <f t="shared" si="10"/>
        <v>0</v>
      </c>
      <c r="BI135" s="164">
        <f t="shared" si="11"/>
        <v>0</v>
      </c>
      <c r="BJ135" s="22" t="s">
        <v>91</v>
      </c>
      <c r="BK135" s="164">
        <f t="shared" si="12"/>
        <v>0</v>
      </c>
      <c r="BL135" s="22" t="s">
        <v>209</v>
      </c>
      <c r="BM135" s="22" t="s">
        <v>758</v>
      </c>
    </row>
    <row r="136" spans="2:65" s="1" customFormat="1" ht="25.5" customHeight="1">
      <c r="B136" s="154"/>
      <c r="C136" s="165" t="s">
        <v>12</v>
      </c>
      <c r="D136" s="165" t="s">
        <v>211</v>
      </c>
      <c r="E136" s="166" t="s">
        <v>312</v>
      </c>
      <c r="F136" s="265" t="s">
        <v>313</v>
      </c>
      <c r="G136" s="265"/>
      <c r="H136" s="265"/>
      <c r="I136" s="265"/>
      <c r="J136" s="167" t="s">
        <v>237</v>
      </c>
      <c r="K136" s="168">
        <v>2</v>
      </c>
      <c r="L136" s="169"/>
      <c r="M136" s="266"/>
      <c r="N136" s="266"/>
      <c r="O136" s="267"/>
      <c r="P136" s="264">
        <f t="shared" si="0"/>
        <v>0</v>
      </c>
      <c r="Q136" s="264"/>
      <c r="R136" s="160"/>
      <c r="T136" s="161" t="s">
        <v>5</v>
      </c>
      <c r="U136" s="44" t="s">
        <v>47</v>
      </c>
      <c r="V136" s="120">
        <f t="shared" si="1"/>
        <v>0</v>
      </c>
      <c r="W136" s="120">
        <f t="shared" si="2"/>
        <v>0</v>
      </c>
      <c r="X136" s="120">
        <f t="shared" si="3"/>
        <v>0</v>
      </c>
      <c r="Y136" s="162">
        <v>0</v>
      </c>
      <c r="Z136" s="162">
        <f t="shared" si="4"/>
        <v>0</v>
      </c>
      <c r="AA136" s="162">
        <v>1.9000000000000001E-4</v>
      </c>
      <c r="AB136" s="162">
        <f t="shared" si="5"/>
        <v>3.8000000000000002E-4</v>
      </c>
      <c r="AC136" s="162">
        <v>0</v>
      </c>
      <c r="AD136" s="163">
        <f t="shared" si="6"/>
        <v>0</v>
      </c>
      <c r="AR136" s="22" t="s">
        <v>214</v>
      </c>
      <c r="AT136" s="22" t="s">
        <v>211</v>
      </c>
      <c r="AU136" s="22" t="s">
        <v>96</v>
      </c>
      <c r="AY136" s="22" t="s">
        <v>204</v>
      </c>
      <c r="BE136" s="164">
        <f t="shared" si="7"/>
        <v>0</v>
      </c>
      <c r="BF136" s="164">
        <f t="shared" si="8"/>
        <v>0</v>
      </c>
      <c r="BG136" s="164">
        <f t="shared" si="9"/>
        <v>0</v>
      </c>
      <c r="BH136" s="164">
        <f t="shared" si="10"/>
        <v>0</v>
      </c>
      <c r="BI136" s="164">
        <f t="shared" si="11"/>
        <v>0</v>
      </c>
      <c r="BJ136" s="22" t="s">
        <v>91</v>
      </c>
      <c r="BK136" s="164">
        <f t="shared" si="12"/>
        <v>0</v>
      </c>
      <c r="BL136" s="22" t="s">
        <v>209</v>
      </c>
      <c r="BM136" s="22" t="s">
        <v>759</v>
      </c>
    </row>
    <row r="137" spans="2:65" s="10" customFormat="1" ht="29.85" customHeight="1">
      <c r="B137" s="142"/>
      <c r="C137" s="143"/>
      <c r="D137" s="153" t="s">
        <v>183</v>
      </c>
      <c r="E137" s="153"/>
      <c r="F137" s="153"/>
      <c r="G137" s="153"/>
      <c r="H137" s="153"/>
      <c r="I137" s="153"/>
      <c r="J137" s="153"/>
      <c r="K137" s="153"/>
      <c r="L137" s="153"/>
      <c r="M137" s="279">
        <f>BK137</f>
        <v>0</v>
      </c>
      <c r="N137" s="280"/>
      <c r="O137" s="280"/>
      <c r="P137" s="280"/>
      <c r="Q137" s="280"/>
      <c r="R137" s="145"/>
      <c r="T137" s="146"/>
      <c r="U137" s="143"/>
      <c r="V137" s="143"/>
      <c r="W137" s="147">
        <f>SUM(W138:W144)</f>
        <v>0</v>
      </c>
      <c r="X137" s="147">
        <f>SUM(X138:X144)</f>
        <v>0</v>
      </c>
      <c r="Y137" s="143"/>
      <c r="Z137" s="148">
        <f>SUM(Z138:Z144)</f>
        <v>4.3535000000000004</v>
      </c>
      <c r="AA137" s="143"/>
      <c r="AB137" s="148">
        <f>SUM(AB138:AB144)</f>
        <v>3.9450000000000006E-3</v>
      </c>
      <c r="AC137" s="143"/>
      <c r="AD137" s="149">
        <f>SUM(AD138:AD144)</f>
        <v>0</v>
      </c>
      <c r="AR137" s="150" t="s">
        <v>96</v>
      </c>
      <c r="AT137" s="151" t="s">
        <v>83</v>
      </c>
      <c r="AU137" s="151" t="s">
        <v>91</v>
      </c>
      <c r="AY137" s="150" t="s">
        <v>204</v>
      </c>
      <c r="BK137" s="152">
        <f>SUM(BK138:BK144)</f>
        <v>0</v>
      </c>
    </row>
    <row r="138" spans="2:65" s="1" customFormat="1" ht="25.5" customHeight="1">
      <c r="B138" s="154"/>
      <c r="C138" s="155" t="s">
        <v>209</v>
      </c>
      <c r="D138" s="155" t="s">
        <v>205</v>
      </c>
      <c r="E138" s="156" t="s">
        <v>332</v>
      </c>
      <c r="F138" s="263" t="s">
        <v>333</v>
      </c>
      <c r="G138" s="263"/>
      <c r="H138" s="263"/>
      <c r="I138" s="263"/>
      <c r="J138" s="157" t="s">
        <v>334</v>
      </c>
      <c r="K138" s="158">
        <v>1.5</v>
      </c>
      <c r="L138" s="159"/>
      <c r="M138" s="264"/>
      <c r="N138" s="264"/>
      <c r="O138" s="264"/>
      <c r="P138" s="264">
        <f t="shared" ref="P138:P144" si="13">ROUND(V138*K138,2)</f>
        <v>0</v>
      </c>
      <c r="Q138" s="264"/>
      <c r="R138" s="160"/>
      <c r="T138" s="161" t="s">
        <v>5</v>
      </c>
      <c r="U138" s="44" t="s">
        <v>47</v>
      </c>
      <c r="V138" s="120">
        <f t="shared" ref="V138:V144" si="14">L138+M138</f>
        <v>0</v>
      </c>
      <c r="W138" s="120">
        <f t="shared" ref="W138:W144" si="15">ROUND(L138*K138,2)</f>
        <v>0</v>
      </c>
      <c r="X138" s="120">
        <f t="shared" ref="X138:X144" si="16">ROUND(M138*K138,2)</f>
        <v>0</v>
      </c>
      <c r="Y138" s="162">
        <v>0.11700000000000001</v>
      </c>
      <c r="Z138" s="162">
        <f t="shared" ref="Z138:Z144" si="17">Y138*K138</f>
        <v>0.17550000000000002</v>
      </c>
      <c r="AA138" s="162">
        <v>6.9999999999999994E-5</v>
      </c>
      <c r="AB138" s="162">
        <f t="shared" ref="AB138:AB144" si="18">AA138*K138</f>
        <v>1.0499999999999999E-4</v>
      </c>
      <c r="AC138" s="162">
        <v>0</v>
      </c>
      <c r="AD138" s="163">
        <f t="shared" ref="AD138:AD144" si="19">AC138*K138</f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ref="BE138:BE144" si="20">IF(U138="základní",P138,0)</f>
        <v>0</v>
      </c>
      <c r="BF138" s="164">
        <f t="shared" ref="BF138:BF144" si="21">IF(U138="snížená",P138,0)</f>
        <v>0</v>
      </c>
      <c r="BG138" s="164">
        <f t="shared" ref="BG138:BG144" si="22">IF(U138="zákl. přenesená",P138,0)</f>
        <v>0</v>
      </c>
      <c r="BH138" s="164">
        <f t="shared" ref="BH138:BH144" si="23">IF(U138="sníž. přenesená",P138,0)</f>
        <v>0</v>
      </c>
      <c r="BI138" s="164">
        <f t="shared" ref="BI138:BI144" si="24">IF(U138="nulová",P138,0)</f>
        <v>0</v>
      </c>
      <c r="BJ138" s="22" t="s">
        <v>91</v>
      </c>
      <c r="BK138" s="164">
        <f t="shared" ref="BK138:BK144" si="25">ROUND(V138*K138,2)</f>
        <v>0</v>
      </c>
      <c r="BL138" s="22" t="s">
        <v>209</v>
      </c>
      <c r="BM138" s="22" t="s">
        <v>760</v>
      </c>
    </row>
    <row r="139" spans="2:65" s="1" customFormat="1" ht="25.5" customHeight="1">
      <c r="B139" s="154"/>
      <c r="C139" s="155" t="s">
        <v>274</v>
      </c>
      <c r="D139" s="155" t="s">
        <v>205</v>
      </c>
      <c r="E139" s="156" t="s">
        <v>336</v>
      </c>
      <c r="F139" s="263" t="s">
        <v>337</v>
      </c>
      <c r="G139" s="263"/>
      <c r="H139" s="263"/>
      <c r="I139" s="263"/>
      <c r="J139" s="157" t="s">
        <v>334</v>
      </c>
      <c r="K139" s="158">
        <v>1.5</v>
      </c>
      <c r="L139" s="159"/>
      <c r="M139" s="264"/>
      <c r="N139" s="264"/>
      <c r="O139" s="264"/>
      <c r="P139" s="264">
        <f t="shared" si="13"/>
        <v>0</v>
      </c>
      <c r="Q139" s="264"/>
      <c r="R139" s="160"/>
      <c r="T139" s="161" t="s">
        <v>5</v>
      </c>
      <c r="U139" s="44" t="s">
        <v>47</v>
      </c>
      <c r="V139" s="120">
        <f t="shared" si="14"/>
        <v>0</v>
      </c>
      <c r="W139" s="120">
        <f t="shared" si="15"/>
        <v>0</v>
      </c>
      <c r="X139" s="120">
        <f t="shared" si="16"/>
        <v>0</v>
      </c>
      <c r="Y139" s="162">
        <v>0.184</v>
      </c>
      <c r="Z139" s="162">
        <f t="shared" si="17"/>
        <v>0.27600000000000002</v>
      </c>
      <c r="AA139" s="162">
        <v>1.3999999999999999E-4</v>
      </c>
      <c r="AB139" s="162">
        <f t="shared" si="18"/>
        <v>2.0999999999999998E-4</v>
      </c>
      <c r="AC139" s="162">
        <v>0</v>
      </c>
      <c r="AD139" s="163">
        <f t="shared" si="19"/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 t="shared" si="20"/>
        <v>0</v>
      </c>
      <c r="BF139" s="164">
        <f t="shared" si="21"/>
        <v>0</v>
      </c>
      <c r="BG139" s="164">
        <f t="shared" si="22"/>
        <v>0</v>
      </c>
      <c r="BH139" s="164">
        <f t="shared" si="23"/>
        <v>0</v>
      </c>
      <c r="BI139" s="164">
        <f t="shared" si="24"/>
        <v>0</v>
      </c>
      <c r="BJ139" s="22" t="s">
        <v>91</v>
      </c>
      <c r="BK139" s="164">
        <f t="shared" si="25"/>
        <v>0</v>
      </c>
      <c r="BL139" s="22" t="s">
        <v>209</v>
      </c>
      <c r="BM139" s="22" t="s">
        <v>761</v>
      </c>
    </row>
    <row r="140" spans="2:65" s="1" customFormat="1" ht="25.5" customHeight="1">
      <c r="B140" s="154"/>
      <c r="C140" s="155" t="s">
        <v>280</v>
      </c>
      <c r="D140" s="155" t="s">
        <v>205</v>
      </c>
      <c r="E140" s="156" t="s">
        <v>340</v>
      </c>
      <c r="F140" s="263" t="s">
        <v>341</v>
      </c>
      <c r="G140" s="263"/>
      <c r="H140" s="263"/>
      <c r="I140" s="263"/>
      <c r="J140" s="157" t="s">
        <v>334</v>
      </c>
      <c r="K140" s="158">
        <v>1.5</v>
      </c>
      <c r="L140" s="159"/>
      <c r="M140" s="264"/>
      <c r="N140" s="264"/>
      <c r="O140" s="264"/>
      <c r="P140" s="264">
        <f t="shared" si="13"/>
        <v>0</v>
      </c>
      <c r="Q140" s="264"/>
      <c r="R140" s="160"/>
      <c r="T140" s="161" t="s">
        <v>5</v>
      </c>
      <c r="U140" s="44" t="s">
        <v>47</v>
      </c>
      <c r="V140" s="120">
        <f t="shared" si="14"/>
        <v>0</v>
      </c>
      <c r="W140" s="120">
        <f t="shared" si="15"/>
        <v>0</v>
      </c>
      <c r="X140" s="120">
        <f t="shared" si="16"/>
        <v>0</v>
      </c>
      <c r="Y140" s="162">
        <v>0.16600000000000001</v>
      </c>
      <c r="Z140" s="162">
        <f t="shared" si="17"/>
        <v>0.249</v>
      </c>
      <c r="AA140" s="162">
        <v>2.3000000000000001E-4</v>
      </c>
      <c r="AB140" s="162">
        <f t="shared" si="18"/>
        <v>3.4500000000000004E-4</v>
      </c>
      <c r="AC140" s="162">
        <v>0</v>
      </c>
      <c r="AD140" s="163">
        <f t="shared" si="19"/>
        <v>0</v>
      </c>
      <c r="AR140" s="22" t="s">
        <v>209</v>
      </c>
      <c r="AT140" s="22" t="s">
        <v>205</v>
      </c>
      <c r="AU140" s="22" t="s">
        <v>96</v>
      </c>
      <c r="AY140" s="22" t="s">
        <v>204</v>
      </c>
      <c r="BE140" s="164">
        <f t="shared" si="20"/>
        <v>0</v>
      </c>
      <c r="BF140" s="164">
        <f t="shared" si="21"/>
        <v>0</v>
      </c>
      <c r="BG140" s="164">
        <f t="shared" si="22"/>
        <v>0</v>
      </c>
      <c r="BH140" s="164">
        <f t="shared" si="23"/>
        <v>0</v>
      </c>
      <c r="BI140" s="164">
        <f t="shared" si="24"/>
        <v>0</v>
      </c>
      <c r="BJ140" s="22" t="s">
        <v>91</v>
      </c>
      <c r="BK140" s="164">
        <f t="shared" si="25"/>
        <v>0</v>
      </c>
      <c r="BL140" s="22" t="s">
        <v>209</v>
      </c>
      <c r="BM140" s="22" t="s">
        <v>762</v>
      </c>
    </row>
    <row r="141" spans="2:65" s="1" customFormat="1" ht="25.5" customHeight="1">
      <c r="B141" s="154"/>
      <c r="C141" s="155" t="s">
        <v>284</v>
      </c>
      <c r="D141" s="155" t="s">
        <v>205</v>
      </c>
      <c r="E141" s="156" t="s">
        <v>344</v>
      </c>
      <c r="F141" s="263" t="s">
        <v>345</v>
      </c>
      <c r="G141" s="263"/>
      <c r="H141" s="263"/>
      <c r="I141" s="263"/>
      <c r="J141" s="157" t="s">
        <v>334</v>
      </c>
      <c r="K141" s="158">
        <v>1.5</v>
      </c>
      <c r="L141" s="159"/>
      <c r="M141" s="264"/>
      <c r="N141" s="264"/>
      <c r="O141" s="264"/>
      <c r="P141" s="264">
        <f t="shared" si="13"/>
        <v>0</v>
      </c>
      <c r="Q141" s="264"/>
      <c r="R141" s="160"/>
      <c r="T141" s="161" t="s">
        <v>5</v>
      </c>
      <c r="U141" s="44" t="s">
        <v>47</v>
      </c>
      <c r="V141" s="120">
        <f t="shared" si="14"/>
        <v>0</v>
      </c>
      <c r="W141" s="120">
        <f t="shared" si="15"/>
        <v>0</v>
      </c>
      <c r="X141" s="120">
        <f t="shared" si="16"/>
        <v>0</v>
      </c>
      <c r="Y141" s="162">
        <v>0.17199999999999999</v>
      </c>
      <c r="Z141" s="162">
        <f t="shared" si="17"/>
        <v>0.25800000000000001</v>
      </c>
      <c r="AA141" s="162">
        <v>9.0000000000000006E-5</v>
      </c>
      <c r="AB141" s="162">
        <f t="shared" si="18"/>
        <v>1.35E-4</v>
      </c>
      <c r="AC141" s="162">
        <v>0</v>
      </c>
      <c r="AD141" s="163">
        <f t="shared" si="19"/>
        <v>0</v>
      </c>
      <c r="AR141" s="22" t="s">
        <v>209</v>
      </c>
      <c r="AT141" s="22" t="s">
        <v>205</v>
      </c>
      <c r="AU141" s="22" t="s">
        <v>96</v>
      </c>
      <c r="AY141" s="22" t="s">
        <v>204</v>
      </c>
      <c r="BE141" s="164">
        <f t="shared" si="20"/>
        <v>0</v>
      </c>
      <c r="BF141" s="164">
        <f t="shared" si="21"/>
        <v>0</v>
      </c>
      <c r="BG141" s="164">
        <f t="shared" si="22"/>
        <v>0</v>
      </c>
      <c r="BH141" s="164">
        <f t="shared" si="23"/>
        <v>0</v>
      </c>
      <c r="BI141" s="164">
        <f t="shared" si="24"/>
        <v>0</v>
      </c>
      <c r="BJ141" s="22" t="s">
        <v>91</v>
      </c>
      <c r="BK141" s="164">
        <f t="shared" si="25"/>
        <v>0</v>
      </c>
      <c r="BL141" s="22" t="s">
        <v>209</v>
      </c>
      <c r="BM141" s="22" t="s">
        <v>763</v>
      </c>
    </row>
    <row r="142" spans="2:65" s="1" customFormat="1" ht="25.5" customHeight="1">
      <c r="B142" s="154"/>
      <c r="C142" s="155" t="s">
        <v>288</v>
      </c>
      <c r="D142" s="155" t="s">
        <v>205</v>
      </c>
      <c r="E142" s="156" t="s">
        <v>348</v>
      </c>
      <c r="F142" s="263" t="s">
        <v>349</v>
      </c>
      <c r="G142" s="263"/>
      <c r="H142" s="263"/>
      <c r="I142" s="263"/>
      <c r="J142" s="157" t="s">
        <v>208</v>
      </c>
      <c r="K142" s="158">
        <v>35</v>
      </c>
      <c r="L142" s="159"/>
      <c r="M142" s="264"/>
      <c r="N142" s="264"/>
      <c r="O142" s="264"/>
      <c r="P142" s="264">
        <f t="shared" si="13"/>
        <v>0</v>
      </c>
      <c r="Q142" s="264"/>
      <c r="R142" s="160"/>
      <c r="T142" s="161" t="s">
        <v>5</v>
      </c>
      <c r="U142" s="44" t="s">
        <v>47</v>
      </c>
      <c r="V142" s="120">
        <f t="shared" si="14"/>
        <v>0</v>
      </c>
      <c r="W142" s="120">
        <f t="shared" si="15"/>
        <v>0</v>
      </c>
      <c r="X142" s="120">
        <f t="shared" si="16"/>
        <v>0</v>
      </c>
      <c r="Y142" s="162">
        <v>0.01</v>
      </c>
      <c r="Z142" s="162">
        <f t="shared" si="17"/>
        <v>0.35000000000000003</v>
      </c>
      <c r="AA142" s="162">
        <v>1.0000000000000001E-5</v>
      </c>
      <c r="AB142" s="162">
        <f t="shared" si="18"/>
        <v>3.5000000000000005E-4</v>
      </c>
      <c r="AC142" s="162">
        <v>0</v>
      </c>
      <c r="AD142" s="163">
        <f t="shared" si="19"/>
        <v>0</v>
      </c>
      <c r="AR142" s="22" t="s">
        <v>209</v>
      </c>
      <c r="AT142" s="22" t="s">
        <v>205</v>
      </c>
      <c r="AU142" s="22" t="s">
        <v>96</v>
      </c>
      <c r="AY142" s="22" t="s">
        <v>204</v>
      </c>
      <c r="BE142" s="164">
        <f t="shared" si="20"/>
        <v>0</v>
      </c>
      <c r="BF142" s="164">
        <f t="shared" si="21"/>
        <v>0</v>
      </c>
      <c r="BG142" s="164">
        <f t="shared" si="22"/>
        <v>0</v>
      </c>
      <c r="BH142" s="164">
        <f t="shared" si="23"/>
        <v>0</v>
      </c>
      <c r="BI142" s="164">
        <f t="shared" si="24"/>
        <v>0</v>
      </c>
      <c r="BJ142" s="22" t="s">
        <v>91</v>
      </c>
      <c r="BK142" s="164">
        <f t="shared" si="25"/>
        <v>0</v>
      </c>
      <c r="BL142" s="22" t="s">
        <v>209</v>
      </c>
      <c r="BM142" s="22" t="s">
        <v>764</v>
      </c>
    </row>
    <row r="143" spans="2:65" s="1" customFormat="1" ht="25.5" customHeight="1">
      <c r="B143" s="154"/>
      <c r="C143" s="155" t="s">
        <v>11</v>
      </c>
      <c r="D143" s="155" t="s">
        <v>205</v>
      </c>
      <c r="E143" s="156" t="s">
        <v>352</v>
      </c>
      <c r="F143" s="263" t="s">
        <v>353</v>
      </c>
      <c r="G143" s="263"/>
      <c r="H143" s="263"/>
      <c r="I143" s="263"/>
      <c r="J143" s="157" t="s">
        <v>208</v>
      </c>
      <c r="K143" s="158">
        <v>70</v>
      </c>
      <c r="L143" s="159"/>
      <c r="M143" s="264"/>
      <c r="N143" s="264"/>
      <c r="O143" s="264"/>
      <c r="P143" s="264">
        <f t="shared" si="13"/>
        <v>0</v>
      </c>
      <c r="Q143" s="264"/>
      <c r="R143" s="160"/>
      <c r="T143" s="161" t="s">
        <v>5</v>
      </c>
      <c r="U143" s="44" t="s">
        <v>47</v>
      </c>
      <c r="V143" s="120">
        <f t="shared" si="14"/>
        <v>0</v>
      </c>
      <c r="W143" s="120">
        <f t="shared" si="15"/>
        <v>0</v>
      </c>
      <c r="X143" s="120">
        <f t="shared" si="16"/>
        <v>0</v>
      </c>
      <c r="Y143" s="162">
        <v>2.8000000000000001E-2</v>
      </c>
      <c r="Z143" s="162">
        <f t="shared" si="17"/>
        <v>1.96</v>
      </c>
      <c r="AA143" s="162">
        <v>3.0000000000000001E-5</v>
      </c>
      <c r="AB143" s="162">
        <f t="shared" si="18"/>
        <v>2.0999999999999999E-3</v>
      </c>
      <c r="AC143" s="162">
        <v>0</v>
      </c>
      <c r="AD143" s="163">
        <f t="shared" si="19"/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si="20"/>
        <v>0</v>
      </c>
      <c r="BF143" s="164">
        <f t="shared" si="21"/>
        <v>0</v>
      </c>
      <c r="BG143" s="164">
        <f t="shared" si="22"/>
        <v>0</v>
      </c>
      <c r="BH143" s="164">
        <f t="shared" si="23"/>
        <v>0</v>
      </c>
      <c r="BI143" s="164">
        <f t="shared" si="24"/>
        <v>0</v>
      </c>
      <c r="BJ143" s="22" t="s">
        <v>91</v>
      </c>
      <c r="BK143" s="164">
        <f t="shared" si="25"/>
        <v>0</v>
      </c>
      <c r="BL143" s="22" t="s">
        <v>209</v>
      </c>
      <c r="BM143" s="22" t="s">
        <v>765</v>
      </c>
    </row>
    <row r="144" spans="2:65" s="1" customFormat="1" ht="25.5" customHeight="1">
      <c r="B144" s="154"/>
      <c r="C144" s="155" t="s">
        <v>295</v>
      </c>
      <c r="D144" s="155" t="s">
        <v>205</v>
      </c>
      <c r="E144" s="156" t="s">
        <v>356</v>
      </c>
      <c r="F144" s="263" t="s">
        <v>357</v>
      </c>
      <c r="G144" s="263"/>
      <c r="H144" s="263"/>
      <c r="I144" s="263"/>
      <c r="J144" s="157" t="s">
        <v>208</v>
      </c>
      <c r="K144" s="158">
        <v>35</v>
      </c>
      <c r="L144" s="159"/>
      <c r="M144" s="264"/>
      <c r="N144" s="264"/>
      <c r="O144" s="264"/>
      <c r="P144" s="264">
        <f t="shared" si="13"/>
        <v>0</v>
      </c>
      <c r="Q144" s="264"/>
      <c r="R144" s="160"/>
      <c r="T144" s="161" t="s">
        <v>5</v>
      </c>
      <c r="U144" s="44" t="s">
        <v>47</v>
      </c>
      <c r="V144" s="120">
        <f t="shared" si="14"/>
        <v>0</v>
      </c>
      <c r="W144" s="120">
        <f t="shared" si="15"/>
        <v>0</v>
      </c>
      <c r="X144" s="120">
        <f t="shared" si="16"/>
        <v>0</v>
      </c>
      <c r="Y144" s="162">
        <v>3.1E-2</v>
      </c>
      <c r="Z144" s="162">
        <f t="shared" si="17"/>
        <v>1.085</v>
      </c>
      <c r="AA144" s="162">
        <v>2.0000000000000002E-5</v>
      </c>
      <c r="AB144" s="162">
        <f t="shared" si="18"/>
        <v>7.000000000000001E-4</v>
      </c>
      <c r="AC144" s="162">
        <v>0</v>
      </c>
      <c r="AD144" s="163">
        <f t="shared" si="19"/>
        <v>0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 t="shared" si="20"/>
        <v>0</v>
      </c>
      <c r="BF144" s="164">
        <f t="shared" si="21"/>
        <v>0</v>
      </c>
      <c r="BG144" s="164">
        <f t="shared" si="22"/>
        <v>0</v>
      </c>
      <c r="BH144" s="164">
        <f t="shared" si="23"/>
        <v>0</v>
      </c>
      <c r="BI144" s="164">
        <f t="shared" si="24"/>
        <v>0</v>
      </c>
      <c r="BJ144" s="22" t="s">
        <v>91</v>
      </c>
      <c r="BK144" s="164">
        <f t="shared" si="25"/>
        <v>0</v>
      </c>
      <c r="BL144" s="22" t="s">
        <v>209</v>
      </c>
      <c r="BM144" s="22" t="s">
        <v>766</v>
      </c>
    </row>
    <row r="145" spans="2:65" s="10" customFormat="1" ht="37.35" customHeight="1">
      <c r="B145" s="142"/>
      <c r="C145" s="143"/>
      <c r="D145" s="144" t="s">
        <v>184</v>
      </c>
      <c r="E145" s="144"/>
      <c r="F145" s="144"/>
      <c r="G145" s="144"/>
      <c r="H145" s="144"/>
      <c r="I145" s="144"/>
      <c r="J145" s="144"/>
      <c r="K145" s="144"/>
      <c r="L145" s="144"/>
      <c r="M145" s="281">
        <f>BK145</f>
        <v>0</v>
      </c>
      <c r="N145" s="282"/>
      <c r="O145" s="282"/>
      <c r="P145" s="282"/>
      <c r="Q145" s="282"/>
      <c r="R145" s="145"/>
      <c r="T145" s="146"/>
      <c r="U145" s="143"/>
      <c r="V145" s="143"/>
      <c r="W145" s="147">
        <f>SUM(W146:W151)</f>
        <v>0</v>
      </c>
      <c r="X145" s="147">
        <f>SUM(X146:X151)</f>
        <v>0</v>
      </c>
      <c r="Y145" s="143"/>
      <c r="Z145" s="148">
        <f>SUM(Z146:Z151)</f>
        <v>64</v>
      </c>
      <c r="AA145" s="143"/>
      <c r="AB145" s="148">
        <f>SUM(AB146:AB151)</f>
        <v>0</v>
      </c>
      <c r="AC145" s="143"/>
      <c r="AD145" s="149">
        <f>SUM(AD146:AD151)</f>
        <v>0</v>
      </c>
      <c r="AR145" s="150" t="s">
        <v>220</v>
      </c>
      <c r="AT145" s="151" t="s">
        <v>83</v>
      </c>
      <c r="AU145" s="151" t="s">
        <v>84</v>
      </c>
      <c r="AY145" s="150" t="s">
        <v>204</v>
      </c>
      <c r="BK145" s="152">
        <f>SUM(BK146:BK151)</f>
        <v>0</v>
      </c>
    </row>
    <row r="146" spans="2:65" s="1" customFormat="1" ht="16.5" customHeight="1">
      <c r="B146" s="154"/>
      <c r="C146" s="155" t="s">
        <v>299</v>
      </c>
      <c r="D146" s="155" t="s">
        <v>205</v>
      </c>
      <c r="E146" s="156" t="s">
        <v>360</v>
      </c>
      <c r="F146" s="263" t="s">
        <v>361</v>
      </c>
      <c r="G146" s="263"/>
      <c r="H146" s="263"/>
      <c r="I146" s="263"/>
      <c r="J146" s="157" t="s">
        <v>362</v>
      </c>
      <c r="K146" s="158">
        <v>16</v>
      </c>
      <c r="L146" s="159"/>
      <c r="M146" s="264"/>
      <c r="N146" s="264"/>
      <c r="O146" s="264"/>
      <c r="P146" s="264">
        <f>ROUND(V146*K146,2)</f>
        <v>0</v>
      </c>
      <c r="Q146" s="264"/>
      <c r="R146" s="160"/>
      <c r="T146" s="161" t="s">
        <v>5</v>
      </c>
      <c r="U146" s="44" t="s">
        <v>47</v>
      </c>
      <c r="V146" s="120">
        <f>L146+M146</f>
        <v>0</v>
      </c>
      <c r="W146" s="120">
        <f>ROUND(L146*K146,2)</f>
        <v>0</v>
      </c>
      <c r="X146" s="120">
        <f>ROUND(M146*K146,2)</f>
        <v>0</v>
      </c>
      <c r="Y146" s="162">
        <v>1</v>
      </c>
      <c r="Z146" s="162">
        <f>Y146*K146</f>
        <v>16</v>
      </c>
      <c r="AA146" s="162">
        <v>0</v>
      </c>
      <c r="AB146" s="162">
        <f>AA146*K146</f>
        <v>0</v>
      </c>
      <c r="AC146" s="162">
        <v>0</v>
      </c>
      <c r="AD146" s="163">
        <f>AC146*K146</f>
        <v>0</v>
      </c>
      <c r="AR146" s="22" t="s">
        <v>363</v>
      </c>
      <c r="AT146" s="22" t="s">
        <v>205</v>
      </c>
      <c r="AU146" s="22" t="s">
        <v>91</v>
      </c>
      <c r="AY146" s="22" t="s">
        <v>204</v>
      </c>
      <c r="BE146" s="164">
        <f>IF(U146="základní",P146,0)</f>
        <v>0</v>
      </c>
      <c r="BF146" s="164">
        <f>IF(U146="snížená",P146,0)</f>
        <v>0</v>
      </c>
      <c r="BG146" s="164">
        <f>IF(U146="zákl. přenesená",P146,0)</f>
        <v>0</v>
      </c>
      <c r="BH146" s="164">
        <f>IF(U146="sníž. přenesená",P146,0)</f>
        <v>0</v>
      </c>
      <c r="BI146" s="164">
        <f>IF(U146="nulová",P146,0)</f>
        <v>0</v>
      </c>
      <c r="BJ146" s="22" t="s">
        <v>91</v>
      </c>
      <c r="BK146" s="164">
        <f>ROUND(V146*K146,2)</f>
        <v>0</v>
      </c>
      <c r="BL146" s="22" t="s">
        <v>363</v>
      </c>
      <c r="BM146" s="22" t="s">
        <v>767</v>
      </c>
    </row>
    <row r="147" spans="2:65" s="11" customFormat="1" ht="16.5" customHeight="1">
      <c r="B147" s="170"/>
      <c r="C147" s="171"/>
      <c r="D147" s="171"/>
      <c r="E147" s="172" t="s">
        <v>5</v>
      </c>
      <c r="F147" s="268" t="s">
        <v>768</v>
      </c>
      <c r="G147" s="269"/>
      <c r="H147" s="269"/>
      <c r="I147" s="269"/>
      <c r="J147" s="171"/>
      <c r="K147" s="173">
        <v>16</v>
      </c>
      <c r="L147" s="171"/>
      <c r="M147" s="171"/>
      <c r="N147" s="171"/>
      <c r="O147" s="171"/>
      <c r="P147" s="171"/>
      <c r="Q147" s="171"/>
      <c r="R147" s="174"/>
      <c r="T147" s="175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6"/>
      <c r="AT147" s="177" t="s">
        <v>366</v>
      </c>
      <c r="AU147" s="177" t="s">
        <v>91</v>
      </c>
      <c r="AV147" s="11" t="s">
        <v>96</v>
      </c>
      <c r="AW147" s="11" t="s">
        <v>7</v>
      </c>
      <c r="AX147" s="11" t="s">
        <v>91</v>
      </c>
      <c r="AY147" s="177" t="s">
        <v>204</v>
      </c>
    </row>
    <row r="148" spans="2:65" s="1" customFormat="1" ht="25.5" customHeight="1">
      <c r="B148" s="154"/>
      <c r="C148" s="155" t="s">
        <v>303</v>
      </c>
      <c r="D148" s="155" t="s">
        <v>205</v>
      </c>
      <c r="E148" s="156" t="s">
        <v>373</v>
      </c>
      <c r="F148" s="263" t="s">
        <v>374</v>
      </c>
      <c r="G148" s="263"/>
      <c r="H148" s="263"/>
      <c r="I148" s="263"/>
      <c r="J148" s="157" t="s">
        <v>362</v>
      </c>
      <c r="K148" s="158">
        <v>48</v>
      </c>
      <c r="L148" s="159"/>
      <c r="M148" s="264"/>
      <c r="N148" s="264"/>
      <c r="O148" s="264"/>
      <c r="P148" s="264">
        <f>ROUND(V148*K148,2)</f>
        <v>0</v>
      </c>
      <c r="Q148" s="264"/>
      <c r="R148" s="160"/>
      <c r="T148" s="161" t="s">
        <v>5</v>
      </c>
      <c r="U148" s="44" t="s">
        <v>47</v>
      </c>
      <c r="V148" s="120">
        <f>L148+M148</f>
        <v>0</v>
      </c>
      <c r="W148" s="120">
        <f>ROUND(L148*K148,2)</f>
        <v>0</v>
      </c>
      <c r="X148" s="120">
        <f>ROUND(M148*K148,2)</f>
        <v>0</v>
      </c>
      <c r="Y148" s="162">
        <v>1</v>
      </c>
      <c r="Z148" s="162">
        <f>Y148*K148</f>
        <v>48</v>
      </c>
      <c r="AA148" s="162">
        <v>0</v>
      </c>
      <c r="AB148" s="162">
        <f>AA148*K148</f>
        <v>0</v>
      </c>
      <c r="AC148" s="162">
        <v>0</v>
      </c>
      <c r="AD148" s="163">
        <f>AC148*K148</f>
        <v>0</v>
      </c>
      <c r="AR148" s="22" t="s">
        <v>363</v>
      </c>
      <c r="AT148" s="22" t="s">
        <v>205</v>
      </c>
      <c r="AU148" s="22" t="s">
        <v>91</v>
      </c>
      <c r="AY148" s="22" t="s">
        <v>204</v>
      </c>
      <c r="BE148" s="164">
        <f>IF(U148="základní",P148,0)</f>
        <v>0</v>
      </c>
      <c r="BF148" s="164">
        <f>IF(U148="snížená",P148,0)</f>
        <v>0</v>
      </c>
      <c r="BG148" s="164">
        <f>IF(U148="zákl. přenesená",P148,0)</f>
        <v>0</v>
      </c>
      <c r="BH148" s="164">
        <f>IF(U148="sníž. přenesená",P148,0)</f>
        <v>0</v>
      </c>
      <c r="BI148" s="164">
        <f>IF(U148="nulová",P148,0)</f>
        <v>0</v>
      </c>
      <c r="BJ148" s="22" t="s">
        <v>91</v>
      </c>
      <c r="BK148" s="164">
        <f>ROUND(V148*K148,2)</f>
        <v>0</v>
      </c>
      <c r="BL148" s="22" t="s">
        <v>363</v>
      </c>
      <c r="BM148" s="22" t="s">
        <v>769</v>
      </c>
    </row>
    <row r="149" spans="2:65" s="11" customFormat="1" ht="16.5" customHeight="1">
      <c r="B149" s="170"/>
      <c r="C149" s="171"/>
      <c r="D149" s="171"/>
      <c r="E149" s="172" t="s">
        <v>5</v>
      </c>
      <c r="F149" s="268" t="s">
        <v>376</v>
      </c>
      <c r="G149" s="269"/>
      <c r="H149" s="269"/>
      <c r="I149" s="269"/>
      <c r="J149" s="171"/>
      <c r="K149" s="173">
        <v>24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6"/>
      <c r="AT149" s="177" t="s">
        <v>366</v>
      </c>
      <c r="AU149" s="177" t="s">
        <v>91</v>
      </c>
      <c r="AV149" s="11" t="s">
        <v>96</v>
      </c>
      <c r="AW149" s="11" t="s">
        <v>7</v>
      </c>
      <c r="AX149" s="11" t="s">
        <v>84</v>
      </c>
      <c r="AY149" s="177" t="s">
        <v>204</v>
      </c>
    </row>
    <row r="150" spans="2:65" s="11" customFormat="1" ht="16.5" customHeight="1">
      <c r="B150" s="170"/>
      <c r="C150" s="171"/>
      <c r="D150" s="171"/>
      <c r="E150" s="172" t="s">
        <v>5</v>
      </c>
      <c r="F150" s="270" t="s">
        <v>377</v>
      </c>
      <c r="G150" s="271"/>
      <c r="H150" s="271"/>
      <c r="I150" s="271"/>
      <c r="J150" s="171"/>
      <c r="K150" s="173">
        <v>24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6"/>
      <c r="AT150" s="177" t="s">
        <v>366</v>
      </c>
      <c r="AU150" s="177" t="s">
        <v>91</v>
      </c>
      <c r="AV150" s="11" t="s">
        <v>96</v>
      </c>
      <c r="AW150" s="11" t="s">
        <v>7</v>
      </c>
      <c r="AX150" s="11" t="s">
        <v>84</v>
      </c>
      <c r="AY150" s="177" t="s">
        <v>204</v>
      </c>
    </row>
    <row r="151" spans="2:65" s="12" customFormat="1" ht="16.5" customHeight="1">
      <c r="B151" s="178"/>
      <c r="C151" s="179"/>
      <c r="D151" s="179"/>
      <c r="E151" s="180" t="s">
        <v>5</v>
      </c>
      <c r="F151" s="272" t="s">
        <v>379</v>
      </c>
      <c r="G151" s="273"/>
      <c r="H151" s="273"/>
      <c r="I151" s="273"/>
      <c r="J151" s="179"/>
      <c r="K151" s="181">
        <v>48</v>
      </c>
      <c r="L151" s="179"/>
      <c r="M151" s="179"/>
      <c r="N151" s="179"/>
      <c r="O151" s="179"/>
      <c r="P151" s="179"/>
      <c r="Q151" s="179"/>
      <c r="R151" s="182"/>
      <c r="T151" s="183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5"/>
      <c r="AT151" s="186" t="s">
        <v>366</v>
      </c>
      <c r="AU151" s="186" t="s">
        <v>91</v>
      </c>
      <c r="AV151" s="12" t="s">
        <v>220</v>
      </c>
      <c r="AW151" s="12" t="s">
        <v>7</v>
      </c>
      <c r="AX151" s="12" t="s">
        <v>91</v>
      </c>
      <c r="AY151" s="186" t="s">
        <v>204</v>
      </c>
    </row>
    <row r="152" spans="2:65" s="1" customFormat="1" ht="6.95" customHeight="1">
      <c r="B152" s="59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1"/>
    </row>
  </sheetData>
  <mergeCells count="160">
    <mergeCell ref="H1:K1"/>
    <mergeCell ref="S2:AF2"/>
    <mergeCell ref="F149:I149"/>
    <mergeCell ref="F150:I150"/>
    <mergeCell ref="F151:I151"/>
    <mergeCell ref="M117:Q117"/>
    <mergeCell ref="M118:Q118"/>
    <mergeCell ref="M119:Q119"/>
    <mergeCell ref="M121:Q121"/>
    <mergeCell ref="M127:Q127"/>
    <mergeCell ref="M137:Q137"/>
    <mergeCell ref="M145:Q145"/>
    <mergeCell ref="F144:I144"/>
    <mergeCell ref="P144:Q144"/>
    <mergeCell ref="M144:O144"/>
    <mergeCell ref="F146:I146"/>
    <mergeCell ref="P146:Q146"/>
    <mergeCell ref="M146:O146"/>
    <mergeCell ref="F147:I147"/>
    <mergeCell ref="F148:I148"/>
    <mergeCell ref="P148:Q148"/>
    <mergeCell ref="M148:O148"/>
    <mergeCell ref="F141:I141"/>
    <mergeCell ref="P141:Q141"/>
    <mergeCell ref="M141:O141"/>
    <mergeCell ref="F142:I142"/>
    <mergeCell ref="P142:Q142"/>
    <mergeCell ref="M142:O142"/>
    <mergeCell ref="F143:I143"/>
    <mergeCell ref="P143:Q143"/>
    <mergeCell ref="M143:O143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28:I128"/>
    <mergeCell ref="P128:Q128"/>
    <mergeCell ref="M128:O128"/>
    <mergeCell ref="F129:I129"/>
    <mergeCell ref="P129:Q129"/>
    <mergeCell ref="M129:O129"/>
    <mergeCell ref="F130:I130"/>
    <mergeCell ref="P130:Q130"/>
    <mergeCell ref="M130:O130"/>
    <mergeCell ref="F124:I124"/>
    <mergeCell ref="P124:Q124"/>
    <mergeCell ref="M124:O124"/>
    <mergeCell ref="F125:I125"/>
    <mergeCell ref="P125:Q125"/>
    <mergeCell ref="M125:O125"/>
    <mergeCell ref="F126:I126"/>
    <mergeCell ref="P126:Q126"/>
    <mergeCell ref="M126:O126"/>
    <mergeCell ref="F120:I120"/>
    <mergeCell ref="P120:Q120"/>
    <mergeCell ref="M120:O120"/>
    <mergeCell ref="F122:I122"/>
    <mergeCell ref="P122:Q122"/>
    <mergeCell ref="M122:O122"/>
    <mergeCell ref="F123:I123"/>
    <mergeCell ref="P123:Q123"/>
    <mergeCell ref="M123:O123"/>
    <mergeCell ref="F107:P107"/>
    <mergeCell ref="F108:P108"/>
    <mergeCell ref="F109:P109"/>
    <mergeCell ref="M111:P111"/>
    <mergeCell ref="M113:Q113"/>
    <mergeCell ref="M114:Q114"/>
    <mergeCell ref="F116:I116"/>
    <mergeCell ref="P116:Q116"/>
    <mergeCell ref="M116:O116"/>
    <mergeCell ref="H94:J94"/>
    <mergeCell ref="K94:L94"/>
    <mergeCell ref="M94:Q94"/>
    <mergeCell ref="H95:J95"/>
    <mergeCell ref="K95:L95"/>
    <mergeCell ref="M95:Q95"/>
    <mergeCell ref="M97:Q97"/>
    <mergeCell ref="L99:Q99"/>
    <mergeCell ref="C105:Q105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2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156</v>
      </c>
      <c r="G1" s="17"/>
      <c r="H1" s="283" t="s">
        <v>157</v>
      </c>
      <c r="I1" s="283"/>
      <c r="J1" s="283"/>
      <c r="K1" s="283"/>
      <c r="L1" s="17" t="s">
        <v>158</v>
      </c>
      <c r="M1" s="15"/>
      <c r="N1" s="15"/>
      <c r="O1" s="16" t="s">
        <v>159</v>
      </c>
      <c r="P1" s="15"/>
      <c r="Q1" s="15"/>
      <c r="R1" s="15"/>
      <c r="S1" s="17" t="s">
        <v>160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4" t="s">
        <v>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4" t="s">
        <v>9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T2" s="22" t="s">
        <v>118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96</v>
      </c>
    </row>
    <row r="4" spans="1:66" ht="36.950000000000003" customHeight="1">
      <c r="B4" s="26"/>
      <c r="C4" s="206" t="s">
        <v>161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14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18</v>
      </c>
      <c r="E6" s="28"/>
      <c r="F6" s="246" t="str">
        <f>'Rekapitulace stavby'!K6</f>
        <v>St. č. 2368 Decentralizace vytápění CA PZP Lobodice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8"/>
      <c r="R6" s="27"/>
    </row>
    <row r="7" spans="1:66" ht="25.35" customHeight="1">
      <c r="B7" s="26"/>
      <c r="C7" s="28"/>
      <c r="D7" s="32" t="s">
        <v>162</v>
      </c>
      <c r="E7" s="28"/>
      <c r="F7" s="246" t="s">
        <v>163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"/>
      <c r="R7" s="27"/>
    </row>
    <row r="8" spans="1:66" s="1" customFormat="1" ht="32.85" customHeight="1">
      <c r="B8" s="35"/>
      <c r="C8" s="36"/>
      <c r="D8" s="31" t="s">
        <v>164</v>
      </c>
      <c r="E8" s="36"/>
      <c r="F8" s="210" t="s">
        <v>770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6"/>
      <c r="R8" s="37"/>
    </row>
    <row r="9" spans="1:66" s="1" customFormat="1" ht="14.45" customHeight="1">
      <c r="B9" s="35"/>
      <c r="C9" s="36"/>
      <c r="D9" s="32" t="s">
        <v>20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21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22</v>
      </c>
      <c r="E10" s="36"/>
      <c r="F10" s="30" t="s">
        <v>23</v>
      </c>
      <c r="G10" s="36"/>
      <c r="H10" s="36"/>
      <c r="I10" s="36"/>
      <c r="J10" s="36"/>
      <c r="K10" s="36"/>
      <c r="L10" s="36"/>
      <c r="M10" s="32" t="s">
        <v>24</v>
      </c>
      <c r="N10" s="36"/>
      <c r="O10" s="249" t="str">
        <f>'Rekapitulace stavby'!AN8</f>
        <v>06.04.2018</v>
      </c>
      <c r="P10" s="24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26</v>
      </c>
      <c r="E12" s="36"/>
      <c r="F12" s="36"/>
      <c r="G12" s="36"/>
      <c r="H12" s="36"/>
      <c r="I12" s="36"/>
      <c r="J12" s="36"/>
      <c r="K12" s="36"/>
      <c r="L12" s="36"/>
      <c r="M12" s="32" t="s">
        <v>27</v>
      </c>
      <c r="N12" s="36"/>
      <c r="O12" s="208" t="s">
        <v>28</v>
      </c>
      <c r="P12" s="208"/>
      <c r="Q12" s="36"/>
      <c r="R12" s="37"/>
    </row>
    <row r="13" spans="1:66" s="1" customFormat="1" ht="18" customHeight="1">
      <c r="B13" s="35"/>
      <c r="C13" s="36"/>
      <c r="D13" s="36"/>
      <c r="E13" s="30" t="s">
        <v>29</v>
      </c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08" t="s">
        <v>31</v>
      </c>
      <c r="P13" s="208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32</v>
      </c>
      <c r="E15" s="36"/>
      <c r="F15" s="36"/>
      <c r="G15" s="36"/>
      <c r="H15" s="36"/>
      <c r="I15" s="36"/>
      <c r="J15" s="36"/>
      <c r="K15" s="36"/>
      <c r="L15" s="36"/>
      <c r="M15" s="32" t="s">
        <v>27</v>
      </c>
      <c r="N15" s="36"/>
      <c r="O15" s="208" t="str">
        <f>IF('Rekapitulace stavby'!AN13="","",'Rekapitulace stavby'!AN13)</f>
        <v/>
      </c>
      <c r="P15" s="208"/>
      <c r="Q15" s="36"/>
      <c r="R15" s="37"/>
    </row>
    <row r="16" spans="1:66" s="1" customFormat="1" ht="18" customHeight="1">
      <c r="B16" s="35"/>
      <c r="C16" s="36"/>
      <c r="D16" s="36"/>
      <c r="E16" s="30" t="str">
        <f>IF('Rekapitulace stavby'!E14="","",'Rekapitulace stavby'!E14)</f>
        <v xml:space="preserve"> </v>
      </c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08" t="str">
        <f>IF('Rekapitulace stavby'!AN14="","",'Rekapitulace stavby'!AN14)</f>
        <v/>
      </c>
      <c r="P16" s="208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34</v>
      </c>
      <c r="E18" s="36"/>
      <c r="F18" s="36"/>
      <c r="G18" s="36"/>
      <c r="H18" s="36"/>
      <c r="I18" s="36"/>
      <c r="J18" s="36"/>
      <c r="K18" s="36"/>
      <c r="L18" s="36"/>
      <c r="M18" s="32" t="s">
        <v>27</v>
      </c>
      <c r="N18" s="36"/>
      <c r="O18" s="208" t="s">
        <v>35</v>
      </c>
      <c r="P18" s="208"/>
      <c r="Q18" s="36"/>
      <c r="R18" s="37"/>
    </row>
    <row r="19" spans="2:18" s="1" customFormat="1" ht="18" customHeight="1">
      <c r="B19" s="35"/>
      <c r="C19" s="36"/>
      <c r="D19" s="36"/>
      <c r="E19" s="30" t="s">
        <v>36</v>
      </c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08" t="s">
        <v>37</v>
      </c>
      <c r="P19" s="208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38</v>
      </c>
      <c r="E21" s="36"/>
      <c r="F21" s="36"/>
      <c r="G21" s="36"/>
      <c r="H21" s="36"/>
      <c r="I21" s="36"/>
      <c r="J21" s="36"/>
      <c r="K21" s="36"/>
      <c r="L21" s="36"/>
      <c r="M21" s="32" t="s">
        <v>27</v>
      </c>
      <c r="N21" s="36"/>
      <c r="O21" s="208" t="s">
        <v>5</v>
      </c>
      <c r="P21" s="208"/>
      <c r="Q21" s="36"/>
      <c r="R21" s="37"/>
    </row>
    <row r="22" spans="2:18" s="1" customFormat="1" ht="18" customHeight="1">
      <c r="B22" s="35"/>
      <c r="C22" s="36"/>
      <c r="D22" s="36"/>
      <c r="E22" s="30" t="s">
        <v>166</v>
      </c>
      <c r="F22" s="36"/>
      <c r="G22" s="36"/>
      <c r="H22" s="36"/>
      <c r="I22" s="36"/>
      <c r="J22" s="36"/>
      <c r="K22" s="36"/>
      <c r="L22" s="36"/>
      <c r="M22" s="32" t="s">
        <v>30</v>
      </c>
      <c r="N22" s="36"/>
      <c r="O22" s="208" t="s">
        <v>5</v>
      </c>
      <c r="P22" s="208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11" t="s">
        <v>5</v>
      </c>
      <c r="F25" s="211"/>
      <c r="G25" s="211"/>
      <c r="H25" s="211"/>
      <c r="I25" s="211"/>
      <c r="J25" s="211"/>
      <c r="K25" s="211"/>
      <c r="L25" s="21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7" t="s">
        <v>167</v>
      </c>
      <c r="E28" s="36"/>
      <c r="F28" s="36"/>
      <c r="G28" s="36"/>
      <c r="H28" s="36"/>
      <c r="I28" s="36"/>
      <c r="J28" s="36"/>
      <c r="K28" s="36"/>
      <c r="L28" s="36"/>
      <c r="M28" s="212">
        <f>M89</f>
        <v>0</v>
      </c>
      <c r="N28" s="212"/>
      <c r="O28" s="212"/>
      <c r="P28" s="212"/>
      <c r="Q28" s="36"/>
      <c r="R28" s="37"/>
    </row>
    <row r="29" spans="2:18" s="1" customFormat="1">
      <c r="B29" s="35"/>
      <c r="C29" s="36"/>
      <c r="D29" s="36"/>
      <c r="E29" s="32" t="s">
        <v>42</v>
      </c>
      <c r="F29" s="36"/>
      <c r="G29" s="36"/>
      <c r="H29" s="36"/>
      <c r="I29" s="36"/>
      <c r="J29" s="36"/>
      <c r="K29" s="36"/>
      <c r="L29" s="36"/>
      <c r="M29" s="213">
        <f>H89</f>
        <v>0</v>
      </c>
      <c r="N29" s="213"/>
      <c r="O29" s="213"/>
      <c r="P29" s="213"/>
      <c r="Q29" s="36"/>
      <c r="R29" s="37"/>
    </row>
    <row r="30" spans="2:18" s="1" customFormat="1">
      <c r="B30" s="35"/>
      <c r="C30" s="36"/>
      <c r="D30" s="36"/>
      <c r="E30" s="32" t="s">
        <v>43</v>
      </c>
      <c r="F30" s="36"/>
      <c r="G30" s="36"/>
      <c r="H30" s="36"/>
      <c r="I30" s="36"/>
      <c r="J30" s="36"/>
      <c r="K30" s="36"/>
      <c r="L30" s="36"/>
      <c r="M30" s="213">
        <f>K89</f>
        <v>0</v>
      </c>
      <c r="N30" s="213"/>
      <c r="O30" s="213"/>
      <c r="P30" s="213"/>
      <c r="Q30" s="36"/>
      <c r="R30" s="37"/>
    </row>
    <row r="31" spans="2:18" s="1" customFormat="1" ht="14.45" customHeight="1">
      <c r="B31" s="35"/>
      <c r="C31" s="36"/>
      <c r="D31" s="34" t="s">
        <v>168</v>
      </c>
      <c r="E31" s="36"/>
      <c r="F31" s="36"/>
      <c r="G31" s="36"/>
      <c r="H31" s="36"/>
      <c r="I31" s="36"/>
      <c r="J31" s="36"/>
      <c r="K31" s="36"/>
      <c r="L31" s="36"/>
      <c r="M31" s="212">
        <f>M99</f>
        <v>0</v>
      </c>
      <c r="N31" s="212"/>
      <c r="O31" s="212"/>
      <c r="P31" s="212"/>
      <c r="Q31" s="36"/>
      <c r="R31" s="37"/>
    </row>
    <row r="32" spans="2:18" s="1" customFormat="1" ht="6.9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s="1" customFormat="1" ht="25.35" customHeight="1">
      <c r="B33" s="35"/>
      <c r="C33" s="36"/>
      <c r="D33" s="118" t="s">
        <v>45</v>
      </c>
      <c r="E33" s="36"/>
      <c r="F33" s="36"/>
      <c r="G33" s="36"/>
      <c r="H33" s="36"/>
      <c r="I33" s="36"/>
      <c r="J33" s="36"/>
      <c r="K33" s="36"/>
      <c r="L33" s="36"/>
      <c r="M33" s="250">
        <f>ROUND(M28+M31,2)</f>
        <v>0</v>
      </c>
      <c r="N33" s="248"/>
      <c r="O33" s="248"/>
      <c r="P33" s="248"/>
      <c r="Q33" s="36"/>
      <c r="R33" s="37"/>
    </row>
    <row r="34" spans="2:18" s="1" customFormat="1" ht="6.95" customHeight="1">
      <c r="B34" s="35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6"/>
      <c r="R34" s="37"/>
    </row>
    <row r="35" spans="2:18" s="1" customFormat="1" ht="14.45" customHeight="1">
      <c r="B35" s="35"/>
      <c r="C35" s="36"/>
      <c r="D35" s="42" t="s">
        <v>46</v>
      </c>
      <c r="E35" s="42" t="s">
        <v>47</v>
      </c>
      <c r="F35" s="43">
        <v>0.21</v>
      </c>
      <c r="G35" s="119" t="s">
        <v>48</v>
      </c>
      <c r="H35" s="251">
        <f>ROUND((SUM(BE99:BE100)+SUM(BE119:BE181)), 2)</f>
        <v>0</v>
      </c>
      <c r="I35" s="248"/>
      <c r="J35" s="248"/>
      <c r="K35" s="36"/>
      <c r="L35" s="36"/>
      <c r="M35" s="251">
        <f>ROUND(ROUND((SUM(BE99:BE100)+SUM(BE119:BE181)), 2)*F35, 2)</f>
        <v>0</v>
      </c>
      <c r="N35" s="248"/>
      <c r="O35" s="248"/>
      <c r="P35" s="248"/>
      <c r="Q35" s="36"/>
      <c r="R35" s="37"/>
    </row>
    <row r="36" spans="2:18" s="1" customFormat="1" ht="14.45" customHeight="1">
      <c r="B36" s="35"/>
      <c r="C36" s="36"/>
      <c r="D36" s="36"/>
      <c r="E36" s="42" t="s">
        <v>49</v>
      </c>
      <c r="F36" s="43">
        <v>0.15</v>
      </c>
      <c r="G36" s="119" t="s">
        <v>48</v>
      </c>
      <c r="H36" s="251">
        <f>ROUND((SUM(BF99:BF100)+SUM(BF119:BF181)), 2)</f>
        <v>0</v>
      </c>
      <c r="I36" s="248"/>
      <c r="J36" s="248"/>
      <c r="K36" s="36"/>
      <c r="L36" s="36"/>
      <c r="M36" s="251">
        <f>ROUND(ROUND((SUM(BF99:BF100)+SUM(BF119:BF181)), 2)*F36, 2)</f>
        <v>0</v>
      </c>
      <c r="N36" s="248"/>
      <c r="O36" s="248"/>
      <c r="P36" s="248"/>
      <c r="Q36" s="36"/>
      <c r="R36" s="37"/>
    </row>
    <row r="37" spans="2:18" s="1" customFormat="1" ht="14.45" hidden="1" customHeight="1">
      <c r="B37" s="35"/>
      <c r="C37" s="36"/>
      <c r="D37" s="36"/>
      <c r="E37" s="42" t="s">
        <v>50</v>
      </c>
      <c r="F37" s="43">
        <v>0.21</v>
      </c>
      <c r="G37" s="119" t="s">
        <v>48</v>
      </c>
      <c r="H37" s="251">
        <f>ROUND((SUM(BG99:BG100)+SUM(BG119:BG181)), 2)</f>
        <v>0</v>
      </c>
      <c r="I37" s="248"/>
      <c r="J37" s="248"/>
      <c r="K37" s="36"/>
      <c r="L37" s="36"/>
      <c r="M37" s="251">
        <v>0</v>
      </c>
      <c r="N37" s="248"/>
      <c r="O37" s="248"/>
      <c r="P37" s="248"/>
      <c r="Q37" s="36"/>
      <c r="R37" s="37"/>
    </row>
    <row r="38" spans="2:18" s="1" customFormat="1" ht="14.45" hidden="1" customHeight="1">
      <c r="B38" s="35"/>
      <c r="C38" s="36"/>
      <c r="D38" s="36"/>
      <c r="E38" s="42" t="s">
        <v>51</v>
      </c>
      <c r="F38" s="43">
        <v>0.15</v>
      </c>
      <c r="G38" s="119" t="s">
        <v>48</v>
      </c>
      <c r="H38" s="251">
        <f>ROUND((SUM(BH99:BH100)+SUM(BH119:BH181)), 2)</f>
        <v>0</v>
      </c>
      <c r="I38" s="248"/>
      <c r="J38" s="248"/>
      <c r="K38" s="36"/>
      <c r="L38" s="36"/>
      <c r="M38" s="251">
        <v>0</v>
      </c>
      <c r="N38" s="248"/>
      <c r="O38" s="248"/>
      <c r="P38" s="248"/>
      <c r="Q38" s="36"/>
      <c r="R38" s="37"/>
    </row>
    <row r="39" spans="2:18" s="1" customFormat="1" ht="14.45" hidden="1" customHeight="1">
      <c r="B39" s="35"/>
      <c r="C39" s="36"/>
      <c r="D39" s="36"/>
      <c r="E39" s="42" t="s">
        <v>52</v>
      </c>
      <c r="F39" s="43">
        <v>0</v>
      </c>
      <c r="G39" s="119" t="s">
        <v>48</v>
      </c>
      <c r="H39" s="251">
        <f>ROUND((SUM(BI99:BI100)+SUM(BI119:BI181)), 2)</f>
        <v>0</v>
      </c>
      <c r="I39" s="248"/>
      <c r="J39" s="248"/>
      <c r="K39" s="36"/>
      <c r="L39" s="36"/>
      <c r="M39" s="251">
        <v>0</v>
      </c>
      <c r="N39" s="248"/>
      <c r="O39" s="248"/>
      <c r="P39" s="248"/>
      <c r="Q39" s="36"/>
      <c r="R39" s="37"/>
    </row>
    <row r="40" spans="2:18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25.35" customHeight="1">
      <c r="B41" s="35"/>
      <c r="C41" s="115"/>
      <c r="D41" s="121" t="s">
        <v>53</v>
      </c>
      <c r="E41" s="75"/>
      <c r="F41" s="75"/>
      <c r="G41" s="122" t="s">
        <v>54</v>
      </c>
      <c r="H41" s="123" t="s">
        <v>55</v>
      </c>
      <c r="I41" s="75"/>
      <c r="J41" s="75"/>
      <c r="K41" s="75"/>
      <c r="L41" s="252">
        <f>SUM(M33:M39)</f>
        <v>0</v>
      </c>
      <c r="M41" s="252"/>
      <c r="N41" s="252"/>
      <c r="O41" s="252"/>
      <c r="P41" s="253"/>
      <c r="Q41" s="115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 s="1" customFormat="1" ht="14.4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56</v>
      </c>
      <c r="E50" s="51"/>
      <c r="F50" s="51"/>
      <c r="G50" s="51"/>
      <c r="H50" s="52"/>
      <c r="I50" s="36"/>
      <c r="J50" s="50" t="s">
        <v>57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58</v>
      </c>
      <c r="E59" s="56"/>
      <c r="F59" s="56"/>
      <c r="G59" s="57" t="s">
        <v>59</v>
      </c>
      <c r="H59" s="58"/>
      <c r="I59" s="36"/>
      <c r="J59" s="55" t="s">
        <v>58</v>
      </c>
      <c r="K59" s="56"/>
      <c r="L59" s="56"/>
      <c r="M59" s="56"/>
      <c r="N59" s="57" t="s">
        <v>59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60</v>
      </c>
      <c r="E61" s="51"/>
      <c r="F61" s="51"/>
      <c r="G61" s="51"/>
      <c r="H61" s="52"/>
      <c r="I61" s="36"/>
      <c r="J61" s="50" t="s">
        <v>61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58</v>
      </c>
      <c r="E70" s="56"/>
      <c r="F70" s="56"/>
      <c r="G70" s="57" t="s">
        <v>59</v>
      </c>
      <c r="H70" s="58"/>
      <c r="I70" s="36"/>
      <c r="J70" s="55" t="s">
        <v>58</v>
      </c>
      <c r="K70" s="56"/>
      <c r="L70" s="56"/>
      <c r="M70" s="56"/>
      <c r="N70" s="57" t="s">
        <v>59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206" t="s">
        <v>169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46" t="str">
        <f>F6</f>
        <v>St. č. 2368 Decentralizace vytápění CA PZP Lobodice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6"/>
      <c r="R78" s="37"/>
    </row>
    <row r="79" spans="2:18" ht="30" customHeight="1">
      <c r="B79" s="26"/>
      <c r="C79" s="32" t="s">
        <v>162</v>
      </c>
      <c r="D79" s="28"/>
      <c r="E79" s="28"/>
      <c r="F79" s="246" t="s">
        <v>163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8"/>
      <c r="R79" s="27"/>
    </row>
    <row r="80" spans="2:18" s="1" customFormat="1" ht="36.950000000000003" customHeight="1">
      <c r="B80" s="35"/>
      <c r="C80" s="69" t="s">
        <v>164</v>
      </c>
      <c r="D80" s="36"/>
      <c r="E80" s="36"/>
      <c r="F80" s="223" t="str">
        <f>F8</f>
        <v>SO01.8 - Vytápění objektu H - ZBZS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22</v>
      </c>
      <c r="D82" s="36"/>
      <c r="E82" s="36"/>
      <c r="F82" s="30" t="str">
        <f>F10</f>
        <v>PZP Lobodice</v>
      </c>
      <c r="G82" s="36"/>
      <c r="H82" s="36"/>
      <c r="I82" s="36"/>
      <c r="J82" s="36"/>
      <c r="K82" s="32" t="s">
        <v>24</v>
      </c>
      <c r="L82" s="36"/>
      <c r="M82" s="249" t="str">
        <f>IF(O10="","",O10)</f>
        <v>06.04.2018</v>
      </c>
      <c r="N82" s="249"/>
      <c r="O82" s="249"/>
      <c r="P82" s="24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26</v>
      </c>
      <c r="D84" s="36"/>
      <c r="E84" s="36"/>
      <c r="F84" s="30" t="str">
        <f>E13</f>
        <v xml:space="preserve">innogy Gas Storage, s.r.o. </v>
      </c>
      <c r="G84" s="36"/>
      <c r="H84" s="36"/>
      <c r="I84" s="36"/>
      <c r="J84" s="36"/>
      <c r="K84" s="32" t="s">
        <v>34</v>
      </c>
      <c r="L84" s="36"/>
      <c r="M84" s="208" t="str">
        <f>E19</f>
        <v>FORGAS a. s.</v>
      </c>
      <c r="N84" s="208"/>
      <c r="O84" s="208"/>
      <c r="P84" s="208"/>
      <c r="Q84" s="208"/>
      <c r="R84" s="37"/>
    </row>
    <row r="85" spans="2:47" s="1" customFormat="1" ht="14.45" customHeight="1">
      <c r="B85" s="35"/>
      <c r="C85" s="32" t="s">
        <v>32</v>
      </c>
      <c r="D85" s="36"/>
      <c r="E85" s="36"/>
      <c r="F85" s="30" t="str">
        <f>IF(E16="","",E16)</f>
        <v xml:space="preserve"> </v>
      </c>
      <c r="G85" s="36"/>
      <c r="H85" s="36"/>
      <c r="I85" s="36"/>
      <c r="J85" s="36"/>
      <c r="K85" s="32" t="s">
        <v>38</v>
      </c>
      <c r="L85" s="36"/>
      <c r="M85" s="208" t="str">
        <f>E22</f>
        <v>Ing. Karel Puhaný</v>
      </c>
      <c r="N85" s="208"/>
      <c r="O85" s="208"/>
      <c r="P85" s="208"/>
      <c r="Q85" s="208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4" t="s">
        <v>170</v>
      </c>
      <c r="D87" s="255"/>
      <c r="E87" s="255"/>
      <c r="F87" s="255"/>
      <c r="G87" s="255"/>
      <c r="H87" s="254" t="s">
        <v>171</v>
      </c>
      <c r="I87" s="256"/>
      <c r="J87" s="256"/>
      <c r="K87" s="254" t="s">
        <v>172</v>
      </c>
      <c r="L87" s="255"/>
      <c r="M87" s="254" t="s">
        <v>173</v>
      </c>
      <c r="N87" s="255"/>
      <c r="O87" s="255"/>
      <c r="P87" s="255"/>
      <c r="Q87" s="255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174</v>
      </c>
      <c r="D89" s="36"/>
      <c r="E89" s="36"/>
      <c r="F89" s="36"/>
      <c r="G89" s="36"/>
      <c r="H89" s="242">
        <f>W119</f>
        <v>0</v>
      </c>
      <c r="I89" s="248"/>
      <c r="J89" s="248"/>
      <c r="K89" s="242">
        <f>X119</f>
        <v>0</v>
      </c>
      <c r="L89" s="248"/>
      <c r="M89" s="242">
        <f>M119</f>
        <v>0</v>
      </c>
      <c r="N89" s="257"/>
      <c r="O89" s="257"/>
      <c r="P89" s="257"/>
      <c r="Q89" s="257"/>
      <c r="R89" s="37"/>
      <c r="AU89" s="22" t="s">
        <v>175</v>
      </c>
    </row>
    <row r="90" spans="2:47" s="7" customFormat="1" ht="24.95" customHeight="1">
      <c r="B90" s="125"/>
      <c r="C90" s="126"/>
      <c r="D90" s="127" t="s">
        <v>176</v>
      </c>
      <c r="E90" s="126"/>
      <c r="F90" s="126"/>
      <c r="G90" s="126"/>
      <c r="H90" s="258">
        <f>W120</f>
        <v>0</v>
      </c>
      <c r="I90" s="259"/>
      <c r="J90" s="259"/>
      <c r="K90" s="258">
        <f>X120</f>
        <v>0</v>
      </c>
      <c r="L90" s="259"/>
      <c r="M90" s="258">
        <f>M120</f>
        <v>0</v>
      </c>
      <c r="N90" s="259"/>
      <c r="O90" s="259"/>
      <c r="P90" s="259"/>
      <c r="Q90" s="259"/>
      <c r="R90" s="128"/>
    </row>
    <row r="91" spans="2:47" s="8" customFormat="1" ht="19.899999999999999" customHeight="1">
      <c r="B91" s="129"/>
      <c r="C91" s="101"/>
      <c r="D91" s="130" t="s">
        <v>178</v>
      </c>
      <c r="E91" s="101"/>
      <c r="F91" s="101"/>
      <c r="G91" s="101"/>
      <c r="H91" s="238">
        <f>W121</f>
        <v>0</v>
      </c>
      <c r="I91" s="239"/>
      <c r="J91" s="239"/>
      <c r="K91" s="238">
        <f>X121</f>
        <v>0</v>
      </c>
      <c r="L91" s="239"/>
      <c r="M91" s="238">
        <f>M121</f>
        <v>0</v>
      </c>
      <c r="N91" s="239"/>
      <c r="O91" s="239"/>
      <c r="P91" s="239"/>
      <c r="Q91" s="239"/>
      <c r="R91" s="131"/>
    </row>
    <row r="92" spans="2:47" s="8" customFormat="1" ht="19.899999999999999" customHeight="1">
      <c r="B92" s="129"/>
      <c r="C92" s="101"/>
      <c r="D92" s="130" t="s">
        <v>179</v>
      </c>
      <c r="E92" s="101"/>
      <c r="F92" s="101"/>
      <c r="G92" s="101"/>
      <c r="H92" s="238">
        <f>W124</f>
        <v>0</v>
      </c>
      <c r="I92" s="239"/>
      <c r="J92" s="239"/>
      <c r="K92" s="238">
        <f>X124</f>
        <v>0</v>
      </c>
      <c r="L92" s="239"/>
      <c r="M92" s="238">
        <f>M124</f>
        <v>0</v>
      </c>
      <c r="N92" s="239"/>
      <c r="O92" s="239"/>
      <c r="P92" s="239"/>
      <c r="Q92" s="239"/>
      <c r="R92" s="131"/>
    </row>
    <row r="93" spans="2:47" s="8" customFormat="1" ht="19.899999999999999" customHeight="1">
      <c r="B93" s="129"/>
      <c r="C93" s="101"/>
      <c r="D93" s="130" t="s">
        <v>180</v>
      </c>
      <c r="E93" s="101"/>
      <c r="F93" s="101"/>
      <c r="G93" s="101"/>
      <c r="H93" s="238">
        <f>W132</f>
        <v>0</v>
      </c>
      <c r="I93" s="239"/>
      <c r="J93" s="239"/>
      <c r="K93" s="238">
        <f>X132</f>
        <v>0</v>
      </c>
      <c r="L93" s="239"/>
      <c r="M93" s="238">
        <f>M132</f>
        <v>0</v>
      </c>
      <c r="N93" s="239"/>
      <c r="O93" s="239"/>
      <c r="P93" s="239"/>
      <c r="Q93" s="239"/>
      <c r="R93" s="131"/>
    </row>
    <row r="94" spans="2:47" s="8" customFormat="1" ht="19.899999999999999" customHeight="1">
      <c r="B94" s="129"/>
      <c r="C94" s="101"/>
      <c r="D94" s="130" t="s">
        <v>181</v>
      </c>
      <c r="E94" s="101"/>
      <c r="F94" s="101"/>
      <c r="G94" s="101"/>
      <c r="H94" s="238">
        <f>W142</f>
        <v>0</v>
      </c>
      <c r="I94" s="239"/>
      <c r="J94" s="239"/>
      <c r="K94" s="238">
        <f>X142</f>
        <v>0</v>
      </c>
      <c r="L94" s="239"/>
      <c r="M94" s="238">
        <f>M142</f>
        <v>0</v>
      </c>
      <c r="N94" s="239"/>
      <c r="O94" s="239"/>
      <c r="P94" s="239"/>
      <c r="Q94" s="239"/>
      <c r="R94" s="131"/>
    </row>
    <row r="95" spans="2:47" s="8" customFormat="1" ht="19.899999999999999" customHeight="1">
      <c r="B95" s="129"/>
      <c r="C95" s="101"/>
      <c r="D95" s="130" t="s">
        <v>182</v>
      </c>
      <c r="E95" s="101"/>
      <c r="F95" s="101"/>
      <c r="G95" s="101"/>
      <c r="H95" s="238">
        <f>W152</f>
        <v>0</v>
      </c>
      <c r="I95" s="239"/>
      <c r="J95" s="239"/>
      <c r="K95" s="238">
        <f>X152</f>
        <v>0</v>
      </c>
      <c r="L95" s="239"/>
      <c r="M95" s="238">
        <f>M152</f>
        <v>0</v>
      </c>
      <c r="N95" s="239"/>
      <c r="O95" s="239"/>
      <c r="P95" s="239"/>
      <c r="Q95" s="239"/>
      <c r="R95" s="131"/>
    </row>
    <row r="96" spans="2:47" s="8" customFormat="1" ht="19.899999999999999" customHeight="1">
      <c r="B96" s="129"/>
      <c r="C96" s="101"/>
      <c r="D96" s="130" t="s">
        <v>183</v>
      </c>
      <c r="E96" s="101"/>
      <c r="F96" s="101"/>
      <c r="G96" s="101"/>
      <c r="H96" s="238">
        <f>W165</f>
        <v>0</v>
      </c>
      <c r="I96" s="239"/>
      <c r="J96" s="239"/>
      <c r="K96" s="238">
        <f>X165</f>
        <v>0</v>
      </c>
      <c r="L96" s="239"/>
      <c r="M96" s="238">
        <f>M165</f>
        <v>0</v>
      </c>
      <c r="N96" s="239"/>
      <c r="O96" s="239"/>
      <c r="P96" s="239"/>
      <c r="Q96" s="239"/>
      <c r="R96" s="131"/>
    </row>
    <row r="97" spans="2:21" s="7" customFormat="1" ht="24.95" customHeight="1">
      <c r="B97" s="125"/>
      <c r="C97" s="126"/>
      <c r="D97" s="127" t="s">
        <v>184</v>
      </c>
      <c r="E97" s="126"/>
      <c r="F97" s="126"/>
      <c r="G97" s="126"/>
      <c r="H97" s="258">
        <f>W174</f>
        <v>0</v>
      </c>
      <c r="I97" s="259"/>
      <c r="J97" s="259"/>
      <c r="K97" s="258">
        <f>X174</f>
        <v>0</v>
      </c>
      <c r="L97" s="259"/>
      <c r="M97" s="258">
        <f>M174</f>
        <v>0</v>
      </c>
      <c r="N97" s="259"/>
      <c r="O97" s="259"/>
      <c r="P97" s="259"/>
      <c r="Q97" s="259"/>
      <c r="R97" s="128"/>
    </row>
    <row r="98" spans="2:21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24" t="s">
        <v>185</v>
      </c>
      <c r="D99" s="36"/>
      <c r="E99" s="36"/>
      <c r="F99" s="36"/>
      <c r="G99" s="36"/>
      <c r="H99" s="36"/>
      <c r="I99" s="36"/>
      <c r="J99" s="36"/>
      <c r="K99" s="36"/>
      <c r="L99" s="36"/>
      <c r="M99" s="257">
        <v>0</v>
      </c>
      <c r="N99" s="260"/>
      <c r="O99" s="260"/>
      <c r="P99" s="260"/>
      <c r="Q99" s="260"/>
      <c r="R99" s="37"/>
      <c r="T99" s="132"/>
      <c r="U99" s="133" t="s">
        <v>46</v>
      </c>
    </row>
    <row r="100" spans="2:21" s="1" customFormat="1" ht="18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14" t="s">
        <v>155</v>
      </c>
      <c r="D101" s="115"/>
      <c r="E101" s="115"/>
      <c r="F101" s="115"/>
      <c r="G101" s="115"/>
      <c r="H101" s="115"/>
      <c r="I101" s="115"/>
      <c r="J101" s="115"/>
      <c r="K101" s="115"/>
      <c r="L101" s="243">
        <f>ROUND(SUM(M89+M99),2)</f>
        <v>0</v>
      </c>
      <c r="M101" s="243"/>
      <c r="N101" s="243"/>
      <c r="O101" s="243"/>
      <c r="P101" s="243"/>
      <c r="Q101" s="243"/>
      <c r="R101" s="37"/>
    </row>
    <row r="102" spans="2:21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21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21" s="1" customFormat="1" ht="36.950000000000003" customHeight="1">
      <c r="B107" s="35"/>
      <c r="C107" s="206" t="s">
        <v>186</v>
      </c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37"/>
    </row>
    <row r="108" spans="2:21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21" s="1" customFormat="1" ht="30" customHeight="1">
      <c r="B109" s="35"/>
      <c r="C109" s="32" t="s">
        <v>18</v>
      </c>
      <c r="D109" s="36"/>
      <c r="E109" s="36"/>
      <c r="F109" s="246" t="str">
        <f>F6</f>
        <v>St. č. 2368 Decentralizace vytápění CA PZP Lobodice</v>
      </c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36"/>
      <c r="R109" s="37"/>
    </row>
    <row r="110" spans="2:21" ht="30" customHeight="1">
      <c r="B110" s="26"/>
      <c r="C110" s="32" t="s">
        <v>162</v>
      </c>
      <c r="D110" s="28"/>
      <c r="E110" s="28"/>
      <c r="F110" s="246" t="s">
        <v>163</v>
      </c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8"/>
      <c r="R110" s="27"/>
    </row>
    <row r="111" spans="2:21" s="1" customFormat="1" ht="36.950000000000003" customHeight="1">
      <c r="B111" s="35"/>
      <c r="C111" s="69" t="s">
        <v>164</v>
      </c>
      <c r="D111" s="36"/>
      <c r="E111" s="36"/>
      <c r="F111" s="223" t="str">
        <f>F8</f>
        <v>SO01.8 - Vytápění objektu H - ZBZS</v>
      </c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36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18" customHeight="1">
      <c r="B113" s="35"/>
      <c r="C113" s="32" t="s">
        <v>22</v>
      </c>
      <c r="D113" s="36"/>
      <c r="E113" s="36"/>
      <c r="F113" s="30" t="str">
        <f>F10</f>
        <v>PZP Lobodice</v>
      </c>
      <c r="G113" s="36"/>
      <c r="H113" s="36"/>
      <c r="I113" s="36"/>
      <c r="J113" s="36"/>
      <c r="K113" s="32" t="s">
        <v>24</v>
      </c>
      <c r="L113" s="36"/>
      <c r="M113" s="249" t="str">
        <f>IF(O10="","",O10)</f>
        <v>06.04.2018</v>
      </c>
      <c r="N113" s="249"/>
      <c r="O113" s="249"/>
      <c r="P113" s="249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>
      <c r="B115" s="35"/>
      <c r="C115" s="32" t="s">
        <v>26</v>
      </c>
      <c r="D115" s="36"/>
      <c r="E115" s="36"/>
      <c r="F115" s="30" t="str">
        <f>E13</f>
        <v xml:space="preserve">innogy Gas Storage, s.r.o. </v>
      </c>
      <c r="G115" s="36"/>
      <c r="H115" s="36"/>
      <c r="I115" s="36"/>
      <c r="J115" s="36"/>
      <c r="K115" s="32" t="s">
        <v>34</v>
      </c>
      <c r="L115" s="36"/>
      <c r="M115" s="208" t="str">
        <f>E19</f>
        <v>FORGAS a. s.</v>
      </c>
      <c r="N115" s="208"/>
      <c r="O115" s="208"/>
      <c r="P115" s="208"/>
      <c r="Q115" s="208"/>
      <c r="R115" s="37"/>
    </row>
    <row r="116" spans="2:65" s="1" customFormat="1" ht="14.45" customHeight="1">
      <c r="B116" s="35"/>
      <c r="C116" s="32" t="s">
        <v>32</v>
      </c>
      <c r="D116" s="36"/>
      <c r="E116" s="36"/>
      <c r="F116" s="30" t="str">
        <f>IF(E16="","",E16)</f>
        <v xml:space="preserve"> </v>
      </c>
      <c r="G116" s="36"/>
      <c r="H116" s="36"/>
      <c r="I116" s="36"/>
      <c r="J116" s="36"/>
      <c r="K116" s="32" t="s">
        <v>38</v>
      </c>
      <c r="L116" s="36"/>
      <c r="M116" s="208" t="str">
        <f>E22</f>
        <v>Ing. Karel Puhaný</v>
      </c>
      <c r="N116" s="208"/>
      <c r="O116" s="208"/>
      <c r="P116" s="208"/>
      <c r="Q116" s="208"/>
      <c r="R116" s="37"/>
    </row>
    <row r="117" spans="2:65" s="1" customFormat="1" ht="10.3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9" customFormat="1" ht="29.25" customHeight="1">
      <c r="B118" s="134"/>
      <c r="C118" s="135" t="s">
        <v>187</v>
      </c>
      <c r="D118" s="136" t="s">
        <v>188</v>
      </c>
      <c r="E118" s="136" t="s">
        <v>64</v>
      </c>
      <c r="F118" s="261" t="s">
        <v>189</v>
      </c>
      <c r="G118" s="261"/>
      <c r="H118" s="261"/>
      <c r="I118" s="261"/>
      <c r="J118" s="136" t="s">
        <v>190</v>
      </c>
      <c r="K118" s="136" t="s">
        <v>191</v>
      </c>
      <c r="L118" s="136" t="s">
        <v>192</v>
      </c>
      <c r="M118" s="261" t="s">
        <v>193</v>
      </c>
      <c r="N118" s="261"/>
      <c r="O118" s="261"/>
      <c r="P118" s="261" t="s">
        <v>173</v>
      </c>
      <c r="Q118" s="262"/>
      <c r="R118" s="137"/>
      <c r="T118" s="76" t="s">
        <v>194</v>
      </c>
      <c r="U118" s="77" t="s">
        <v>46</v>
      </c>
      <c r="V118" s="77" t="s">
        <v>195</v>
      </c>
      <c r="W118" s="77" t="s">
        <v>196</v>
      </c>
      <c r="X118" s="77" t="s">
        <v>197</v>
      </c>
      <c r="Y118" s="77" t="s">
        <v>198</v>
      </c>
      <c r="Z118" s="77" t="s">
        <v>199</v>
      </c>
      <c r="AA118" s="77" t="s">
        <v>200</v>
      </c>
      <c r="AB118" s="77" t="s">
        <v>201</v>
      </c>
      <c r="AC118" s="77" t="s">
        <v>202</v>
      </c>
      <c r="AD118" s="78" t="s">
        <v>203</v>
      </c>
    </row>
    <row r="119" spans="2:65" s="1" customFormat="1" ht="29.25" customHeight="1">
      <c r="B119" s="35"/>
      <c r="C119" s="80" t="s">
        <v>167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274">
        <f>BK119</f>
        <v>0</v>
      </c>
      <c r="N119" s="275"/>
      <c r="O119" s="275"/>
      <c r="P119" s="275"/>
      <c r="Q119" s="275"/>
      <c r="R119" s="37"/>
      <c r="T119" s="79"/>
      <c r="U119" s="51"/>
      <c r="V119" s="51"/>
      <c r="W119" s="138">
        <f>W120+W174</f>
        <v>0</v>
      </c>
      <c r="X119" s="138">
        <f>X120+X174</f>
        <v>0</v>
      </c>
      <c r="Y119" s="51"/>
      <c r="Z119" s="139">
        <f>Z120+Z174</f>
        <v>290.79399999999998</v>
      </c>
      <c r="AA119" s="51"/>
      <c r="AB119" s="139">
        <f>AB120+AB174</f>
        <v>51.300699999999999</v>
      </c>
      <c r="AC119" s="51"/>
      <c r="AD119" s="140">
        <f>AD120+AD174</f>
        <v>0</v>
      </c>
      <c r="AT119" s="22" t="s">
        <v>83</v>
      </c>
      <c r="AU119" s="22" t="s">
        <v>175</v>
      </c>
      <c r="BK119" s="141">
        <f>BK120+BK174</f>
        <v>0</v>
      </c>
    </row>
    <row r="120" spans="2:65" s="10" customFormat="1" ht="37.35" customHeight="1">
      <c r="B120" s="142"/>
      <c r="C120" s="143"/>
      <c r="D120" s="144" t="s">
        <v>176</v>
      </c>
      <c r="E120" s="144"/>
      <c r="F120" s="144"/>
      <c r="G120" s="144"/>
      <c r="H120" s="144"/>
      <c r="I120" s="144"/>
      <c r="J120" s="144"/>
      <c r="K120" s="144"/>
      <c r="L120" s="144"/>
      <c r="M120" s="276">
        <f>BK120</f>
        <v>0</v>
      </c>
      <c r="N120" s="258"/>
      <c r="O120" s="258"/>
      <c r="P120" s="258"/>
      <c r="Q120" s="258"/>
      <c r="R120" s="145"/>
      <c r="T120" s="146"/>
      <c r="U120" s="143"/>
      <c r="V120" s="143"/>
      <c r="W120" s="147">
        <f>W121+W124+W132+W142+W152+W165</f>
        <v>0</v>
      </c>
      <c r="X120" s="147">
        <f>X121+X124+X132+X142+X152+X165</f>
        <v>0</v>
      </c>
      <c r="Y120" s="143"/>
      <c r="Z120" s="148">
        <f>Z121+Z124+Z132+Z142+Z152+Z165</f>
        <v>200.79399999999998</v>
      </c>
      <c r="AA120" s="143"/>
      <c r="AB120" s="148">
        <f>AB121+AB124+AB132+AB142+AB152+AB165</f>
        <v>51.300699999999999</v>
      </c>
      <c r="AC120" s="143"/>
      <c r="AD120" s="149">
        <f>AD121+AD124+AD132+AD142+AD152+AD165</f>
        <v>0</v>
      </c>
      <c r="AR120" s="150" t="s">
        <v>96</v>
      </c>
      <c r="AT120" s="151" t="s">
        <v>83</v>
      </c>
      <c r="AU120" s="151" t="s">
        <v>84</v>
      </c>
      <c r="AY120" s="150" t="s">
        <v>204</v>
      </c>
      <c r="BK120" s="152">
        <f>BK121+BK124+BK132+BK142+BK152+BK165</f>
        <v>0</v>
      </c>
    </row>
    <row r="121" spans="2:65" s="10" customFormat="1" ht="19.899999999999999" customHeight="1">
      <c r="B121" s="142"/>
      <c r="C121" s="143"/>
      <c r="D121" s="153" t="s">
        <v>178</v>
      </c>
      <c r="E121" s="153"/>
      <c r="F121" s="153"/>
      <c r="G121" s="153"/>
      <c r="H121" s="153"/>
      <c r="I121" s="153"/>
      <c r="J121" s="153"/>
      <c r="K121" s="153"/>
      <c r="L121" s="153"/>
      <c r="M121" s="277">
        <f>BK121</f>
        <v>0</v>
      </c>
      <c r="N121" s="278"/>
      <c r="O121" s="278"/>
      <c r="P121" s="278"/>
      <c r="Q121" s="278"/>
      <c r="R121" s="145"/>
      <c r="T121" s="146"/>
      <c r="U121" s="143"/>
      <c r="V121" s="143"/>
      <c r="W121" s="147">
        <f>SUM(W122:W123)</f>
        <v>0</v>
      </c>
      <c r="X121" s="147">
        <f>SUM(X122:X123)</f>
        <v>0</v>
      </c>
      <c r="Y121" s="143"/>
      <c r="Z121" s="148">
        <f>SUM(Z122:Z123)</f>
        <v>1.2749999999999999</v>
      </c>
      <c r="AA121" s="143"/>
      <c r="AB121" s="148">
        <f>SUM(AB122:AB123)</f>
        <v>2.0799999999999998E-3</v>
      </c>
      <c r="AC121" s="143"/>
      <c r="AD121" s="149">
        <f>SUM(AD122:AD123)</f>
        <v>0</v>
      </c>
      <c r="AR121" s="150" t="s">
        <v>96</v>
      </c>
      <c r="AT121" s="151" t="s">
        <v>83</v>
      </c>
      <c r="AU121" s="151" t="s">
        <v>91</v>
      </c>
      <c r="AY121" s="150" t="s">
        <v>204</v>
      </c>
      <c r="BK121" s="152">
        <f>SUM(BK122:BK123)</f>
        <v>0</v>
      </c>
    </row>
    <row r="122" spans="2:65" s="1" customFormat="1" ht="51" customHeight="1">
      <c r="B122" s="154"/>
      <c r="C122" s="165" t="s">
        <v>91</v>
      </c>
      <c r="D122" s="165" t="s">
        <v>211</v>
      </c>
      <c r="E122" s="166" t="s">
        <v>771</v>
      </c>
      <c r="F122" s="265" t="s">
        <v>772</v>
      </c>
      <c r="G122" s="265"/>
      <c r="H122" s="265"/>
      <c r="I122" s="265"/>
      <c r="J122" s="167" t="s">
        <v>227</v>
      </c>
      <c r="K122" s="168">
        <v>1</v>
      </c>
      <c r="L122" s="169"/>
      <c r="M122" s="266"/>
      <c r="N122" s="266"/>
      <c r="O122" s="267"/>
      <c r="P122" s="264">
        <f>ROUND(V122*K122,2)</f>
        <v>0</v>
      </c>
      <c r="Q122" s="264"/>
      <c r="R122" s="160"/>
      <c r="T122" s="161" t="s">
        <v>5</v>
      </c>
      <c r="U122" s="44" t="s">
        <v>47</v>
      </c>
      <c r="V122" s="120">
        <f>L122+M122</f>
        <v>0</v>
      </c>
      <c r="W122" s="120">
        <f>ROUND(L122*K122,2)</f>
        <v>0</v>
      </c>
      <c r="X122" s="120">
        <f>ROUND(M122*K122,2)</f>
        <v>0</v>
      </c>
      <c r="Y122" s="162">
        <v>0</v>
      </c>
      <c r="Z122" s="162">
        <f>Y122*K122</f>
        <v>0</v>
      </c>
      <c r="AA122" s="162">
        <v>0</v>
      </c>
      <c r="AB122" s="162">
        <f>AA122*K122</f>
        <v>0</v>
      </c>
      <c r="AC122" s="162">
        <v>0</v>
      </c>
      <c r="AD122" s="163">
        <f>AC122*K122</f>
        <v>0</v>
      </c>
      <c r="AR122" s="22" t="s">
        <v>214</v>
      </c>
      <c r="AT122" s="22" t="s">
        <v>211</v>
      </c>
      <c r="AU122" s="22" t="s">
        <v>96</v>
      </c>
      <c r="AY122" s="22" t="s">
        <v>204</v>
      </c>
      <c r="BE122" s="164">
        <f>IF(U122="základní",P122,0)</f>
        <v>0</v>
      </c>
      <c r="BF122" s="164">
        <f>IF(U122="snížená",P122,0)</f>
        <v>0</v>
      </c>
      <c r="BG122" s="164">
        <f>IF(U122="zákl. přenesená",P122,0)</f>
        <v>0</v>
      </c>
      <c r="BH122" s="164">
        <f>IF(U122="sníž. přenesená",P122,0)</f>
        <v>0</v>
      </c>
      <c r="BI122" s="164">
        <f>IF(U122="nulová",P122,0)</f>
        <v>0</v>
      </c>
      <c r="BJ122" s="22" t="s">
        <v>91</v>
      </c>
      <c r="BK122" s="164">
        <f>ROUND(V122*K122,2)</f>
        <v>0</v>
      </c>
      <c r="BL122" s="22" t="s">
        <v>209</v>
      </c>
      <c r="BM122" s="22" t="s">
        <v>773</v>
      </c>
    </row>
    <row r="123" spans="2:65" s="1" customFormat="1" ht="25.5" customHeight="1">
      <c r="B123" s="154"/>
      <c r="C123" s="155" t="s">
        <v>96</v>
      </c>
      <c r="D123" s="155" t="s">
        <v>205</v>
      </c>
      <c r="E123" s="156" t="s">
        <v>389</v>
      </c>
      <c r="F123" s="263" t="s">
        <v>390</v>
      </c>
      <c r="G123" s="263"/>
      <c r="H123" s="263"/>
      <c r="I123" s="263"/>
      <c r="J123" s="157" t="s">
        <v>232</v>
      </c>
      <c r="K123" s="158">
        <v>1</v>
      </c>
      <c r="L123" s="159"/>
      <c r="M123" s="264"/>
      <c r="N123" s="264"/>
      <c r="O123" s="264"/>
      <c r="P123" s="264">
        <f>ROUND(V123*K123,2)</f>
        <v>0</v>
      </c>
      <c r="Q123" s="264"/>
      <c r="R123" s="160"/>
      <c r="T123" s="161" t="s">
        <v>5</v>
      </c>
      <c r="U123" s="44" t="s">
        <v>47</v>
      </c>
      <c r="V123" s="120">
        <f>L123+M123</f>
        <v>0</v>
      </c>
      <c r="W123" s="120">
        <f>ROUND(L123*K123,2)</f>
        <v>0</v>
      </c>
      <c r="X123" s="120">
        <f>ROUND(M123*K123,2)</f>
        <v>0</v>
      </c>
      <c r="Y123" s="162">
        <v>1.2749999999999999</v>
      </c>
      <c r="Z123" s="162">
        <f>Y123*K123</f>
        <v>1.2749999999999999</v>
      </c>
      <c r="AA123" s="162">
        <v>2.0799999999999998E-3</v>
      </c>
      <c r="AB123" s="162">
        <f>AA123*K123</f>
        <v>2.0799999999999998E-3</v>
      </c>
      <c r="AC123" s="162">
        <v>0</v>
      </c>
      <c r="AD123" s="163">
        <f>AC123*K123</f>
        <v>0</v>
      </c>
      <c r="AR123" s="22" t="s">
        <v>209</v>
      </c>
      <c r="AT123" s="22" t="s">
        <v>205</v>
      </c>
      <c r="AU123" s="22" t="s">
        <v>96</v>
      </c>
      <c r="AY123" s="22" t="s">
        <v>204</v>
      </c>
      <c r="BE123" s="164">
        <f>IF(U123="základní",P123,0)</f>
        <v>0</v>
      </c>
      <c r="BF123" s="164">
        <f>IF(U123="snížená",P123,0)</f>
        <v>0</v>
      </c>
      <c r="BG123" s="164">
        <f>IF(U123="zákl. přenesená",P123,0)</f>
        <v>0</v>
      </c>
      <c r="BH123" s="164">
        <f>IF(U123="sníž. přenesená",P123,0)</f>
        <v>0</v>
      </c>
      <c r="BI123" s="164">
        <f>IF(U123="nulová",P123,0)</f>
        <v>0</v>
      </c>
      <c r="BJ123" s="22" t="s">
        <v>91</v>
      </c>
      <c r="BK123" s="164">
        <f>ROUND(V123*K123,2)</f>
        <v>0</v>
      </c>
      <c r="BL123" s="22" t="s">
        <v>209</v>
      </c>
      <c r="BM123" s="22" t="s">
        <v>774</v>
      </c>
    </row>
    <row r="124" spans="2:65" s="10" customFormat="1" ht="29.85" customHeight="1">
      <c r="B124" s="142"/>
      <c r="C124" s="143"/>
      <c r="D124" s="153" t="s">
        <v>179</v>
      </c>
      <c r="E124" s="153"/>
      <c r="F124" s="153"/>
      <c r="G124" s="153"/>
      <c r="H124" s="153"/>
      <c r="I124" s="153"/>
      <c r="J124" s="153"/>
      <c r="K124" s="153"/>
      <c r="L124" s="153"/>
      <c r="M124" s="279">
        <f>BK124</f>
        <v>0</v>
      </c>
      <c r="N124" s="280"/>
      <c r="O124" s="280"/>
      <c r="P124" s="280"/>
      <c r="Q124" s="280"/>
      <c r="R124" s="145"/>
      <c r="T124" s="146"/>
      <c r="U124" s="143"/>
      <c r="V124" s="143"/>
      <c r="W124" s="147">
        <f>SUM(W125:W131)</f>
        <v>0</v>
      </c>
      <c r="X124" s="147">
        <f>SUM(X125:X131)</f>
        <v>0</v>
      </c>
      <c r="Y124" s="143"/>
      <c r="Z124" s="148">
        <f>SUM(Z125:Z131)</f>
        <v>7.9450000000000003</v>
      </c>
      <c r="AA124" s="143"/>
      <c r="AB124" s="148">
        <f>SUM(AB125:AB131)</f>
        <v>0.33273000000000003</v>
      </c>
      <c r="AC124" s="143"/>
      <c r="AD124" s="149">
        <f>SUM(AD125:AD131)</f>
        <v>0</v>
      </c>
      <c r="AR124" s="150" t="s">
        <v>96</v>
      </c>
      <c r="AT124" s="151" t="s">
        <v>83</v>
      </c>
      <c r="AU124" s="151" t="s">
        <v>91</v>
      </c>
      <c r="AY124" s="150" t="s">
        <v>204</v>
      </c>
      <c r="BK124" s="152">
        <f>SUM(BK125:BK131)</f>
        <v>0</v>
      </c>
    </row>
    <row r="125" spans="2:65" s="1" customFormat="1" ht="16.5" customHeight="1">
      <c r="B125" s="154"/>
      <c r="C125" s="155" t="s">
        <v>216</v>
      </c>
      <c r="D125" s="155" t="s">
        <v>205</v>
      </c>
      <c r="E125" s="156" t="s">
        <v>775</v>
      </c>
      <c r="F125" s="263" t="s">
        <v>776</v>
      </c>
      <c r="G125" s="263"/>
      <c r="H125" s="263"/>
      <c r="I125" s="263"/>
      <c r="J125" s="157" t="s">
        <v>237</v>
      </c>
      <c r="K125" s="158">
        <v>1</v>
      </c>
      <c r="L125" s="159"/>
      <c r="M125" s="264"/>
      <c r="N125" s="264"/>
      <c r="O125" s="264"/>
      <c r="P125" s="264">
        <f t="shared" ref="P125:P131" si="0">ROUND(V125*K125,2)</f>
        <v>0</v>
      </c>
      <c r="Q125" s="264"/>
      <c r="R125" s="160"/>
      <c r="T125" s="161" t="s">
        <v>5</v>
      </c>
      <c r="U125" s="44" t="s">
        <v>47</v>
      </c>
      <c r="V125" s="120">
        <f t="shared" ref="V125:V131" si="1">L125+M125</f>
        <v>0</v>
      </c>
      <c r="W125" s="120">
        <f t="shared" ref="W125:W131" si="2">ROUND(L125*K125,2)</f>
        <v>0</v>
      </c>
      <c r="X125" s="120">
        <f t="shared" ref="X125:X131" si="3">ROUND(M125*K125,2)</f>
        <v>0</v>
      </c>
      <c r="Y125" s="162">
        <v>1.5660000000000001</v>
      </c>
      <c r="Z125" s="162">
        <f t="shared" ref="Z125:Z131" si="4">Y125*K125</f>
        <v>1.5660000000000001</v>
      </c>
      <c r="AA125" s="162">
        <v>7.0099999999999997E-3</v>
      </c>
      <c r="AB125" s="162">
        <f t="shared" ref="AB125:AB131" si="5">AA125*K125</f>
        <v>7.0099999999999997E-3</v>
      </c>
      <c r="AC125" s="162">
        <v>0</v>
      </c>
      <c r="AD125" s="163">
        <f t="shared" ref="AD125:AD131" si="6">AC125*K125</f>
        <v>0</v>
      </c>
      <c r="AR125" s="22" t="s">
        <v>209</v>
      </c>
      <c r="AT125" s="22" t="s">
        <v>205</v>
      </c>
      <c r="AU125" s="22" t="s">
        <v>96</v>
      </c>
      <c r="AY125" s="22" t="s">
        <v>204</v>
      </c>
      <c r="BE125" s="164">
        <f t="shared" ref="BE125:BE131" si="7">IF(U125="základní",P125,0)</f>
        <v>0</v>
      </c>
      <c r="BF125" s="164">
        <f t="shared" ref="BF125:BF131" si="8">IF(U125="snížená",P125,0)</f>
        <v>0</v>
      </c>
      <c r="BG125" s="164">
        <f t="shared" ref="BG125:BG131" si="9">IF(U125="zákl. přenesená",P125,0)</f>
        <v>0</v>
      </c>
      <c r="BH125" s="164">
        <f t="shared" ref="BH125:BH131" si="10">IF(U125="sníž. přenesená",P125,0)</f>
        <v>0</v>
      </c>
      <c r="BI125" s="164">
        <f t="shared" ref="BI125:BI131" si="11">IF(U125="nulová",P125,0)</f>
        <v>0</v>
      </c>
      <c r="BJ125" s="22" t="s">
        <v>91</v>
      </c>
      <c r="BK125" s="164">
        <f t="shared" ref="BK125:BK131" si="12">ROUND(V125*K125,2)</f>
        <v>0</v>
      </c>
      <c r="BL125" s="22" t="s">
        <v>209</v>
      </c>
      <c r="BM125" s="22" t="s">
        <v>777</v>
      </c>
    </row>
    <row r="126" spans="2:65" s="1" customFormat="1" ht="63.75" customHeight="1">
      <c r="B126" s="154"/>
      <c r="C126" s="155" t="s">
        <v>220</v>
      </c>
      <c r="D126" s="155" t="s">
        <v>205</v>
      </c>
      <c r="E126" s="156" t="s">
        <v>778</v>
      </c>
      <c r="F126" s="263" t="s">
        <v>779</v>
      </c>
      <c r="G126" s="263"/>
      <c r="H126" s="263"/>
      <c r="I126" s="263"/>
      <c r="J126" s="157" t="s">
        <v>232</v>
      </c>
      <c r="K126" s="158">
        <v>1</v>
      </c>
      <c r="L126" s="159"/>
      <c r="M126" s="264"/>
      <c r="N126" s="264"/>
      <c r="O126" s="264"/>
      <c r="P126" s="264">
        <f t="shared" si="0"/>
        <v>0</v>
      </c>
      <c r="Q126" s="264"/>
      <c r="R126" s="160"/>
      <c r="T126" s="161" t="s">
        <v>5</v>
      </c>
      <c r="U126" s="44" t="s">
        <v>47</v>
      </c>
      <c r="V126" s="120">
        <f t="shared" si="1"/>
        <v>0</v>
      </c>
      <c r="W126" s="120">
        <f t="shared" si="2"/>
        <v>0</v>
      </c>
      <c r="X126" s="120">
        <f t="shared" si="3"/>
        <v>0</v>
      </c>
      <c r="Y126" s="162">
        <v>1.454</v>
      </c>
      <c r="Z126" s="162">
        <f t="shared" si="4"/>
        <v>1.454</v>
      </c>
      <c r="AA126" s="162">
        <v>9.7259999999999999E-2</v>
      </c>
      <c r="AB126" s="162">
        <f t="shared" si="5"/>
        <v>9.7259999999999999E-2</v>
      </c>
      <c r="AC126" s="162">
        <v>0</v>
      </c>
      <c r="AD126" s="163">
        <f t="shared" si="6"/>
        <v>0</v>
      </c>
      <c r="AR126" s="22" t="s">
        <v>209</v>
      </c>
      <c r="AT126" s="22" t="s">
        <v>205</v>
      </c>
      <c r="AU126" s="22" t="s">
        <v>96</v>
      </c>
      <c r="AY126" s="22" t="s">
        <v>204</v>
      </c>
      <c r="BE126" s="164">
        <f t="shared" si="7"/>
        <v>0</v>
      </c>
      <c r="BF126" s="164">
        <f t="shared" si="8"/>
        <v>0</v>
      </c>
      <c r="BG126" s="164">
        <f t="shared" si="9"/>
        <v>0</v>
      </c>
      <c r="BH126" s="164">
        <f t="shared" si="10"/>
        <v>0</v>
      </c>
      <c r="BI126" s="164">
        <f t="shared" si="11"/>
        <v>0</v>
      </c>
      <c r="BJ126" s="22" t="s">
        <v>91</v>
      </c>
      <c r="BK126" s="164">
        <f t="shared" si="12"/>
        <v>0</v>
      </c>
      <c r="BL126" s="22" t="s">
        <v>209</v>
      </c>
      <c r="BM126" s="22" t="s">
        <v>780</v>
      </c>
    </row>
    <row r="127" spans="2:65" s="1" customFormat="1" ht="63.75" customHeight="1">
      <c r="B127" s="154"/>
      <c r="C127" s="155" t="s">
        <v>224</v>
      </c>
      <c r="D127" s="155" t="s">
        <v>205</v>
      </c>
      <c r="E127" s="156" t="s">
        <v>781</v>
      </c>
      <c r="F127" s="263" t="s">
        <v>782</v>
      </c>
      <c r="G127" s="263"/>
      <c r="H127" s="263"/>
      <c r="I127" s="263"/>
      <c r="J127" s="157" t="s">
        <v>232</v>
      </c>
      <c r="K127" s="158">
        <v>1</v>
      </c>
      <c r="L127" s="159"/>
      <c r="M127" s="264"/>
      <c r="N127" s="264"/>
      <c r="O127" s="264"/>
      <c r="P127" s="264">
        <f t="shared" si="0"/>
        <v>0</v>
      </c>
      <c r="Q127" s="264"/>
      <c r="R127" s="160"/>
      <c r="T127" s="161" t="s">
        <v>5</v>
      </c>
      <c r="U127" s="44" t="s">
        <v>47</v>
      </c>
      <c r="V127" s="120">
        <f t="shared" si="1"/>
        <v>0</v>
      </c>
      <c r="W127" s="120">
        <f t="shared" si="2"/>
        <v>0</v>
      </c>
      <c r="X127" s="120">
        <f t="shared" si="3"/>
        <v>0</v>
      </c>
      <c r="Y127" s="162">
        <v>1.454</v>
      </c>
      <c r="Z127" s="162">
        <f t="shared" si="4"/>
        <v>1.454</v>
      </c>
      <c r="AA127" s="162">
        <v>9.7259999999999999E-2</v>
      </c>
      <c r="AB127" s="162">
        <f t="shared" si="5"/>
        <v>9.7259999999999999E-2</v>
      </c>
      <c r="AC127" s="162">
        <v>0</v>
      </c>
      <c r="AD127" s="163">
        <f t="shared" si="6"/>
        <v>0</v>
      </c>
      <c r="AR127" s="22" t="s">
        <v>209</v>
      </c>
      <c r="AT127" s="22" t="s">
        <v>205</v>
      </c>
      <c r="AU127" s="22" t="s">
        <v>96</v>
      </c>
      <c r="AY127" s="22" t="s">
        <v>204</v>
      </c>
      <c r="BE127" s="164">
        <f t="shared" si="7"/>
        <v>0</v>
      </c>
      <c r="BF127" s="164">
        <f t="shared" si="8"/>
        <v>0</v>
      </c>
      <c r="BG127" s="164">
        <f t="shared" si="9"/>
        <v>0</v>
      </c>
      <c r="BH127" s="164">
        <f t="shared" si="10"/>
        <v>0</v>
      </c>
      <c r="BI127" s="164">
        <f t="shared" si="11"/>
        <v>0</v>
      </c>
      <c r="BJ127" s="22" t="s">
        <v>91</v>
      </c>
      <c r="BK127" s="164">
        <f t="shared" si="12"/>
        <v>0</v>
      </c>
      <c r="BL127" s="22" t="s">
        <v>209</v>
      </c>
      <c r="BM127" s="22" t="s">
        <v>783</v>
      </c>
    </row>
    <row r="128" spans="2:65" s="1" customFormat="1" ht="63.75" customHeight="1">
      <c r="B128" s="154"/>
      <c r="C128" s="155" t="s">
        <v>229</v>
      </c>
      <c r="D128" s="155" t="s">
        <v>205</v>
      </c>
      <c r="E128" s="156" t="s">
        <v>784</v>
      </c>
      <c r="F128" s="263" t="s">
        <v>785</v>
      </c>
      <c r="G128" s="263"/>
      <c r="H128" s="263"/>
      <c r="I128" s="263"/>
      <c r="J128" s="157" t="s">
        <v>232</v>
      </c>
      <c r="K128" s="158">
        <v>1</v>
      </c>
      <c r="L128" s="159"/>
      <c r="M128" s="264"/>
      <c r="N128" s="264"/>
      <c r="O128" s="264"/>
      <c r="P128" s="264">
        <f t="shared" si="0"/>
        <v>0</v>
      </c>
      <c r="Q128" s="264"/>
      <c r="R128" s="160"/>
      <c r="T128" s="161" t="s">
        <v>5</v>
      </c>
      <c r="U128" s="44" t="s">
        <v>47</v>
      </c>
      <c r="V128" s="120">
        <f t="shared" si="1"/>
        <v>0</v>
      </c>
      <c r="W128" s="120">
        <f t="shared" si="2"/>
        <v>0</v>
      </c>
      <c r="X128" s="120">
        <f t="shared" si="3"/>
        <v>0</v>
      </c>
      <c r="Y128" s="162">
        <v>1.454</v>
      </c>
      <c r="Z128" s="162">
        <f t="shared" si="4"/>
        <v>1.454</v>
      </c>
      <c r="AA128" s="162">
        <v>9.7259999999999999E-2</v>
      </c>
      <c r="AB128" s="162">
        <f t="shared" si="5"/>
        <v>9.7259999999999999E-2</v>
      </c>
      <c r="AC128" s="162">
        <v>0</v>
      </c>
      <c r="AD128" s="163">
        <f t="shared" si="6"/>
        <v>0</v>
      </c>
      <c r="AR128" s="22" t="s">
        <v>209</v>
      </c>
      <c r="AT128" s="22" t="s">
        <v>205</v>
      </c>
      <c r="AU128" s="22" t="s">
        <v>96</v>
      </c>
      <c r="AY128" s="22" t="s">
        <v>204</v>
      </c>
      <c r="BE128" s="164">
        <f t="shared" si="7"/>
        <v>0</v>
      </c>
      <c r="BF128" s="164">
        <f t="shared" si="8"/>
        <v>0</v>
      </c>
      <c r="BG128" s="164">
        <f t="shared" si="9"/>
        <v>0</v>
      </c>
      <c r="BH128" s="164">
        <f t="shared" si="10"/>
        <v>0</v>
      </c>
      <c r="BI128" s="164">
        <f t="shared" si="11"/>
        <v>0</v>
      </c>
      <c r="BJ128" s="22" t="s">
        <v>91</v>
      </c>
      <c r="BK128" s="164">
        <f t="shared" si="12"/>
        <v>0</v>
      </c>
      <c r="BL128" s="22" t="s">
        <v>209</v>
      </c>
      <c r="BM128" s="22" t="s">
        <v>786</v>
      </c>
    </row>
    <row r="129" spans="2:65" s="1" customFormat="1" ht="38.25" customHeight="1">
      <c r="B129" s="154"/>
      <c r="C129" s="155" t="s">
        <v>234</v>
      </c>
      <c r="D129" s="155" t="s">
        <v>205</v>
      </c>
      <c r="E129" s="156" t="s">
        <v>787</v>
      </c>
      <c r="F129" s="263" t="s">
        <v>788</v>
      </c>
      <c r="G129" s="263"/>
      <c r="H129" s="263"/>
      <c r="I129" s="263"/>
      <c r="J129" s="157" t="s">
        <v>237</v>
      </c>
      <c r="K129" s="158">
        <v>1</v>
      </c>
      <c r="L129" s="159"/>
      <c r="M129" s="264"/>
      <c r="N129" s="264"/>
      <c r="O129" s="264"/>
      <c r="P129" s="264">
        <f t="shared" si="0"/>
        <v>0</v>
      </c>
      <c r="Q129" s="264"/>
      <c r="R129" s="160"/>
      <c r="T129" s="161" t="s">
        <v>5</v>
      </c>
      <c r="U129" s="44" t="s">
        <v>47</v>
      </c>
      <c r="V129" s="120">
        <f t="shared" si="1"/>
        <v>0</v>
      </c>
      <c r="W129" s="120">
        <f t="shared" si="2"/>
        <v>0</v>
      </c>
      <c r="X129" s="120">
        <f t="shared" si="3"/>
        <v>0</v>
      </c>
      <c r="Y129" s="162">
        <v>1.7669999999999999</v>
      </c>
      <c r="Z129" s="162">
        <f t="shared" si="4"/>
        <v>1.7669999999999999</v>
      </c>
      <c r="AA129" s="162">
        <v>2.7650000000000001E-2</v>
      </c>
      <c r="AB129" s="162">
        <f t="shared" si="5"/>
        <v>2.7650000000000001E-2</v>
      </c>
      <c r="AC129" s="162">
        <v>0</v>
      </c>
      <c r="AD129" s="163">
        <f t="shared" si="6"/>
        <v>0</v>
      </c>
      <c r="AR129" s="22" t="s">
        <v>209</v>
      </c>
      <c r="AT129" s="22" t="s">
        <v>205</v>
      </c>
      <c r="AU129" s="22" t="s">
        <v>96</v>
      </c>
      <c r="AY129" s="22" t="s">
        <v>204</v>
      </c>
      <c r="BE129" s="164">
        <f t="shared" si="7"/>
        <v>0</v>
      </c>
      <c r="BF129" s="164">
        <f t="shared" si="8"/>
        <v>0</v>
      </c>
      <c r="BG129" s="164">
        <f t="shared" si="9"/>
        <v>0</v>
      </c>
      <c r="BH129" s="164">
        <f t="shared" si="10"/>
        <v>0</v>
      </c>
      <c r="BI129" s="164">
        <f t="shared" si="11"/>
        <v>0</v>
      </c>
      <c r="BJ129" s="22" t="s">
        <v>91</v>
      </c>
      <c r="BK129" s="164">
        <f t="shared" si="12"/>
        <v>0</v>
      </c>
      <c r="BL129" s="22" t="s">
        <v>209</v>
      </c>
      <c r="BM129" s="22" t="s">
        <v>789</v>
      </c>
    </row>
    <row r="130" spans="2:65" s="1" customFormat="1" ht="38.25" customHeight="1">
      <c r="B130" s="154"/>
      <c r="C130" s="155" t="s">
        <v>239</v>
      </c>
      <c r="D130" s="155" t="s">
        <v>205</v>
      </c>
      <c r="E130" s="156" t="s">
        <v>634</v>
      </c>
      <c r="F130" s="263" t="s">
        <v>635</v>
      </c>
      <c r="G130" s="263"/>
      <c r="H130" s="263"/>
      <c r="I130" s="263"/>
      <c r="J130" s="157" t="s">
        <v>232</v>
      </c>
      <c r="K130" s="158">
        <v>1</v>
      </c>
      <c r="L130" s="159"/>
      <c r="M130" s="264"/>
      <c r="N130" s="264"/>
      <c r="O130" s="264"/>
      <c r="P130" s="264">
        <f t="shared" si="0"/>
        <v>0</v>
      </c>
      <c r="Q130" s="264"/>
      <c r="R130" s="160"/>
      <c r="T130" s="161" t="s">
        <v>5</v>
      </c>
      <c r="U130" s="44" t="s">
        <v>47</v>
      </c>
      <c r="V130" s="120">
        <f t="shared" si="1"/>
        <v>0</v>
      </c>
      <c r="W130" s="120">
        <f t="shared" si="2"/>
        <v>0</v>
      </c>
      <c r="X130" s="120">
        <f t="shared" si="3"/>
        <v>0</v>
      </c>
      <c r="Y130" s="162">
        <v>0.25</v>
      </c>
      <c r="Z130" s="162">
        <f t="shared" si="4"/>
        <v>0.25</v>
      </c>
      <c r="AA130" s="162">
        <v>6.2899999999999996E-3</v>
      </c>
      <c r="AB130" s="162">
        <f t="shared" si="5"/>
        <v>6.2899999999999996E-3</v>
      </c>
      <c r="AC130" s="162">
        <v>0</v>
      </c>
      <c r="AD130" s="163">
        <f t="shared" si="6"/>
        <v>0</v>
      </c>
      <c r="AR130" s="22" t="s">
        <v>209</v>
      </c>
      <c r="AT130" s="22" t="s">
        <v>205</v>
      </c>
      <c r="AU130" s="22" t="s">
        <v>96</v>
      </c>
      <c r="AY130" s="22" t="s">
        <v>204</v>
      </c>
      <c r="BE130" s="164">
        <f t="shared" si="7"/>
        <v>0</v>
      </c>
      <c r="BF130" s="164">
        <f t="shared" si="8"/>
        <v>0</v>
      </c>
      <c r="BG130" s="164">
        <f t="shared" si="9"/>
        <v>0</v>
      </c>
      <c r="BH130" s="164">
        <f t="shared" si="10"/>
        <v>0</v>
      </c>
      <c r="BI130" s="164">
        <f t="shared" si="11"/>
        <v>0</v>
      </c>
      <c r="BJ130" s="22" t="s">
        <v>91</v>
      </c>
      <c r="BK130" s="164">
        <f t="shared" si="12"/>
        <v>0</v>
      </c>
      <c r="BL130" s="22" t="s">
        <v>209</v>
      </c>
      <c r="BM130" s="22" t="s">
        <v>790</v>
      </c>
    </row>
    <row r="131" spans="2:65" s="1" customFormat="1" ht="25.5" customHeight="1">
      <c r="B131" s="154"/>
      <c r="C131" s="155" t="s">
        <v>243</v>
      </c>
      <c r="D131" s="155" t="s">
        <v>205</v>
      </c>
      <c r="E131" s="156" t="s">
        <v>468</v>
      </c>
      <c r="F131" s="263" t="s">
        <v>469</v>
      </c>
      <c r="G131" s="263"/>
      <c r="H131" s="263"/>
      <c r="I131" s="263"/>
      <c r="J131" s="157" t="s">
        <v>237</v>
      </c>
      <c r="K131" s="158">
        <v>1</v>
      </c>
      <c r="L131" s="159"/>
      <c r="M131" s="264"/>
      <c r="N131" s="264"/>
      <c r="O131" s="264"/>
      <c r="P131" s="264">
        <f t="shared" si="0"/>
        <v>0</v>
      </c>
      <c r="Q131" s="264"/>
      <c r="R131" s="160"/>
      <c r="T131" s="161" t="s">
        <v>5</v>
      </c>
      <c r="U131" s="44" t="s">
        <v>47</v>
      </c>
      <c r="V131" s="120">
        <f t="shared" si="1"/>
        <v>0</v>
      </c>
      <c r="W131" s="120">
        <f t="shared" si="2"/>
        <v>0</v>
      </c>
      <c r="X131" s="120">
        <f t="shared" si="3"/>
        <v>0</v>
      </c>
      <c r="Y131" s="162">
        <v>0</v>
      </c>
      <c r="Z131" s="162">
        <f t="shared" si="4"/>
        <v>0</v>
      </c>
      <c r="AA131" s="162">
        <v>0</v>
      </c>
      <c r="AB131" s="162">
        <f t="shared" si="5"/>
        <v>0</v>
      </c>
      <c r="AC131" s="162">
        <v>0</v>
      </c>
      <c r="AD131" s="163">
        <f t="shared" si="6"/>
        <v>0</v>
      </c>
      <c r="AR131" s="22" t="s">
        <v>209</v>
      </c>
      <c r="AT131" s="22" t="s">
        <v>205</v>
      </c>
      <c r="AU131" s="22" t="s">
        <v>96</v>
      </c>
      <c r="AY131" s="22" t="s">
        <v>204</v>
      </c>
      <c r="BE131" s="164">
        <f t="shared" si="7"/>
        <v>0</v>
      </c>
      <c r="BF131" s="164">
        <f t="shared" si="8"/>
        <v>0</v>
      </c>
      <c r="BG131" s="164">
        <f t="shared" si="9"/>
        <v>0</v>
      </c>
      <c r="BH131" s="164">
        <f t="shared" si="10"/>
        <v>0</v>
      </c>
      <c r="BI131" s="164">
        <f t="shared" si="11"/>
        <v>0</v>
      </c>
      <c r="BJ131" s="22" t="s">
        <v>91</v>
      </c>
      <c r="BK131" s="164">
        <f t="shared" si="12"/>
        <v>0</v>
      </c>
      <c r="BL131" s="22" t="s">
        <v>209</v>
      </c>
      <c r="BM131" s="22" t="s">
        <v>791</v>
      </c>
    </row>
    <row r="132" spans="2:65" s="10" customFormat="1" ht="29.85" customHeight="1">
      <c r="B132" s="142"/>
      <c r="C132" s="143"/>
      <c r="D132" s="153" t="s">
        <v>180</v>
      </c>
      <c r="E132" s="153"/>
      <c r="F132" s="153"/>
      <c r="G132" s="153"/>
      <c r="H132" s="153"/>
      <c r="I132" s="153"/>
      <c r="J132" s="153"/>
      <c r="K132" s="153"/>
      <c r="L132" s="153"/>
      <c r="M132" s="279">
        <f>BK132</f>
        <v>0</v>
      </c>
      <c r="N132" s="280"/>
      <c r="O132" s="280"/>
      <c r="P132" s="280"/>
      <c r="Q132" s="280"/>
      <c r="R132" s="145"/>
      <c r="T132" s="146"/>
      <c r="U132" s="143"/>
      <c r="V132" s="143"/>
      <c r="W132" s="147">
        <f>SUM(W133:W141)</f>
        <v>0</v>
      </c>
      <c r="X132" s="147">
        <f>SUM(X133:X141)</f>
        <v>0</v>
      </c>
      <c r="Y132" s="143"/>
      <c r="Z132" s="148">
        <f>SUM(Z133:Z141)</f>
        <v>137.15899999999999</v>
      </c>
      <c r="AA132" s="143"/>
      <c r="AB132" s="148">
        <f>SUM(AB133:AB141)</f>
        <v>50.232149999999997</v>
      </c>
      <c r="AC132" s="143"/>
      <c r="AD132" s="149">
        <f>SUM(AD133:AD141)</f>
        <v>0</v>
      </c>
      <c r="AR132" s="150" t="s">
        <v>96</v>
      </c>
      <c r="AT132" s="151" t="s">
        <v>83</v>
      </c>
      <c r="AU132" s="151" t="s">
        <v>91</v>
      </c>
      <c r="AY132" s="150" t="s">
        <v>204</v>
      </c>
      <c r="BK132" s="152">
        <f>SUM(BK133:BK141)</f>
        <v>0</v>
      </c>
    </row>
    <row r="133" spans="2:65" s="1" customFormat="1" ht="25.5" customHeight="1">
      <c r="B133" s="154"/>
      <c r="C133" s="155" t="s">
        <v>247</v>
      </c>
      <c r="D133" s="155" t="s">
        <v>205</v>
      </c>
      <c r="E133" s="156" t="s">
        <v>792</v>
      </c>
      <c r="F133" s="263" t="s">
        <v>793</v>
      </c>
      <c r="G133" s="263"/>
      <c r="H133" s="263"/>
      <c r="I133" s="263"/>
      <c r="J133" s="157" t="s">
        <v>208</v>
      </c>
      <c r="K133" s="158">
        <v>55</v>
      </c>
      <c r="L133" s="159"/>
      <c r="M133" s="264"/>
      <c r="N133" s="264"/>
      <c r="O133" s="264"/>
      <c r="P133" s="264">
        <f t="shared" ref="P133:P141" si="13">ROUND(V133*K133,2)</f>
        <v>0</v>
      </c>
      <c r="Q133" s="264"/>
      <c r="R133" s="160"/>
      <c r="T133" s="161" t="s">
        <v>5</v>
      </c>
      <c r="U133" s="44" t="s">
        <v>47</v>
      </c>
      <c r="V133" s="120">
        <f t="shared" ref="V133:V141" si="14">L133+M133</f>
        <v>0</v>
      </c>
      <c r="W133" s="120">
        <f t="shared" ref="W133:W141" si="15">ROUND(L133*K133,2)</f>
        <v>0</v>
      </c>
      <c r="X133" s="120">
        <f t="shared" ref="X133:X141" si="16">ROUND(M133*K133,2)</f>
        <v>0</v>
      </c>
      <c r="Y133" s="162">
        <v>0.40500000000000003</v>
      </c>
      <c r="Z133" s="162">
        <f t="shared" ref="Z133:Z141" si="17">Y133*K133</f>
        <v>22.275000000000002</v>
      </c>
      <c r="AA133" s="162">
        <v>4.6999999999999999E-4</v>
      </c>
      <c r="AB133" s="162">
        <f t="shared" ref="AB133:AB141" si="18">AA133*K133</f>
        <v>2.5849999999999998E-2</v>
      </c>
      <c r="AC133" s="162">
        <v>0</v>
      </c>
      <c r="AD133" s="163">
        <f t="shared" ref="AD133:AD141" si="19">AC133*K133</f>
        <v>0</v>
      </c>
      <c r="AR133" s="22" t="s">
        <v>209</v>
      </c>
      <c r="AT133" s="22" t="s">
        <v>205</v>
      </c>
      <c r="AU133" s="22" t="s">
        <v>96</v>
      </c>
      <c r="AY133" s="22" t="s">
        <v>204</v>
      </c>
      <c r="BE133" s="164">
        <f t="shared" ref="BE133:BE141" si="20">IF(U133="základní",P133,0)</f>
        <v>0</v>
      </c>
      <c r="BF133" s="164">
        <f t="shared" ref="BF133:BF141" si="21">IF(U133="snížená",P133,0)</f>
        <v>0</v>
      </c>
      <c r="BG133" s="164">
        <f t="shared" ref="BG133:BG141" si="22">IF(U133="zákl. přenesená",P133,0)</f>
        <v>0</v>
      </c>
      <c r="BH133" s="164">
        <f t="shared" ref="BH133:BH141" si="23">IF(U133="sníž. přenesená",P133,0)</f>
        <v>0</v>
      </c>
      <c r="BI133" s="164">
        <f t="shared" ref="BI133:BI141" si="24">IF(U133="nulová",P133,0)</f>
        <v>0</v>
      </c>
      <c r="BJ133" s="22" t="s">
        <v>91</v>
      </c>
      <c r="BK133" s="164">
        <f t="shared" ref="BK133:BK141" si="25">ROUND(V133*K133,2)</f>
        <v>0</v>
      </c>
      <c r="BL133" s="22" t="s">
        <v>209</v>
      </c>
      <c r="BM133" s="22" t="s">
        <v>794</v>
      </c>
    </row>
    <row r="134" spans="2:65" s="1" customFormat="1" ht="25.5" customHeight="1">
      <c r="B134" s="154"/>
      <c r="C134" s="155" t="s">
        <v>251</v>
      </c>
      <c r="D134" s="155" t="s">
        <v>205</v>
      </c>
      <c r="E134" s="156" t="s">
        <v>795</v>
      </c>
      <c r="F134" s="263" t="s">
        <v>796</v>
      </c>
      <c r="G134" s="263"/>
      <c r="H134" s="263"/>
      <c r="I134" s="263"/>
      <c r="J134" s="157" t="s">
        <v>208</v>
      </c>
      <c r="K134" s="158">
        <v>72</v>
      </c>
      <c r="L134" s="159"/>
      <c r="M134" s="264"/>
      <c r="N134" s="264"/>
      <c r="O134" s="264"/>
      <c r="P134" s="264">
        <f t="shared" si="13"/>
        <v>0</v>
      </c>
      <c r="Q134" s="264"/>
      <c r="R134" s="160"/>
      <c r="T134" s="161" t="s">
        <v>5</v>
      </c>
      <c r="U134" s="44" t="s">
        <v>47</v>
      </c>
      <c r="V134" s="120">
        <f t="shared" si="14"/>
        <v>0</v>
      </c>
      <c r="W134" s="120">
        <f t="shared" si="15"/>
        <v>0</v>
      </c>
      <c r="X134" s="120">
        <f t="shared" si="16"/>
        <v>0</v>
      </c>
      <c r="Y134" s="162">
        <v>0.41299999999999998</v>
      </c>
      <c r="Z134" s="162">
        <f t="shared" si="17"/>
        <v>29.735999999999997</v>
      </c>
      <c r="AA134" s="162">
        <v>5.6999999999999998E-4</v>
      </c>
      <c r="AB134" s="162">
        <f t="shared" si="18"/>
        <v>4.104E-2</v>
      </c>
      <c r="AC134" s="162">
        <v>0</v>
      </c>
      <c r="AD134" s="163">
        <f t="shared" si="19"/>
        <v>0</v>
      </c>
      <c r="AR134" s="22" t="s">
        <v>209</v>
      </c>
      <c r="AT134" s="22" t="s">
        <v>205</v>
      </c>
      <c r="AU134" s="22" t="s">
        <v>96</v>
      </c>
      <c r="AY134" s="22" t="s">
        <v>204</v>
      </c>
      <c r="BE134" s="164">
        <f t="shared" si="20"/>
        <v>0</v>
      </c>
      <c r="BF134" s="164">
        <f t="shared" si="21"/>
        <v>0</v>
      </c>
      <c r="BG134" s="164">
        <f t="shared" si="22"/>
        <v>0</v>
      </c>
      <c r="BH134" s="164">
        <f t="shared" si="23"/>
        <v>0</v>
      </c>
      <c r="BI134" s="164">
        <f t="shared" si="24"/>
        <v>0</v>
      </c>
      <c r="BJ134" s="22" t="s">
        <v>91</v>
      </c>
      <c r="BK134" s="164">
        <f t="shared" si="25"/>
        <v>0</v>
      </c>
      <c r="BL134" s="22" t="s">
        <v>209</v>
      </c>
      <c r="BM134" s="22" t="s">
        <v>797</v>
      </c>
    </row>
    <row r="135" spans="2:65" s="1" customFormat="1" ht="25.5" customHeight="1">
      <c r="B135" s="154"/>
      <c r="C135" s="155" t="s">
        <v>255</v>
      </c>
      <c r="D135" s="155" t="s">
        <v>205</v>
      </c>
      <c r="E135" s="156" t="s">
        <v>481</v>
      </c>
      <c r="F135" s="263" t="s">
        <v>482</v>
      </c>
      <c r="G135" s="263"/>
      <c r="H135" s="263"/>
      <c r="I135" s="263"/>
      <c r="J135" s="157" t="s">
        <v>208</v>
      </c>
      <c r="K135" s="158">
        <v>90</v>
      </c>
      <c r="L135" s="159"/>
      <c r="M135" s="264"/>
      <c r="N135" s="264"/>
      <c r="O135" s="264"/>
      <c r="P135" s="264">
        <f t="shared" si="13"/>
        <v>0</v>
      </c>
      <c r="Q135" s="264"/>
      <c r="R135" s="160"/>
      <c r="T135" s="161" t="s">
        <v>5</v>
      </c>
      <c r="U135" s="44" t="s">
        <v>47</v>
      </c>
      <c r="V135" s="120">
        <f t="shared" si="14"/>
        <v>0</v>
      </c>
      <c r="W135" s="120">
        <f t="shared" si="15"/>
        <v>0</v>
      </c>
      <c r="X135" s="120">
        <f t="shared" si="16"/>
        <v>0</v>
      </c>
      <c r="Y135" s="162">
        <v>0.41699999999999998</v>
      </c>
      <c r="Z135" s="162">
        <f t="shared" si="17"/>
        <v>37.53</v>
      </c>
      <c r="AA135" s="162">
        <v>7.1000000000000002E-4</v>
      </c>
      <c r="AB135" s="162">
        <f t="shared" si="18"/>
        <v>6.3899999999999998E-2</v>
      </c>
      <c r="AC135" s="162">
        <v>0</v>
      </c>
      <c r="AD135" s="163">
        <f t="shared" si="19"/>
        <v>0</v>
      </c>
      <c r="AR135" s="22" t="s">
        <v>209</v>
      </c>
      <c r="AT135" s="22" t="s">
        <v>205</v>
      </c>
      <c r="AU135" s="22" t="s">
        <v>96</v>
      </c>
      <c r="AY135" s="22" t="s">
        <v>204</v>
      </c>
      <c r="BE135" s="164">
        <f t="shared" si="20"/>
        <v>0</v>
      </c>
      <c r="BF135" s="164">
        <f t="shared" si="21"/>
        <v>0</v>
      </c>
      <c r="BG135" s="164">
        <f t="shared" si="22"/>
        <v>0</v>
      </c>
      <c r="BH135" s="164">
        <f t="shared" si="23"/>
        <v>0</v>
      </c>
      <c r="BI135" s="164">
        <f t="shared" si="24"/>
        <v>0</v>
      </c>
      <c r="BJ135" s="22" t="s">
        <v>91</v>
      </c>
      <c r="BK135" s="164">
        <f t="shared" si="25"/>
        <v>0</v>
      </c>
      <c r="BL135" s="22" t="s">
        <v>209</v>
      </c>
      <c r="BM135" s="22" t="s">
        <v>798</v>
      </c>
    </row>
    <row r="136" spans="2:65" s="1" customFormat="1" ht="25.5" customHeight="1">
      <c r="B136" s="154"/>
      <c r="C136" s="155" t="s">
        <v>259</v>
      </c>
      <c r="D136" s="155" t="s">
        <v>205</v>
      </c>
      <c r="E136" s="156" t="s">
        <v>799</v>
      </c>
      <c r="F136" s="263" t="s">
        <v>800</v>
      </c>
      <c r="G136" s="263"/>
      <c r="H136" s="263"/>
      <c r="I136" s="263"/>
      <c r="J136" s="157" t="s">
        <v>208</v>
      </c>
      <c r="K136" s="158">
        <v>5</v>
      </c>
      <c r="L136" s="159"/>
      <c r="M136" s="264"/>
      <c r="N136" s="264"/>
      <c r="O136" s="264"/>
      <c r="P136" s="264">
        <f t="shared" si="13"/>
        <v>0</v>
      </c>
      <c r="Q136" s="264"/>
      <c r="R136" s="160"/>
      <c r="T136" s="161" t="s">
        <v>5</v>
      </c>
      <c r="U136" s="44" t="s">
        <v>47</v>
      </c>
      <c r="V136" s="120">
        <f t="shared" si="14"/>
        <v>0</v>
      </c>
      <c r="W136" s="120">
        <f t="shared" si="15"/>
        <v>0</v>
      </c>
      <c r="X136" s="120">
        <f t="shared" si="16"/>
        <v>0</v>
      </c>
      <c r="Y136" s="162">
        <v>0.43</v>
      </c>
      <c r="Z136" s="162">
        <f t="shared" si="17"/>
        <v>2.15</v>
      </c>
      <c r="AA136" s="162">
        <v>1.0399999999999999E-3</v>
      </c>
      <c r="AB136" s="162">
        <f t="shared" si="18"/>
        <v>5.1999999999999998E-3</v>
      </c>
      <c r="AC136" s="162">
        <v>0</v>
      </c>
      <c r="AD136" s="163">
        <f t="shared" si="19"/>
        <v>0</v>
      </c>
      <c r="AR136" s="22" t="s">
        <v>209</v>
      </c>
      <c r="AT136" s="22" t="s">
        <v>205</v>
      </c>
      <c r="AU136" s="22" t="s">
        <v>96</v>
      </c>
      <c r="AY136" s="22" t="s">
        <v>204</v>
      </c>
      <c r="BE136" s="164">
        <f t="shared" si="20"/>
        <v>0</v>
      </c>
      <c r="BF136" s="164">
        <f t="shared" si="21"/>
        <v>0</v>
      </c>
      <c r="BG136" s="164">
        <f t="shared" si="22"/>
        <v>0</v>
      </c>
      <c r="BH136" s="164">
        <f t="shared" si="23"/>
        <v>0</v>
      </c>
      <c r="BI136" s="164">
        <f t="shared" si="24"/>
        <v>0</v>
      </c>
      <c r="BJ136" s="22" t="s">
        <v>91</v>
      </c>
      <c r="BK136" s="164">
        <f t="shared" si="25"/>
        <v>0</v>
      </c>
      <c r="BL136" s="22" t="s">
        <v>209</v>
      </c>
      <c r="BM136" s="22" t="s">
        <v>801</v>
      </c>
    </row>
    <row r="137" spans="2:65" s="1" customFormat="1" ht="25.5" customHeight="1">
      <c r="B137" s="154"/>
      <c r="C137" s="155" t="s">
        <v>263</v>
      </c>
      <c r="D137" s="155" t="s">
        <v>205</v>
      </c>
      <c r="E137" s="156" t="s">
        <v>802</v>
      </c>
      <c r="F137" s="263" t="s">
        <v>803</v>
      </c>
      <c r="G137" s="263"/>
      <c r="H137" s="263"/>
      <c r="I137" s="263"/>
      <c r="J137" s="157" t="s">
        <v>208</v>
      </c>
      <c r="K137" s="158">
        <v>42</v>
      </c>
      <c r="L137" s="159"/>
      <c r="M137" s="264"/>
      <c r="N137" s="264"/>
      <c r="O137" s="264"/>
      <c r="P137" s="264">
        <f t="shared" si="13"/>
        <v>0</v>
      </c>
      <c r="Q137" s="264"/>
      <c r="R137" s="160"/>
      <c r="T137" s="161" t="s">
        <v>5</v>
      </c>
      <c r="U137" s="44" t="s">
        <v>47</v>
      </c>
      <c r="V137" s="120">
        <f t="shared" si="14"/>
        <v>0</v>
      </c>
      <c r="W137" s="120">
        <f t="shared" si="15"/>
        <v>0</v>
      </c>
      <c r="X137" s="120">
        <f t="shared" si="16"/>
        <v>0</v>
      </c>
      <c r="Y137" s="162">
        <v>0.435</v>
      </c>
      <c r="Z137" s="162">
        <f t="shared" si="17"/>
        <v>18.27</v>
      </c>
      <c r="AA137" s="162">
        <v>1.58E-3</v>
      </c>
      <c r="AB137" s="162">
        <f t="shared" si="18"/>
        <v>6.6360000000000002E-2</v>
      </c>
      <c r="AC137" s="162">
        <v>0</v>
      </c>
      <c r="AD137" s="163">
        <f t="shared" si="19"/>
        <v>0</v>
      </c>
      <c r="AR137" s="22" t="s">
        <v>209</v>
      </c>
      <c r="AT137" s="22" t="s">
        <v>205</v>
      </c>
      <c r="AU137" s="22" t="s">
        <v>96</v>
      </c>
      <c r="AY137" s="22" t="s">
        <v>204</v>
      </c>
      <c r="BE137" s="164">
        <f t="shared" si="20"/>
        <v>0</v>
      </c>
      <c r="BF137" s="164">
        <f t="shared" si="21"/>
        <v>0</v>
      </c>
      <c r="BG137" s="164">
        <f t="shared" si="22"/>
        <v>0</v>
      </c>
      <c r="BH137" s="164">
        <f t="shared" si="23"/>
        <v>0</v>
      </c>
      <c r="BI137" s="164">
        <f t="shared" si="24"/>
        <v>0</v>
      </c>
      <c r="BJ137" s="22" t="s">
        <v>91</v>
      </c>
      <c r="BK137" s="164">
        <f t="shared" si="25"/>
        <v>0</v>
      </c>
      <c r="BL137" s="22" t="s">
        <v>209</v>
      </c>
      <c r="BM137" s="22" t="s">
        <v>804</v>
      </c>
    </row>
    <row r="138" spans="2:65" s="1" customFormat="1" ht="25.5" customHeight="1">
      <c r="B138" s="154"/>
      <c r="C138" s="155" t="s">
        <v>12</v>
      </c>
      <c r="D138" s="155" t="s">
        <v>205</v>
      </c>
      <c r="E138" s="156" t="s">
        <v>264</v>
      </c>
      <c r="F138" s="263" t="s">
        <v>265</v>
      </c>
      <c r="G138" s="263"/>
      <c r="H138" s="263"/>
      <c r="I138" s="263"/>
      <c r="J138" s="157" t="s">
        <v>208</v>
      </c>
      <c r="K138" s="158">
        <v>30</v>
      </c>
      <c r="L138" s="159"/>
      <c r="M138" s="264"/>
      <c r="N138" s="264"/>
      <c r="O138" s="264"/>
      <c r="P138" s="264">
        <f t="shared" si="13"/>
        <v>0</v>
      </c>
      <c r="Q138" s="264"/>
      <c r="R138" s="160"/>
      <c r="T138" s="161" t="s">
        <v>5</v>
      </c>
      <c r="U138" s="44" t="s">
        <v>47</v>
      </c>
      <c r="V138" s="120">
        <f t="shared" si="14"/>
        <v>0</v>
      </c>
      <c r="W138" s="120">
        <f t="shared" si="15"/>
        <v>0</v>
      </c>
      <c r="X138" s="120">
        <f t="shared" si="16"/>
        <v>0</v>
      </c>
      <c r="Y138" s="162">
        <v>0.53</v>
      </c>
      <c r="Z138" s="162">
        <f t="shared" si="17"/>
        <v>15.9</v>
      </c>
      <c r="AA138" s="162">
        <v>8.5999999999999998E-4</v>
      </c>
      <c r="AB138" s="162">
        <f t="shared" si="18"/>
        <v>2.58E-2</v>
      </c>
      <c r="AC138" s="162">
        <v>0</v>
      </c>
      <c r="AD138" s="163">
        <f t="shared" si="19"/>
        <v>0</v>
      </c>
      <c r="AR138" s="22" t="s">
        <v>209</v>
      </c>
      <c r="AT138" s="22" t="s">
        <v>205</v>
      </c>
      <c r="AU138" s="22" t="s">
        <v>96</v>
      </c>
      <c r="AY138" s="22" t="s">
        <v>204</v>
      </c>
      <c r="BE138" s="164">
        <f t="shared" si="20"/>
        <v>0</v>
      </c>
      <c r="BF138" s="164">
        <f t="shared" si="21"/>
        <v>0</v>
      </c>
      <c r="BG138" s="164">
        <f t="shared" si="22"/>
        <v>0</v>
      </c>
      <c r="BH138" s="164">
        <f t="shared" si="23"/>
        <v>0</v>
      </c>
      <c r="BI138" s="164">
        <f t="shared" si="24"/>
        <v>0</v>
      </c>
      <c r="BJ138" s="22" t="s">
        <v>91</v>
      </c>
      <c r="BK138" s="164">
        <f t="shared" si="25"/>
        <v>0</v>
      </c>
      <c r="BL138" s="22" t="s">
        <v>209</v>
      </c>
      <c r="BM138" s="22" t="s">
        <v>805</v>
      </c>
    </row>
    <row r="139" spans="2:65" s="1" customFormat="1" ht="25.5" customHeight="1">
      <c r="B139" s="154"/>
      <c r="C139" s="155" t="s">
        <v>209</v>
      </c>
      <c r="D139" s="155" t="s">
        <v>205</v>
      </c>
      <c r="E139" s="156" t="s">
        <v>267</v>
      </c>
      <c r="F139" s="263" t="s">
        <v>268</v>
      </c>
      <c r="G139" s="263"/>
      <c r="H139" s="263"/>
      <c r="I139" s="263"/>
      <c r="J139" s="157" t="s">
        <v>208</v>
      </c>
      <c r="K139" s="158">
        <v>264</v>
      </c>
      <c r="L139" s="159"/>
      <c r="M139" s="264"/>
      <c r="N139" s="264"/>
      <c r="O139" s="264"/>
      <c r="P139" s="264">
        <f t="shared" si="13"/>
        <v>0</v>
      </c>
      <c r="Q139" s="264"/>
      <c r="R139" s="160"/>
      <c r="T139" s="161" t="s">
        <v>5</v>
      </c>
      <c r="U139" s="44" t="s">
        <v>47</v>
      </c>
      <c r="V139" s="120">
        <f t="shared" si="14"/>
        <v>0</v>
      </c>
      <c r="W139" s="120">
        <f t="shared" si="15"/>
        <v>0</v>
      </c>
      <c r="X139" s="120">
        <f t="shared" si="16"/>
        <v>0</v>
      </c>
      <c r="Y139" s="162">
        <v>3.2000000000000001E-2</v>
      </c>
      <c r="Z139" s="162">
        <f t="shared" si="17"/>
        <v>8.4480000000000004</v>
      </c>
      <c r="AA139" s="162">
        <v>0</v>
      </c>
      <c r="AB139" s="162">
        <f t="shared" si="18"/>
        <v>0</v>
      </c>
      <c r="AC139" s="162">
        <v>0</v>
      </c>
      <c r="AD139" s="163">
        <f t="shared" si="19"/>
        <v>0</v>
      </c>
      <c r="AR139" s="22" t="s">
        <v>209</v>
      </c>
      <c r="AT139" s="22" t="s">
        <v>205</v>
      </c>
      <c r="AU139" s="22" t="s">
        <v>96</v>
      </c>
      <c r="AY139" s="22" t="s">
        <v>204</v>
      </c>
      <c r="BE139" s="164">
        <f t="shared" si="20"/>
        <v>0</v>
      </c>
      <c r="BF139" s="164">
        <f t="shared" si="21"/>
        <v>0</v>
      </c>
      <c r="BG139" s="164">
        <f t="shared" si="22"/>
        <v>0</v>
      </c>
      <c r="BH139" s="164">
        <f t="shared" si="23"/>
        <v>0</v>
      </c>
      <c r="BI139" s="164">
        <f t="shared" si="24"/>
        <v>0</v>
      </c>
      <c r="BJ139" s="22" t="s">
        <v>91</v>
      </c>
      <c r="BK139" s="164">
        <f t="shared" si="25"/>
        <v>0</v>
      </c>
      <c r="BL139" s="22" t="s">
        <v>209</v>
      </c>
      <c r="BM139" s="22" t="s">
        <v>806</v>
      </c>
    </row>
    <row r="140" spans="2:65" s="1" customFormat="1" ht="25.5" customHeight="1">
      <c r="B140" s="154"/>
      <c r="C140" s="155" t="s">
        <v>274</v>
      </c>
      <c r="D140" s="155" t="s">
        <v>205</v>
      </c>
      <c r="E140" s="156" t="s">
        <v>270</v>
      </c>
      <c r="F140" s="263" t="s">
        <v>271</v>
      </c>
      <c r="G140" s="263"/>
      <c r="H140" s="263"/>
      <c r="I140" s="263"/>
      <c r="J140" s="157" t="s">
        <v>272</v>
      </c>
      <c r="K140" s="158">
        <v>50</v>
      </c>
      <c r="L140" s="159"/>
      <c r="M140" s="264"/>
      <c r="N140" s="264"/>
      <c r="O140" s="264"/>
      <c r="P140" s="264">
        <f t="shared" si="13"/>
        <v>0</v>
      </c>
      <c r="Q140" s="264"/>
      <c r="R140" s="160"/>
      <c r="T140" s="161" t="s">
        <v>5</v>
      </c>
      <c r="U140" s="44" t="s">
        <v>47</v>
      </c>
      <c r="V140" s="120">
        <f t="shared" si="14"/>
        <v>0</v>
      </c>
      <c r="W140" s="120">
        <f t="shared" si="15"/>
        <v>0</v>
      </c>
      <c r="X140" s="120">
        <f t="shared" si="16"/>
        <v>0</v>
      </c>
      <c r="Y140" s="162">
        <v>5.7000000000000002E-2</v>
      </c>
      <c r="Z140" s="162">
        <f t="shared" si="17"/>
        <v>2.85</v>
      </c>
      <c r="AA140" s="162">
        <v>8.0000000000000007E-5</v>
      </c>
      <c r="AB140" s="162">
        <f t="shared" si="18"/>
        <v>4.0000000000000001E-3</v>
      </c>
      <c r="AC140" s="162">
        <v>0</v>
      </c>
      <c r="AD140" s="163">
        <f t="shared" si="19"/>
        <v>0</v>
      </c>
      <c r="AR140" s="22" t="s">
        <v>209</v>
      </c>
      <c r="AT140" s="22" t="s">
        <v>205</v>
      </c>
      <c r="AU140" s="22" t="s">
        <v>96</v>
      </c>
      <c r="AY140" s="22" t="s">
        <v>204</v>
      </c>
      <c r="BE140" s="164">
        <f t="shared" si="20"/>
        <v>0</v>
      </c>
      <c r="BF140" s="164">
        <f t="shared" si="21"/>
        <v>0</v>
      </c>
      <c r="BG140" s="164">
        <f t="shared" si="22"/>
        <v>0</v>
      </c>
      <c r="BH140" s="164">
        <f t="shared" si="23"/>
        <v>0</v>
      </c>
      <c r="BI140" s="164">
        <f t="shared" si="24"/>
        <v>0</v>
      </c>
      <c r="BJ140" s="22" t="s">
        <v>91</v>
      </c>
      <c r="BK140" s="164">
        <f t="shared" si="25"/>
        <v>0</v>
      </c>
      <c r="BL140" s="22" t="s">
        <v>209</v>
      </c>
      <c r="BM140" s="22" t="s">
        <v>807</v>
      </c>
    </row>
    <row r="141" spans="2:65" s="1" customFormat="1" ht="16.5" customHeight="1">
      <c r="B141" s="154"/>
      <c r="C141" s="165" t="s">
        <v>280</v>
      </c>
      <c r="D141" s="165" t="s">
        <v>211</v>
      </c>
      <c r="E141" s="166" t="s">
        <v>275</v>
      </c>
      <c r="F141" s="265" t="s">
        <v>276</v>
      </c>
      <c r="G141" s="265"/>
      <c r="H141" s="265"/>
      <c r="I141" s="265"/>
      <c r="J141" s="167" t="s">
        <v>272</v>
      </c>
      <c r="K141" s="168">
        <v>50</v>
      </c>
      <c r="L141" s="169"/>
      <c r="M141" s="266"/>
      <c r="N141" s="266"/>
      <c r="O141" s="267"/>
      <c r="P141" s="264">
        <f t="shared" si="13"/>
        <v>0</v>
      </c>
      <c r="Q141" s="264"/>
      <c r="R141" s="160"/>
      <c r="T141" s="161" t="s">
        <v>5</v>
      </c>
      <c r="U141" s="44" t="s">
        <v>47</v>
      </c>
      <c r="V141" s="120">
        <f t="shared" si="14"/>
        <v>0</v>
      </c>
      <c r="W141" s="120">
        <f t="shared" si="15"/>
        <v>0</v>
      </c>
      <c r="X141" s="120">
        <f t="shared" si="16"/>
        <v>0</v>
      </c>
      <c r="Y141" s="162">
        <v>0</v>
      </c>
      <c r="Z141" s="162">
        <f t="shared" si="17"/>
        <v>0</v>
      </c>
      <c r="AA141" s="162">
        <v>1</v>
      </c>
      <c r="AB141" s="162">
        <f t="shared" si="18"/>
        <v>50</v>
      </c>
      <c r="AC141" s="162">
        <v>0</v>
      </c>
      <c r="AD141" s="163">
        <f t="shared" si="19"/>
        <v>0</v>
      </c>
      <c r="AR141" s="22" t="s">
        <v>277</v>
      </c>
      <c r="AT141" s="22" t="s">
        <v>211</v>
      </c>
      <c r="AU141" s="22" t="s">
        <v>96</v>
      </c>
      <c r="AY141" s="22" t="s">
        <v>204</v>
      </c>
      <c r="BE141" s="164">
        <f t="shared" si="20"/>
        <v>0</v>
      </c>
      <c r="BF141" s="164">
        <f t="shared" si="21"/>
        <v>0</v>
      </c>
      <c r="BG141" s="164">
        <f t="shared" si="22"/>
        <v>0</v>
      </c>
      <c r="BH141" s="164">
        <f t="shared" si="23"/>
        <v>0</v>
      </c>
      <c r="BI141" s="164">
        <f t="shared" si="24"/>
        <v>0</v>
      </c>
      <c r="BJ141" s="22" t="s">
        <v>91</v>
      </c>
      <c r="BK141" s="164">
        <f t="shared" si="25"/>
        <v>0</v>
      </c>
      <c r="BL141" s="22" t="s">
        <v>278</v>
      </c>
      <c r="BM141" s="22" t="s">
        <v>808</v>
      </c>
    </row>
    <row r="142" spans="2:65" s="10" customFormat="1" ht="29.85" customHeight="1">
      <c r="B142" s="142"/>
      <c r="C142" s="143"/>
      <c r="D142" s="153" t="s">
        <v>181</v>
      </c>
      <c r="E142" s="153"/>
      <c r="F142" s="153"/>
      <c r="G142" s="153"/>
      <c r="H142" s="153"/>
      <c r="I142" s="153"/>
      <c r="J142" s="153"/>
      <c r="K142" s="153"/>
      <c r="L142" s="153"/>
      <c r="M142" s="279">
        <f>BK142</f>
        <v>0</v>
      </c>
      <c r="N142" s="280"/>
      <c r="O142" s="280"/>
      <c r="P142" s="280"/>
      <c r="Q142" s="280"/>
      <c r="R142" s="145"/>
      <c r="T142" s="146"/>
      <c r="U142" s="143"/>
      <c r="V142" s="143"/>
      <c r="W142" s="147">
        <f>SUM(W143:W151)</f>
        <v>0</v>
      </c>
      <c r="X142" s="147">
        <f>SUM(X143:X151)</f>
        <v>0</v>
      </c>
      <c r="Y142" s="143"/>
      <c r="Z142" s="148">
        <f>SUM(Z143:Z151)</f>
        <v>5.202</v>
      </c>
      <c r="AA142" s="143"/>
      <c r="AB142" s="148">
        <f>SUM(AB143:AB151)</f>
        <v>1.3609999999999999E-2</v>
      </c>
      <c r="AC142" s="143"/>
      <c r="AD142" s="149">
        <f>SUM(AD143:AD151)</f>
        <v>0</v>
      </c>
      <c r="AR142" s="150" t="s">
        <v>96</v>
      </c>
      <c r="AT142" s="151" t="s">
        <v>83</v>
      </c>
      <c r="AU142" s="151" t="s">
        <v>91</v>
      </c>
      <c r="AY142" s="150" t="s">
        <v>204</v>
      </c>
      <c r="BK142" s="152">
        <f>SUM(BK143:BK151)</f>
        <v>0</v>
      </c>
    </row>
    <row r="143" spans="2:65" s="1" customFormat="1" ht="38.25" customHeight="1">
      <c r="B143" s="154"/>
      <c r="C143" s="155" t="s">
        <v>284</v>
      </c>
      <c r="D143" s="155" t="s">
        <v>205</v>
      </c>
      <c r="E143" s="156" t="s">
        <v>281</v>
      </c>
      <c r="F143" s="263" t="s">
        <v>282</v>
      </c>
      <c r="G143" s="263"/>
      <c r="H143" s="263"/>
      <c r="I143" s="263"/>
      <c r="J143" s="157" t="s">
        <v>237</v>
      </c>
      <c r="K143" s="158">
        <v>13</v>
      </c>
      <c r="L143" s="159"/>
      <c r="M143" s="264"/>
      <c r="N143" s="264"/>
      <c r="O143" s="264"/>
      <c r="P143" s="264">
        <f t="shared" ref="P143:P151" si="26">ROUND(V143*K143,2)</f>
        <v>0</v>
      </c>
      <c r="Q143" s="264"/>
      <c r="R143" s="160"/>
      <c r="T143" s="161" t="s">
        <v>5</v>
      </c>
      <c r="U143" s="44" t="s">
        <v>47</v>
      </c>
      <c r="V143" s="120">
        <f t="shared" ref="V143:V151" si="27">L143+M143</f>
        <v>0</v>
      </c>
      <c r="W143" s="120">
        <f t="shared" ref="W143:W151" si="28">ROUND(L143*K143,2)</f>
        <v>0</v>
      </c>
      <c r="X143" s="120">
        <f t="shared" ref="X143:X151" si="29">ROUND(M143*K143,2)</f>
        <v>0</v>
      </c>
      <c r="Y143" s="162">
        <v>0.15</v>
      </c>
      <c r="Z143" s="162">
        <f t="shared" ref="Z143:Z151" si="30">Y143*K143</f>
        <v>1.95</v>
      </c>
      <c r="AA143" s="162">
        <v>2.5000000000000001E-4</v>
      </c>
      <c r="AB143" s="162">
        <f t="shared" ref="AB143:AB151" si="31">AA143*K143</f>
        <v>3.2500000000000003E-3</v>
      </c>
      <c r="AC143" s="162">
        <v>0</v>
      </c>
      <c r="AD143" s="163">
        <f t="shared" ref="AD143:AD151" si="32">AC143*K143</f>
        <v>0</v>
      </c>
      <c r="AR143" s="22" t="s">
        <v>209</v>
      </c>
      <c r="AT143" s="22" t="s">
        <v>205</v>
      </c>
      <c r="AU143" s="22" t="s">
        <v>96</v>
      </c>
      <c r="AY143" s="22" t="s">
        <v>204</v>
      </c>
      <c r="BE143" s="164">
        <f t="shared" ref="BE143:BE151" si="33">IF(U143="základní",P143,0)</f>
        <v>0</v>
      </c>
      <c r="BF143" s="164">
        <f t="shared" ref="BF143:BF151" si="34">IF(U143="snížená",P143,0)</f>
        <v>0</v>
      </c>
      <c r="BG143" s="164">
        <f t="shared" ref="BG143:BG151" si="35">IF(U143="zákl. přenesená",P143,0)</f>
        <v>0</v>
      </c>
      <c r="BH143" s="164">
        <f t="shared" ref="BH143:BH151" si="36">IF(U143="sníž. přenesená",P143,0)</f>
        <v>0</v>
      </c>
      <c r="BI143" s="164">
        <f t="shared" ref="BI143:BI151" si="37">IF(U143="nulová",P143,0)</f>
        <v>0</v>
      </c>
      <c r="BJ143" s="22" t="s">
        <v>91</v>
      </c>
      <c r="BK143" s="164">
        <f t="shared" ref="BK143:BK151" si="38">ROUND(V143*K143,2)</f>
        <v>0</v>
      </c>
      <c r="BL143" s="22" t="s">
        <v>209</v>
      </c>
      <c r="BM143" s="22" t="s">
        <v>809</v>
      </c>
    </row>
    <row r="144" spans="2:65" s="1" customFormat="1" ht="25.5" customHeight="1">
      <c r="B144" s="154"/>
      <c r="C144" s="155" t="s">
        <v>288</v>
      </c>
      <c r="D144" s="155" t="s">
        <v>205</v>
      </c>
      <c r="E144" s="156" t="s">
        <v>285</v>
      </c>
      <c r="F144" s="263" t="s">
        <v>286</v>
      </c>
      <c r="G144" s="263"/>
      <c r="H144" s="263"/>
      <c r="I144" s="263"/>
      <c r="J144" s="157" t="s">
        <v>237</v>
      </c>
      <c r="K144" s="158">
        <v>13</v>
      </c>
      <c r="L144" s="159"/>
      <c r="M144" s="264"/>
      <c r="N144" s="264"/>
      <c r="O144" s="264"/>
      <c r="P144" s="264">
        <f t="shared" si="26"/>
        <v>0</v>
      </c>
      <c r="Q144" s="264"/>
      <c r="R144" s="160"/>
      <c r="T144" s="161" t="s">
        <v>5</v>
      </c>
      <c r="U144" s="44" t="s">
        <v>47</v>
      </c>
      <c r="V144" s="120">
        <f t="shared" si="27"/>
        <v>0</v>
      </c>
      <c r="W144" s="120">
        <f t="shared" si="28"/>
        <v>0</v>
      </c>
      <c r="X144" s="120">
        <f t="shared" si="29"/>
        <v>0</v>
      </c>
      <c r="Y144" s="162">
        <v>3.5000000000000003E-2</v>
      </c>
      <c r="Z144" s="162">
        <f t="shared" si="30"/>
        <v>0.45500000000000007</v>
      </c>
      <c r="AA144" s="162">
        <v>1.3999999999999999E-4</v>
      </c>
      <c r="AB144" s="162">
        <f t="shared" si="31"/>
        <v>1.8199999999999998E-3</v>
      </c>
      <c r="AC144" s="162">
        <v>0</v>
      </c>
      <c r="AD144" s="163">
        <f t="shared" si="32"/>
        <v>0</v>
      </c>
      <c r="AR144" s="22" t="s">
        <v>209</v>
      </c>
      <c r="AT144" s="22" t="s">
        <v>205</v>
      </c>
      <c r="AU144" s="22" t="s">
        <v>96</v>
      </c>
      <c r="AY144" s="22" t="s">
        <v>204</v>
      </c>
      <c r="BE144" s="164">
        <f t="shared" si="33"/>
        <v>0</v>
      </c>
      <c r="BF144" s="164">
        <f t="shared" si="34"/>
        <v>0</v>
      </c>
      <c r="BG144" s="164">
        <f t="shared" si="35"/>
        <v>0</v>
      </c>
      <c r="BH144" s="164">
        <f t="shared" si="36"/>
        <v>0</v>
      </c>
      <c r="BI144" s="164">
        <f t="shared" si="37"/>
        <v>0</v>
      </c>
      <c r="BJ144" s="22" t="s">
        <v>91</v>
      </c>
      <c r="BK144" s="164">
        <f t="shared" si="38"/>
        <v>0</v>
      </c>
      <c r="BL144" s="22" t="s">
        <v>209</v>
      </c>
      <c r="BM144" s="22" t="s">
        <v>810</v>
      </c>
    </row>
    <row r="145" spans="2:65" s="1" customFormat="1" ht="25.5" customHeight="1">
      <c r="B145" s="154"/>
      <c r="C145" s="155" t="s">
        <v>11</v>
      </c>
      <c r="D145" s="155" t="s">
        <v>205</v>
      </c>
      <c r="E145" s="156" t="s">
        <v>580</v>
      </c>
      <c r="F145" s="263" t="s">
        <v>581</v>
      </c>
      <c r="G145" s="263"/>
      <c r="H145" s="263"/>
      <c r="I145" s="263"/>
      <c r="J145" s="157" t="s">
        <v>237</v>
      </c>
      <c r="K145" s="158">
        <v>13</v>
      </c>
      <c r="L145" s="159"/>
      <c r="M145" s="264"/>
      <c r="N145" s="264"/>
      <c r="O145" s="264"/>
      <c r="P145" s="264">
        <f t="shared" si="26"/>
        <v>0</v>
      </c>
      <c r="Q145" s="264"/>
      <c r="R145" s="160"/>
      <c r="T145" s="161" t="s">
        <v>5</v>
      </c>
      <c r="U145" s="44" t="s">
        <v>47</v>
      </c>
      <c r="V145" s="120">
        <f t="shared" si="27"/>
        <v>0</v>
      </c>
      <c r="W145" s="120">
        <f t="shared" si="28"/>
        <v>0</v>
      </c>
      <c r="X145" s="120">
        <f t="shared" si="29"/>
        <v>0</v>
      </c>
      <c r="Y145" s="162">
        <v>0.11</v>
      </c>
      <c r="Z145" s="162">
        <f t="shared" si="30"/>
        <v>1.43</v>
      </c>
      <c r="AA145" s="162">
        <v>2.5999999999999998E-4</v>
      </c>
      <c r="AB145" s="162">
        <f t="shared" si="31"/>
        <v>3.3799999999999998E-3</v>
      </c>
      <c r="AC145" s="162">
        <v>0</v>
      </c>
      <c r="AD145" s="163">
        <f t="shared" si="32"/>
        <v>0</v>
      </c>
      <c r="AR145" s="22" t="s">
        <v>209</v>
      </c>
      <c r="AT145" s="22" t="s">
        <v>205</v>
      </c>
      <c r="AU145" s="22" t="s">
        <v>96</v>
      </c>
      <c r="AY145" s="22" t="s">
        <v>204</v>
      </c>
      <c r="BE145" s="164">
        <f t="shared" si="33"/>
        <v>0</v>
      </c>
      <c r="BF145" s="164">
        <f t="shared" si="34"/>
        <v>0</v>
      </c>
      <c r="BG145" s="164">
        <f t="shared" si="35"/>
        <v>0</v>
      </c>
      <c r="BH145" s="164">
        <f t="shared" si="36"/>
        <v>0</v>
      </c>
      <c r="BI145" s="164">
        <f t="shared" si="37"/>
        <v>0</v>
      </c>
      <c r="BJ145" s="22" t="s">
        <v>91</v>
      </c>
      <c r="BK145" s="164">
        <f t="shared" si="38"/>
        <v>0</v>
      </c>
      <c r="BL145" s="22" t="s">
        <v>209</v>
      </c>
      <c r="BM145" s="22" t="s">
        <v>811</v>
      </c>
    </row>
    <row r="146" spans="2:65" s="1" customFormat="1" ht="25.5" customHeight="1">
      <c r="B146" s="154"/>
      <c r="C146" s="155" t="s">
        <v>295</v>
      </c>
      <c r="D146" s="155" t="s">
        <v>205</v>
      </c>
      <c r="E146" s="156" t="s">
        <v>292</v>
      </c>
      <c r="F146" s="263" t="s">
        <v>293</v>
      </c>
      <c r="G146" s="263"/>
      <c r="H146" s="263"/>
      <c r="I146" s="263"/>
      <c r="J146" s="157" t="s">
        <v>237</v>
      </c>
      <c r="K146" s="158">
        <v>4</v>
      </c>
      <c r="L146" s="159"/>
      <c r="M146" s="264"/>
      <c r="N146" s="264"/>
      <c r="O146" s="264"/>
      <c r="P146" s="264">
        <f t="shared" si="26"/>
        <v>0</v>
      </c>
      <c r="Q146" s="264"/>
      <c r="R146" s="160"/>
      <c r="T146" s="161" t="s">
        <v>5</v>
      </c>
      <c r="U146" s="44" t="s">
        <v>47</v>
      </c>
      <c r="V146" s="120">
        <f t="shared" si="27"/>
        <v>0</v>
      </c>
      <c r="W146" s="120">
        <f t="shared" si="28"/>
        <v>0</v>
      </c>
      <c r="X146" s="120">
        <f t="shared" si="29"/>
        <v>0</v>
      </c>
      <c r="Y146" s="162">
        <v>0.22700000000000001</v>
      </c>
      <c r="Z146" s="162">
        <f t="shared" si="30"/>
        <v>0.90800000000000003</v>
      </c>
      <c r="AA146" s="162">
        <v>1.4999999999999999E-4</v>
      </c>
      <c r="AB146" s="162">
        <f t="shared" si="31"/>
        <v>5.9999999999999995E-4</v>
      </c>
      <c r="AC146" s="162">
        <v>0</v>
      </c>
      <c r="AD146" s="163">
        <f t="shared" si="32"/>
        <v>0</v>
      </c>
      <c r="AR146" s="22" t="s">
        <v>209</v>
      </c>
      <c r="AT146" s="22" t="s">
        <v>205</v>
      </c>
      <c r="AU146" s="22" t="s">
        <v>96</v>
      </c>
      <c r="AY146" s="22" t="s">
        <v>204</v>
      </c>
      <c r="BE146" s="164">
        <f t="shared" si="33"/>
        <v>0</v>
      </c>
      <c r="BF146" s="164">
        <f t="shared" si="34"/>
        <v>0</v>
      </c>
      <c r="BG146" s="164">
        <f t="shared" si="35"/>
        <v>0</v>
      </c>
      <c r="BH146" s="164">
        <f t="shared" si="36"/>
        <v>0</v>
      </c>
      <c r="BI146" s="164">
        <f t="shared" si="37"/>
        <v>0</v>
      </c>
      <c r="BJ146" s="22" t="s">
        <v>91</v>
      </c>
      <c r="BK146" s="164">
        <f t="shared" si="38"/>
        <v>0</v>
      </c>
      <c r="BL146" s="22" t="s">
        <v>209</v>
      </c>
      <c r="BM146" s="22" t="s">
        <v>812</v>
      </c>
    </row>
    <row r="147" spans="2:65" s="1" customFormat="1" ht="25.5" customHeight="1">
      <c r="B147" s="154"/>
      <c r="C147" s="165" t="s">
        <v>299</v>
      </c>
      <c r="D147" s="165" t="s">
        <v>211</v>
      </c>
      <c r="E147" s="166" t="s">
        <v>296</v>
      </c>
      <c r="F147" s="265" t="s">
        <v>297</v>
      </c>
      <c r="G147" s="265"/>
      <c r="H147" s="265"/>
      <c r="I147" s="265"/>
      <c r="J147" s="167" t="s">
        <v>237</v>
      </c>
      <c r="K147" s="168">
        <v>3</v>
      </c>
      <c r="L147" s="169"/>
      <c r="M147" s="266"/>
      <c r="N147" s="266"/>
      <c r="O147" s="267"/>
      <c r="P147" s="264">
        <f t="shared" si="26"/>
        <v>0</v>
      </c>
      <c r="Q147" s="264"/>
      <c r="R147" s="160"/>
      <c r="T147" s="161" t="s">
        <v>5</v>
      </c>
      <c r="U147" s="44" t="s">
        <v>47</v>
      </c>
      <c r="V147" s="120">
        <f t="shared" si="27"/>
        <v>0</v>
      </c>
      <c r="W147" s="120">
        <f t="shared" si="28"/>
        <v>0</v>
      </c>
      <c r="X147" s="120">
        <f t="shared" si="29"/>
        <v>0</v>
      </c>
      <c r="Y147" s="162">
        <v>0</v>
      </c>
      <c r="Z147" s="162">
        <f t="shared" si="30"/>
        <v>0</v>
      </c>
      <c r="AA147" s="162">
        <v>6.8000000000000005E-4</v>
      </c>
      <c r="AB147" s="162">
        <f t="shared" si="31"/>
        <v>2.0400000000000001E-3</v>
      </c>
      <c r="AC147" s="162">
        <v>0</v>
      </c>
      <c r="AD147" s="163">
        <f t="shared" si="32"/>
        <v>0</v>
      </c>
      <c r="AR147" s="22" t="s">
        <v>214</v>
      </c>
      <c r="AT147" s="22" t="s">
        <v>211</v>
      </c>
      <c r="AU147" s="22" t="s">
        <v>96</v>
      </c>
      <c r="AY147" s="22" t="s">
        <v>204</v>
      </c>
      <c r="BE147" s="164">
        <f t="shared" si="33"/>
        <v>0</v>
      </c>
      <c r="BF147" s="164">
        <f t="shared" si="34"/>
        <v>0</v>
      </c>
      <c r="BG147" s="164">
        <f t="shared" si="35"/>
        <v>0</v>
      </c>
      <c r="BH147" s="164">
        <f t="shared" si="36"/>
        <v>0</v>
      </c>
      <c r="BI147" s="164">
        <f t="shared" si="37"/>
        <v>0</v>
      </c>
      <c r="BJ147" s="22" t="s">
        <v>91</v>
      </c>
      <c r="BK147" s="164">
        <f t="shared" si="38"/>
        <v>0</v>
      </c>
      <c r="BL147" s="22" t="s">
        <v>209</v>
      </c>
      <c r="BM147" s="22" t="s">
        <v>813</v>
      </c>
    </row>
    <row r="148" spans="2:65" s="1" customFormat="1" ht="16.5" customHeight="1">
      <c r="B148" s="154"/>
      <c r="C148" s="165" t="s">
        <v>303</v>
      </c>
      <c r="D148" s="165" t="s">
        <v>211</v>
      </c>
      <c r="E148" s="166" t="s">
        <v>300</v>
      </c>
      <c r="F148" s="265" t="s">
        <v>301</v>
      </c>
      <c r="G148" s="265"/>
      <c r="H148" s="265"/>
      <c r="I148" s="265"/>
      <c r="J148" s="167" t="s">
        <v>237</v>
      </c>
      <c r="K148" s="168">
        <v>1</v>
      </c>
      <c r="L148" s="169"/>
      <c r="M148" s="266"/>
      <c r="N148" s="266"/>
      <c r="O148" s="267"/>
      <c r="P148" s="264">
        <f t="shared" si="26"/>
        <v>0</v>
      </c>
      <c r="Q148" s="264"/>
      <c r="R148" s="160"/>
      <c r="T148" s="161" t="s">
        <v>5</v>
      </c>
      <c r="U148" s="44" t="s">
        <v>47</v>
      </c>
      <c r="V148" s="120">
        <f t="shared" si="27"/>
        <v>0</v>
      </c>
      <c r="W148" s="120">
        <f t="shared" si="28"/>
        <v>0</v>
      </c>
      <c r="X148" s="120">
        <f t="shared" si="29"/>
        <v>0</v>
      </c>
      <c r="Y148" s="162">
        <v>0</v>
      </c>
      <c r="Z148" s="162">
        <f t="shared" si="30"/>
        <v>0</v>
      </c>
      <c r="AA148" s="162">
        <v>5.4000000000000001E-4</v>
      </c>
      <c r="AB148" s="162">
        <f t="shared" si="31"/>
        <v>5.4000000000000001E-4</v>
      </c>
      <c r="AC148" s="162">
        <v>0</v>
      </c>
      <c r="AD148" s="163">
        <f t="shared" si="32"/>
        <v>0</v>
      </c>
      <c r="AR148" s="22" t="s">
        <v>214</v>
      </c>
      <c r="AT148" s="22" t="s">
        <v>211</v>
      </c>
      <c r="AU148" s="22" t="s">
        <v>96</v>
      </c>
      <c r="AY148" s="22" t="s">
        <v>204</v>
      </c>
      <c r="BE148" s="164">
        <f t="shared" si="33"/>
        <v>0</v>
      </c>
      <c r="BF148" s="164">
        <f t="shared" si="34"/>
        <v>0</v>
      </c>
      <c r="BG148" s="164">
        <f t="shared" si="35"/>
        <v>0</v>
      </c>
      <c r="BH148" s="164">
        <f t="shared" si="36"/>
        <v>0</v>
      </c>
      <c r="BI148" s="164">
        <f t="shared" si="37"/>
        <v>0</v>
      </c>
      <c r="BJ148" s="22" t="s">
        <v>91</v>
      </c>
      <c r="BK148" s="164">
        <f t="shared" si="38"/>
        <v>0</v>
      </c>
      <c r="BL148" s="22" t="s">
        <v>209</v>
      </c>
      <c r="BM148" s="22" t="s">
        <v>814</v>
      </c>
    </row>
    <row r="149" spans="2:65" s="1" customFormat="1" ht="25.5" customHeight="1">
      <c r="B149" s="154"/>
      <c r="C149" s="155" t="s">
        <v>307</v>
      </c>
      <c r="D149" s="155" t="s">
        <v>205</v>
      </c>
      <c r="E149" s="156" t="s">
        <v>304</v>
      </c>
      <c r="F149" s="263" t="s">
        <v>305</v>
      </c>
      <c r="G149" s="263"/>
      <c r="H149" s="263"/>
      <c r="I149" s="263"/>
      <c r="J149" s="157" t="s">
        <v>237</v>
      </c>
      <c r="K149" s="158">
        <v>9</v>
      </c>
      <c r="L149" s="159"/>
      <c r="M149" s="264"/>
      <c r="N149" s="264"/>
      <c r="O149" s="264"/>
      <c r="P149" s="264">
        <f t="shared" si="26"/>
        <v>0</v>
      </c>
      <c r="Q149" s="264"/>
      <c r="R149" s="160"/>
      <c r="T149" s="161" t="s">
        <v>5</v>
      </c>
      <c r="U149" s="44" t="s">
        <v>47</v>
      </c>
      <c r="V149" s="120">
        <f t="shared" si="27"/>
        <v>0</v>
      </c>
      <c r="W149" s="120">
        <f t="shared" si="28"/>
        <v>0</v>
      </c>
      <c r="X149" s="120">
        <f t="shared" si="29"/>
        <v>0</v>
      </c>
      <c r="Y149" s="162">
        <v>5.0999999999999997E-2</v>
      </c>
      <c r="Z149" s="162">
        <f t="shared" si="30"/>
        <v>0.45899999999999996</v>
      </c>
      <c r="AA149" s="162">
        <v>3.0000000000000001E-5</v>
      </c>
      <c r="AB149" s="162">
        <f t="shared" si="31"/>
        <v>2.7E-4</v>
      </c>
      <c r="AC149" s="162">
        <v>0</v>
      </c>
      <c r="AD149" s="163">
        <f t="shared" si="32"/>
        <v>0</v>
      </c>
      <c r="AR149" s="22" t="s">
        <v>209</v>
      </c>
      <c r="AT149" s="22" t="s">
        <v>205</v>
      </c>
      <c r="AU149" s="22" t="s">
        <v>96</v>
      </c>
      <c r="AY149" s="22" t="s">
        <v>204</v>
      </c>
      <c r="BE149" s="164">
        <f t="shared" si="33"/>
        <v>0</v>
      </c>
      <c r="BF149" s="164">
        <f t="shared" si="34"/>
        <v>0</v>
      </c>
      <c r="BG149" s="164">
        <f t="shared" si="35"/>
        <v>0</v>
      </c>
      <c r="BH149" s="164">
        <f t="shared" si="36"/>
        <v>0</v>
      </c>
      <c r="BI149" s="164">
        <f t="shared" si="37"/>
        <v>0</v>
      </c>
      <c r="BJ149" s="22" t="s">
        <v>91</v>
      </c>
      <c r="BK149" s="164">
        <f t="shared" si="38"/>
        <v>0</v>
      </c>
      <c r="BL149" s="22" t="s">
        <v>209</v>
      </c>
      <c r="BM149" s="22" t="s">
        <v>815</v>
      </c>
    </row>
    <row r="150" spans="2:65" s="1" customFormat="1" ht="25.5" customHeight="1">
      <c r="B150" s="154"/>
      <c r="C150" s="165" t="s">
        <v>311</v>
      </c>
      <c r="D150" s="165" t="s">
        <v>211</v>
      </c>
      <c r="E150" s="166" t="s">
        <v>312</v>
      </c>
      <c r="F150" s="265" t="s">
        <v>313</v>
      </c>
      <c r="G150" s="265"/>
      <c r="H150" s="265"/>
      <c r="I150" s="265"/>
      <c r="J150" s="167" t="s">
        <v>237</v>
      </c>
      <c r="K150" s="168">
        <v>9</v>
      </c>
      <c r="L150" s="169"/>
      <c r="M150" s="266"/>
      <c r="N150" s="266"/>
      <c r="O150" s="267"/>
      <c r="P150" s="264">
        <f t="shared" si="26"/>
        <v>0</v>
      </c>
      <c r="Q150" s="264"/>
      <c r="R150" s="160"/>
      <c r="T150" s="161" t="s">
        <v>5</v>
      </c>
      <c r="U150" s="44" t="s">
        <v>47</v>
      </c>
      <c r="V150" s="120">
        <f t="shared" si="27"/>
        <v>0</v>
      </c>
      <c r="W150" s="120">
        <f t="shared" si="28"/>
        <v>0</v>
      </c>
      <c r="X150" s="120">
        <f t="shared" si="29"/>
        <v>0</v>
      </c>
      <c r="Y150" s="162">
        <v>0</v>
      </c>
      <c r="Z150" s="162">
        <f t="shared" si="30"/>
        <v>0</v>
      </c>
      <c r="AA150" s="162">
        <v>1.9000000000000001E-4</v>
      </c>
      <c r="AB150" s="162">
        <f t="shared" si="31"/>
        <v>1.7100000000000001E-3</v>
      </c>
      <c r="AC150" s="162">
        <v>0</v>
      </c>
      <c r="AD150" s="163">
        <f t="shared" si="32"/>
        <v>0</v>
      </c>
      <c r="AR150" s="22" t="s">
        <v>214</v>
      </c>
      <c r="AT150" s="22" t="s">
        <v>211</v>
      </c>
      <c r="AU150" s="22" t="s">
        <v>96</v>
      </c>
      <c r="AY150" s="22" t="s">
        <v>204</v>
      </c>
      <c r="BE150" s="164">
        <f t="shared" si="33"/>
        <v>0</v>
      </c>
      <c r="BF150" s="164">
        <f t="shared" si="34"/>
        <v>0</v>
      </c>
      <c r="BG150" s="164">
        <f t="shared" si="35"/>
        <v>0</v>
      </c>
      <c r="BH150" s="164">
        <f t="shared" si="36"/>
        <v>0</v>
      </c>
      <c r="BI150" s="164">
        <f t="shared" si="37"/>
        <v>0</v>
      </c>
      <c r="BJ150" s="22" t="s">
        <v>91</v>
      </c>
      <c r="BK150" s="164">
        <f t="shared" si="38"/>
        <v>0</v>
      </c>
      <c r="BL150" s="22" t="s">
        <v>209</v>
      </c>
      <c r="BM150" s="22" t="s">
        <v>816</v>
      </c>
    </row>
    <row r="151" spans="2:65" s="1" customFormat="1" ht="25.5" customHeight="1">
      <c r="B151" s="154"/>
      <c r="C151" s="165" t="s">
        <v>315</v>
      </c>
      <c r="D151" s="165" t="s">
        <v>211</v>
      </c>
      <c r="E151" s="166" t="s">
        <v>316</v>
      </c>
      <c r="F151" s="265" t="s">
        <v>317</v>
      </c>
      <c r="G151" s="265"/>
      <c r="H151" s="265"/>
      <c r="I151" s="265"/>
      <c r="J151" s="167" t="s">
        <v>227</v>
      </c>
      <c r="K151" s="168">
        <v>1</v>
      </c>
      <c r="L151" s="169"/>
      <c r="M151" s="266"/>
      <c r="N151" s="266"/>
      <c r="O151" s="267"/>
      <c r="P151" s="264">
        <f t="shared" si="26"/>
        <v>0</v>
      </c>
      <c r="Q151" s="264"/>
      <c r="R151" s="160"/>
      <c r="T151" s="161" t="s">
        <v>5</v>
      </c>
      <c r="U151" s="44" t="s">
        <v>47</v>
      </c>
      <c r="V151" s="120">
        <f t="shared" si="27"/>
        <v>0</v>
      </c>
      <c r="W151" s="120">
        <f t="shared" si="28"/>
        <v>0</v>
      </c>
      <c r="X151" s="120">
        <f t="shared" si="29"/>
        <v>0</v>
      </c>
      <c r="Y151" s="162">
        <v>0</v>
      </c>
      <c r="Z151" s="162">
        <f t="shared" si="30"/>
        <v>0</v>
      </c>
      <c r="AA151" s="162">
        <v>0</v>
      </c>
      <c r="AB151" s="162">
        <f t="shared" si="31"/>
        <v>0</v>
      </c>
      <c r="AC151" s="162">
        <v>0</v>
      </c>
      <c r="AD151" s="163">
        <f t="shared" si="32"/>
        <v>0</v>
      </c>
      <c r="AR151" s="22" t="s">
        <v>214</v>
      </c>
      <c r="AT151" s="22" t="s">
        <v>211</v>
      </c>
      <c r="AU151" s="22" t="s">
        <v>96</v>
      </c>
      <c r="AY151" s="22" t="s">
        <v>204</v>
      </c>
      <c r="BE151" s="164">
        <f t="shared" si="33"/>
        <v>0</v>
      </c>
      <c r="BF151" s="164">
        <f t="shared" si="34"/>
        <v>0</v>
      </c>
      <c r="BG151" s="164">
        <f t="shared" si="35"/>
        <v>0</v>
      </c>
      <c r="BH151" s="164">
        <f t="shared" si="36"/>
        <v>0</v>
      </c>
      <c r="BI151" s="164">
        <f t="shared" si="37"/>
        <v>0</v>
      </c>
      <c r="BJ151" s="22" t="s">
        <v>91</v>
      </c>
      <c r="BK151" s="164">
        <f t="shared" si="38"/>
        <v>0</v>
      </c>
      <c r="BL151" s="22" t="s">
        <v>209</v>
      </c>
      <c r="BM151" s="22" t="s">
        <v>817</v>
      </c>
    </row>
    <row r="152" spans="2:65" s="10" customFormat="1" ht="29.85" customHeight="1">
      <c r="B152" s="142"/>
      <c r="C152" s="143"/>
      <c r="D152" s="153" t="s">
        <v>182</v>
      </c>
      <c r="E152" s="153"/>
      <c r="F152" s="153"/>
      <c r="G152" s="153"/>
      <c r="H152" s="153"/>
      <c r="I152" s="153"/>
      <c r="J152" s="153"/>
      <c r="K152" s="153"/>
      <c r="L152" s="153"/>
      <c r="M152" s="279">
        <f>BK152</f>
        <v>0</v>
      </c>
      <c r="N152" s="280"/>
      <c r="O152" s="280"/>
      <c r="P152" s="280"/>
      <c r="Q152" s="280"/>
      <c r="R152" s="145"/>
      <c r="T152" s="146"/>
      <c r="U152" s="143"/>
      <c r="V152" s="143"/>
      <c r="W152" s="147">
        <f>SUM(W153:W164)</f>
        <v>0</v>
      </c>
      <c r="X152" s="147">
        <f>SUM(X153:X164)</f>
        <v>0</v>
      </c>
      <c r="Y152" s="143"/>
      <c r="Z152" s="148">
        <f>SUM(Z153:Z164)</f>
        <v>21.687999999999999</v>
      </c>
      <c r="AA152" s="143"/>
      <c r="AB152" s="148">
        <f>SUM(AB153:AB164)</f>
        <v>0.69478000000000006</v>
      </c>
      <c r="AC152" s="143"/>
      <c r="AD152" s="149">
        <f>SUM(AD153:AD164)</f>
        <v>0</v>
      </c>
      <c r="AR152" s="150" t="s">
        <v>96</v>
      </c>
      <c r="AT152" s="151" t="s">
        <v>83</v>
      </c>
      <c r="AU152" s="151" t="s">
        <v>91</v>
      </c>
      <c r="AY152" s="150" t="s">
        <v>204</v>
      </c>
      <c r="BK152" s="152">
        <f>SUM(BK153:BK164)</f>
        <v>0</v>
      </c>
    </row>
    <row r="153" spans="2:65" s="1" customFormat="1" ht="38.25" customHeight="1">
      <c r="B153" s="154"/>
      <c r="C153" s="155" t="s">
        <v>319</v>
      </c>
      <c r="D153" s="155" t="s">
        <v>205</v>
      </c>
      <c r="E153" s="156" t="s">
        <v>818</v>
      </c>
      <c r="F153" s="263" t="s">
        <v>819</v>
      </c>
      <c r="G153" s="263"/>
      <c r="H153" s="263"/>
      <c r="I153" s="263"/>
      <c r="J153" s="157" t="s">
        <v>237</v>
      </c>
      <c r="K153" s="158">
        <v>1</v>
      </c>
      <c r="L153" s="159"/>
      <c r="M153" s="264"/>
      <c r="N153" s="264"/>
      <c r="O153" s="264"/>
      <c r="P153" s="264">
        <f t="shared" ref="P153:P164" si="39">ROUND(V153*K153,2)</f>
        <v>0</v>
      </c>
      <c r="Q153" s="264"/>
      <c r="R153" s="160"/>
      <c r="T153" s="161" t="s">
        <v>5</v>
      </c>
      <c r="U153" s="44" t="s">
        <v>47</v>
      </c>
      <c r="V153" s="120">
        <f t="shared" ref="V153:V164" si="40">L153+M153</f>
        <v>0</v>
      </c>
      <c r="W153" s="120">
        <f t="shared" ref="W153:W164" si="41">ROUND(L153*K153,2)</f>
        <v>0</v>
      </c>
      <c r="X153" s="120">
        <f t="shared" ref="X153:X164" si="42">ROUND(M153*K153,2)</f>
        <v>0</v>
      </c>
      <c r="Y153" s="162">
        <v>1.177</v>
      </c>
      <c r="Z153" s="162">
        <f t="shared" ref="Z153:Z164" si="43">Y153*K153</f>
        <v>1.177</v>
      </c>
      <c r="AA153" s="162">
        <v>0</v>
      </c>
      <c r="AB153" s="162">
        <f t="shared" ref="AB153:AB164" si="44">AA153*K153</f>
        <v>0</v>
      </c>
      <c r="AC153" s="162">
        <v>0</v>
      </c>
      <c r="AD153" s="163">
        <f t="shared" ref="AD153:AD164" si="45">AC153*K153</f>
        <v>0</v>
      </c>
      <c r="AR153" s="22" t="s">
        <v>209</v>
      </c>
      <c r="AT153" s="22" t="s">
        <v>205</v>
      </c>
      <c r="AU153" s="22" t="s">
        <v>96</v>
      </c>
      <c r="AY153" s="22" t="s">
        <v>204</v>
      </c>
      <c r="BE153" s="164">
        <f t="shared" ref="BE153:BE164" si="46">IF(U153="základní",P153,0)</f>
        <v>0</v>
      </c>
      <c r="BF153" s="164">
        <f t="shared" ref="BF153:BF164" si="47">IF(U153="snížená",P153,0)</f>
        <v>0</v>
      </c>
      <c r="BG153" s="164">
        <f t="shared" ref="BG153:BG164" si="48">IF(U153="zákl. přenesená",P153,0)</f>
        <v>0</v>
      </c>
      <c r="BH153" s="164">
        <f t="shared" ref="BH153:BH164" si="49">IF(U153="sníž. přenesená",P153,0)</f>
        <v>0</v>
      </c>
      <c r="BI153" s="164">
        <f t="shared" ref="BI153:BI164" si="50">IF(U153="nulová",P153,0)</f>
        <v>0</v>
      </c>
      <c r="BJ153" s="22" t="s">
        <v>91</v>
      </c>
      <c r="BK153" s="164">
        <f t="shared" ref="BK153:BK164" si="51">ROUND(V153*K153,2)</f>
        <v>0</v>
      </c>
      <c r="BL153" s="22" t="s">
        <v>209</v>
      </c>
      <c r="BM153" s="22" t="s">
        <v>820</v>
      </c>
    </row>
    <row r="154" spans="2:65" s="1" customFormat="1" ht="25.5" customHeight="1">
      <c r="B154" s="154"/>
      <c r="C154" s="165" t="s">
        <v>323</v>
      </c>
      <c r="D154" s="165" t="s">
        <v>211</v>
      </c>
      <c r="E154" s="166" t="s">
        <v>821</v>
      </c>
      <c r="F154" s="265" t="s">
        <v>822</v>
      </c>
      <c r="G154" s="265"/>
      <c r="H154" s="265"/>
      <c r="I154" s="265"/>
      <c r="J154" s="167" t="s">
        <v>237</v>
      </c>
      <c r="K154" s="168">
        <v>1</v>
      </c>
      <c r="L154" s="169"/>
      <c r="M154" s="266"/>
      <c r="N154" s="266"/>
      <c r="O154" s="267"/>
      <c r="P154" s="264">
        <f t="shared" si="39"/>
        <v>0</v>
      </c>
      <c r="Q154" s="264"/>
      <c r="R154" s="160"/>
      <c r="T154" s="161" t="s">
        <v>5</v>
      </c>
      <c r="U154" s="44" t="s">
        <v>47</v>
      </c>
      <c r="V154" s="120">
        <f t="shared" si="40"/>
        <v>0</v>
      </c>
      <c r="W154" s="120">
        <f t="shared" si="41"/>
        <v>0</v>
      </c>
      <c r="X154" s="120">
        <f t="shared" si="42"/>
        <v>0</v>
      </c>
      <c r="Y154" s="162">
        <v>0</v>
      </c>
      <c r="Z154" s="162">
        <f t="shared" si="43"/>
        <v>0</v>
      </c>
      <c r="AA154" s="162">
        <v>6.6960000000000006E-2</v>
      </c>
      <c r="AB154" s="162">
        <f t="shared" si="44"/>
        <v>6.6960000000000006E-2</v>
      </c>
      <c r="AC154" s="162">
        <v>0</v>
      </c>
      <c r="AD154" s="163">
        <f t="shared" si="45"/>
        <v>0</v>
      </c>
      <c r="AR154" s="22" t="s">
        <v>214</v>
      </c>
      <c r="AT154" s="22" t="s">
        <v>211</v>
      </c>
      <c r="AU154" s="22" t="s">
        <v>96</v>
      </c>
      <c r="AY154" s="22" t="s">
        <v>204</v>
      </c>
      <c r="BE154" s="164">
        <f t="shared" si="46"/>
        <v>0</v>
      </c>
      <c r="BF154" s="164">
        <f t="shared" si="47"/>
        <v>0</v>
      </c>
      <c r="BG154" s="164">
        <f t="shared" si="48"/>
        <v>0</v>
      </c>
      <c r="BH154" s="164">
        <f t="shared" si="49"/>
        <v>0</v>
      </c>
      <c r="BI154" s="164">
        <f t="shared" si="50"/>
        <v>0</v>
      </c>
      <c r="BJ154" s="22" t="s">
        <v>91</v>
      </c>
      <c r="BK154" s="164">
        <f t="shared" si="51"/>
        <v>0</v>
      </c>
      <c r="BL154" s="22" t="s">
        <v>209</v>
      </c>
      <c r="BM154" s="22" t="s">
        <v>823</v>
      </c>
    </row>
    <row r="155" spans="2:65" s="1" customFormat="1" ht="38.25" customHeight="1">
      <c r="B155" s="154"/>
      <c r="C155" s="155" t="s">
        <v>327</v>
      </c>
      <c r="D155" s="155" t="s">
        <v>205</v>
      </c>
      <c r="E155" s="156" t="s">
        <v>824</v>
      </c>
      <c r="F155" s="263" t="s">
        <v>825</v>
      </c>
      <c r="G155" s="263"/>
      <c r="H155" s="263"/>
      <c r="I155" s="263"/>
      <c r="J155" s="157" t="s">
        <v>237</v>
      </c>
      <c r="K155" s="158">
        <v>5</v>
      </c>
      <c r="L155" s="159"/>
      <c r="M155" s="264"/>
      <c r="N155" s="264"/>
      <c r="O155" s="264"/>
      <c r="P155" s="264">
        <f t="shared" si="39"/>
        <v>0</v>
      </c>
      <c r="Q155" s="264"/>
      <c r="R155" s="160"/>
      <c r="T155" s="161" t="s">
        <v>5</v>
      </c>
      <c r="U155" s="44" t="s">
        <v>47</v>
      </c>
      <c r="V155" s="120">
        <f t="shared" si="40"/>
        <v>0</v>
      </c>
      <c r="W155" s="120">
        <f t="shared" si="41"/>
        <v>0</v>
      </c>
      <c r="X155" s="120">
        <f t="shared" si="42"/>
        <v>0</v>
      </c>
      <c r="Y155" s="162">
        <v>1.1040000000000001</v>
      </c>
      <c r="Z155" s="162">
        <f t="shared" si="43"/>
        <v>5.5200000000000005</v>
      </c>
      <c r="AA155" s="162">
        <v>0</v>
      </c>
      <c r="AB155" s="162">
        <f t="shared" si="44"/>
        <v>0</v>
      </c>
      <c r="AC155" s="162">
        <v>0</v>
      </c>
      <c r="AD155" s="163">
        <f t="shared" si="45"/>
        <v>0</v>
      </c>
      <c r="AR155" s="22" t="s">
        <v>209</v>
      </c>
      <c r="AT155" s="22" t="s">
        <v>205</v>
      </c>
      <c r="AU155" s="22" t="s">
        <v>96</v>
      </c>
      <c r="AY155" s="22" t="s">
        <v>204</v>
      </c>
      <c r="BE155" s="164">
        <f t="shared" si="46"/>
        <v>0</v>
      </c>
      <c r="BF155" s="164">
        <f t="shared" si="47"/>
        <v>0</v>
      </c>
      <c r="BG155" s="164">
        <f t="shared" si="48"/>
        <v>0</v>
      </c>
      <c r="BH155" s="164">
        <f t="shared" si="49"/>
        <v>0</v>
      </c>
      <c r="BI155" s="164">
        <f t="shared" si="50"/>
        <v>0</v>
      </c>
      <c r="BJ155" s="22" t="s">
        <v>91</v>
      </c>
      <c r="BK155" s="164">
        <f t="shared" si="51"/>
        <v>0</v>
      </c>
      <c r="BL155" s="22" t="s">
        <v>209</v>
      </c>
      <c r="BM155" s="22" t="s">
        <v>826</v>
      </c>
    </row>
    <row r="156" spans="2:65" s="1" customFormat="1" ht="25.5" customHeight="1">
      <c r="B156" s="154"/>
      <c r="C156" s="165" t="s">
        <v>331</v>
      </c>
      <c r="D156" s="165" t="s">
        <v>211</v>
      </c>
      <c r="E156" s="166" t="s">
        <v>827</v>
      </c>
      <c r="F156" s="265" t="s">
        <v>828</v>
      </c>
      <c r="G156" s="265"/>
      <c r="H156" s="265"/>
      <c r="I156" s="265"/>
      <c r="J156" s="167" t="s">
        <v>237</v>
      </c>
      <c r="K156" s="168">
        <v>1</v>
      </c>
      <c r="L156" s="169"/>
      <c r="M156" s="266"/>
      <c r="N156" s="266"/>
      <c r="O156" s="267"/>
      <c r="P156" s="264">
        <f t="shared" si="39"/>
        <v>0</v>
      </c>
      <c r="Q156" s="264"/>
      <c r="R156" s="160"/>
      <c r="T156" s="161" t="s">
        <v>5</v>
      </c>
      <c r="U156" s="44" t="s">
        <v>47</v>
      </c>
      <c r="V156" s="120">
        <f t="shared" si="40"/>
        <v>0</v>
      </c>
      <c r="W156" s="120">
        <f t="shared" si="41"/>
        <v>0</v>
      </c>
      <c r="X156" s="120">
        <f t="shared" si="42"/>
        <v>0</v>
      </c>
      <c r="Y156" s="162">
        <v>0</v>
      </c>
      <c r="Z156" s="162">
        <f t="shared" si="43"/>
        <v>0</v>
      </c>
      <c r="AA156" s="162">
        <v>0.06</v>
      </c>
      <c r="AB156" s="162">
        <f t="shared" si="44"/>
        <v>0.06</v>
      </c>
      <c r="AC156" s="162">
        <v>0</v>
      </c>
      <c r="AD156" s="163">
        <f t="shared" si="45"/>
        <v>0</v>
      </c>
      <c r="AR156" s="22" t="s">
        <v>214</v>
      </c>
      <c r="AT156" s="22" t="s">
        <v>211</v>
      </c>
      <c r="AU156" s="22" t="s">
        <v>96</v>
      </c>
      <c r="AY156" s="22" t="s">
        <v>204</v>
      </c>
      <c r="BE156" s="164">
        <f t="shared" si="46"/>
        <v>0</v>
      </c>
      <c r="BF156" s="164">
        <f t="shared" si="47"/>
        <v>0</v>
      </c>
      <c r="BG156" s="164">
        <f t="shared" si="48"/>
        <v>0</v>
      </c>
      <c r="BH156" s="164">
        <f t="shared" si="49"/>
        <v>0</v>
      </c>
      <c r="BI156" s="164">
        <f t="shared" si="50"/>
        <v>0</v>
      </c>
      <c r="BJ156" s="22" t="s">
        <v>91</v>
      </c>
      <c r="BK156" s="164">
        <f t="shared" si="51"/>
        <v>0</v>
      </c>
      <c r="BL156" s="22" t="s">
        <v>209</v>
      </c>
      <c r="BM156" s="22" t="s">
        <v>829</v>
      </c>
    </row>
    <row r="157" spans="2:65" s="1" customFormat="1" ht="25.5" customHeight="1">
      <c r="B157" s="154"/>
      <c r="C157" s="165" t="s">
        <v>214</v>
      </c>
      <c r="D157" s="165" t="s">
        <v>211</v>
      </c>
      <c r="E157" s="166" t="s">
        <v>830</v>
      </c>
      <c r="F157" s="265" t="s">
        <v>831</v>
      </c>
      <c r="G157" s="265"/>
      <c r="H157" s="265"/>
      <c r="I157" s="265"/>
      <c r="J157" s="167" t="s">
        <v>237</v>
      </c>
      <c r="K157" s="168">
        <v>4</v>
      </c>
      <c r="L157" s="169"/>
      <c r="M157" s="266"/>
      <c r="N157" s="266"/>
      <c r="O157" s="267"/>
      <c r="P157" s="264">
        <f t="shared" si="39"/>
        <v>0</v>
      </c>
      <c r="Q157" s="264"/>
      <c r="R157" s="160"/>
      <c r="T157" s="161" t="s">
        <v>5</v>
      </c>
      <c r="U157" s="44" t="s">
        <v>47</v>
      </c>
      <c r="V157" s="120">
        <f t="shared" si="40"/>
        <v>0</v>
      </c>
      <c r="W157" s="120">
        <f t="shared" si="41"/>
        <v>0</v>
      </c>
      <c r="X157" s="120">
        <f t="shared" si="42"/>
        <v>0</v>
      </c>
      <c r="Y157" s="162">
        <v>0</v>
      </c>
      <c r="Z157" s="162">
        <f t="shared" si="43"/>
        <v>0</v>
      </c>
      <c r="AA157" s="162">
        <v>5.5800000000000002E-2</v>
      </c>
      <c r="AB157" s="162">
        <f t="shared" si="44"/>
        <v>0.22320000000000001</v>
      </c>
      <c r="AC157" s="162">
        <v>0</v>
      </c>
      <c r="AD157" s="163">
        <f t="shared" si="45"/>
        <v>0</v>
      </c>
      <c r="AR157" s="22" t="s">
        <v>214</v>
      </c>
      <c r="AT157" s="22" t="s">
        <v>211</v>
      </c>
      <c r="AU157" s="22" t="s">
        <v>96</v>
      </c>
      <c r="AY157" s="22" t="s">
        <v>204</v>
      </c>
      <c r="BE157" s="164">
        <f t="shared" si="46"/>
        <v>0</v>
      </c>
      <c r="BF157" s="164">
        <f t="shared" si="47"/>
        <v>0</v>
      </c>
      <c r="BG157" s="164">
        <f t="shared" si="48"/>
        <v>0</v>
      </c>
      <c r="BH157" s="164">
        <f t="shared" si="49"/>
        <v>0</v>
      </c>
      <c r="BI157" s="164">
        <f t="shared" si="50"/>
        <v>0</v>
      </c>
      <c r="BJ157" s="22" t="s">
        <v>91</v>
      </c>
      <c r="BK157" s="164">
        <f t="shared" si="51"/>
        <v>0</v>
      </c>
      <c r="BL157" s="22" t="s">
        <v>209</v>
      </c>
      <c r="BM157" s="22" t="s">
        <v>832</v>
      </c>
    </row>
    <row r="158" spans="2:65" s="1" customFormat="1" ht="38.25" customHeight="1">
      <c r="B158" s="154"/>
      <c r="C158" s="155" t="s">
        <v>339</v>
      </c>
      <c r="D158" s="155" t="s">
        <v>205</v>
      </c>
      <c r="E158" s="156" t="s">
        <v>833</v>
      </c>
      <c r="F158" s="263" t="s">
        <v>834</v>
      </c>
      <c r="G158" s="263"/>
      <c r="H158" s="263"/>
      <c r="I158" s="263"/>
      <c r="J158" s="157" t="s">
        <v>237</v>
      </c>
      <c r="K158" s="158">
        <v>3</v>
      </c>
      <c r="L158" s="159"/>
      <c r="M158" s="264"/>
      <c r="N158" s="264"/>
      <c r="O158" s="264"/>
      <c r="P158" s="264">
        <f t="shared" si="39"/>
        <v>0</v>
      </c>
      <c r="Q158" s="264"/>
      <c r="R158" s="160"/>
      <c r="T158" s="161" t="s">
        <v>5</v>
      </c>
      <c r="U158" s="44" t="s">
        <v>47</v>
      </c>
      <c r="V158" s="120">
        <f t="shared" si="40"/>
        <v>0</v>
      </c>
      <c r="W158" s="120">
        <f t="shared" si="41"/>
        <v>0</v>
      </c>
      <c r="X158" s="120">
        <f t="shared" si="42"/>
        <v>0</v>
      </c>
      <c r="Y158" s="162">
        <v>0.997</v>
      </c>
      <c r="Z158" s="162">
        <f t="shared" si="43"/>
        <v>2.9910000000000001</v>
      </c>
      <c r="AA158" s="162">
        <v>0</v>
      </c>
      <c r="AB158" s="162">
        <f t="shared" si="44"/>
        <v>0</v>
      </c>
      <c r="AC158" s="162">
        <v>0</v>
      </c>
      <c r="AD158" s="163">
        <f t="shared" si="45"/>
        <v>0</v>
      </c>
      <c r="AR158" s="22" t="s">
        <v>209</v>
      </c>
      <c r="AT158" s="22" t="s">
        <v>205</v>
      </c>
      <c r="AU158" s="22" t="s">
        <v>96</v>
      </c>
      <c r="AY158" s="22" t="s">
        <v>204</v>
      </c>
      <c r="BE158" s="164">
        <f t="shared" si="46"/>
        <v>0</v>
      </c>
      <c r="BF158" s="164">
        <f t="shared" si="47"/>
        <v>0</v>
      </c>
      <c r="BG158" s="164">
        <f t="shared" si="48"/>
        <v>0</v>
      </c>
      <c r="BH158" s="164">
        <f t="shared" si="49"/>
        <v>0</v>
      </c>
      <c r="BI158" s="164">
        <f t="shared" si="50"/>
        <v>0</v>
      </c>
      <c r="BJ158" s="22" t="s">
        <v>91</v>
      </c>
      <c r="BK158" s="164">
        <f t="shared" si="51"/>
        <v>0</v>
      </c>
      <c r="BL158" s="22" t="s">
        <v>209</v>
      </c>
      <c r="BM158" s="22" t="s">
        <v>835</v>
      </c>
    </row>
    <row r="159" spans="2:65" s="1" customFormat="1" ht="25.5" customHeight="1">
      <c r="B159" s="154"/>
      <c r="C159" s="165" t="s">
        <v>343</v>
      </c>
      <c r="D159" s="165" t="s">
        <v>211</v>
      </c>
      <c r="E159" s="166" t="s">
        <v>836</v>
      </c>
      <c r="F159" s="265" t="s">
        <v>837</v>
      </c>
      <c r="G159" s="265"/>
      <c r="H159" s="265"/>
      <c r="I159" s="265"/>
      <c r="J159" s="167" t="s">
        <v>237</v>
      </c>
      <c r="K159" s="168">
        <v>3</v>
      </c>
      <c r="L159" s="169"/>
      <c r="M159" s="266"/>
      <c r="N159" s="266"/>
      <c r="O159" s="267"/>
      <c r="P159" s="264">
        <f t="shared" si="39"/>
        <v>0</v>
      </c>
      <c r="Q159" s="264"/>
      <c r="R159" s="160"/>
      <c r="T159" s="161" t="s">
        <v>5</v>
      </c>
      <c r="U159" s="44" t="s">
        <v>47</v>
      </c>
      <c r="V159" s="120">
        <f t="shared" si="40"/>
        <v>0</v>
      </c>
      <c r="W159" s="120">
        <f t="shared" si="41"/>
        <v>0</v>
      </c>
      <c r="X159" s="120">
        <f t="shared" si="42"/>
        <v>0</v>
      </c>
      <c r="Y159" s="162">
        <v>0</v>
      </c>
      <c r="Z159" s="162">
        <f t="shared" si="43"/>
        <v>0</v>
      </c>
      <c r="AA159" s="162">
        <v>3.9120000000000002E-2</v>
      </c>
      <c r="AB159" s="162">
        <f t="shared" si="44"/>
        <v>0.11736000000000001</v>
      </c>
      <c r="AC159" s="162">
        <v>0</v>
      </c>
      <c r="AD159" s="163">
        <f t="shared" si="45"/>
        <v>0</v>
      </c>
      <c r="AR159" s="22" t="s">
        <v>214</v>
      </c>
      <c r="AT159" s="22" t="s">
        <v>211</v>
      </c>
      <c r="AU159" s="22" t="s">
        <v>96</v>
      </c>
      <c r="AY159" s="22" t="s">
        <v>204</v>
      </c>
      <c r="BE159" s="164">
        <f t="shared" si="46"/>
        <v>0</v>
      </c>
      <c r="BF159" s="164">
        <f t="shared" si="47"/>
        <v>0</v>
      </c>
      <c r="BG159" s="164">
        <f t="shared" si="48"/>
        <v>0</v>
      </c>
      <c r="BH159" s="164">
        <f t="shared" si="49"/>
        <v>0</v>
      </c>
      <c r="BI159" s="164">
        <f t="shared" si="50"/>
        <v>0</v>
      </c>
      <c r="BJ159" s="22" t="s">
        <v>91</v>
      </c>
      <c r="BK159" s="164">
        <f t="shared" si="51"/>
        <v>0</v>
      </c>
      <c r="BL159" s="22" t="s">
        <v>209</v>
      </c>
      <c r="BM159" s="22" t="s">
        <v>838</v>
      </c>
    </row>
    <row r="160" spans="2:65" s="1" customFormat="1" ht="38.25" customHeight="1">
      <c r="B160" s="154"/>
      <c r="C160" s="155" t="s">
        <v>347</v>
      </c>
      <c r="D160" s="155" t="s">
        <v>205</v>
      </c>
      <c r="E160" s="156" t="s">
        <v>839</v>
      </c>
      <c r="F160" s="263" t="s">
        <v>840</v>
      </c>
      <c r="G160" s="263"/>
      <c r="H160" s="263"/>
      <c r="I160" s="263"/>
      <c r="J160" s="157" t="s">
        <v>237</v>
      </c>
      <c r="K160" s="158">
        <v>2</v>
      </c>
      <c r="L160" s="159"/>
      <c r="M160" s="264"/>
      <c r="N160" s="264"/>
      <c r="O160" s="264"/>
      <c r="P160" s="264">
        <f t="shared" si="39"/>
        <v>0</v>
      </c>
      <c r="Q160" s="264"/>
      <c r="R160" s="160"/>
      <c r="T160" s="161" t="s">
        <v>5</v>
      </c>
      <c r="U160" s="44" t="s">
        <v>47</v>
      </c>
      <c r="V160" s="120">
        <f t="shared" si="40"/>
        <v>0</v>
      </c>
      <c r="W160" s="120">
        <f t="shared" si="41"/>
        <v>0</v>
      </c>
      <c r="X160" s="120">
        <f t="shared" si="42"/>
        <v>0</v>
      </c>
      <c r="Y160" s="162">
        <v>0.92900000000000005</v>
      </c>
      <c r="Z160" s="162">
        <f t="shared" si="43"/>
        <v>1.8580000000000001</v>
      </c>
      <c r="AA160" s="162">
        <v>0</v>
      </c>
      <c r="AB160" s="162">
        <f t="shared" si="44"/>
        <v>0</v>
      </c>
      <c r="AC160" s="162">
        <v>0</v>
      </c>
      <c r="AD160" s="163">
        <f t="shared" si="45"/>
        <v>0</v>
      </c>
      <c r="AR160" s="22" t="s">
        <v>209</v>
      </c>
      <c r="AT160" s="22" t="s">
        <v>205</v>
      </c>
      <c r="AU160" s="22" t="s">
        <v>96</v>
      </c>
      <c r="AY160" s="22" t="s">
        <v>204</v>
      </c>
      <c r="BE160" s="164">
        <f t="shared" si="46"/>
        <v>0</v>
      </c>
      <c r="BF160" s="164">
        <f t="shared" si="47"/>
        <v>0</v>
      </c>
      <c r="BG160" s="164">
        <f t="shared" si="48"/>
        <v>0</v>
      </c>
      <c r="BH160" s="164">
        <f t="shared" si="49"/>
        <v>0</v>
      </c>
      <c r="BI160" s="164">
        <f t="shared" si="50"/>
        <v>0</v>
      </c>
      <c r="BJ160" s="22" t="s">
        <v>91</v>
      </c>
      <c r="BK160" s="164">
        <f t="shared" si="51"/>
        <v>0</v>
      </c>
      <c r="BL160" s="22" t="s">
        <v>209</v>
      </c>
      <c r="BM160" s="22" t="s">
        <v>841</v>
      </c>
    </row>
    <row r="161" spans="2:65" s="1" customFormat="1" ht="25.5" customHeight="1">
      <c r="B161" s="154"/>
      <c r="C161" s="165" t="s">
        <v>351</v>
      </c>
      <c r="D161" s="165" t="s">
        <v>211</v>
      </c>
      <c r="E161" s="166" t="s">
        <v>842</v>
      </c>
      <c r="F161" s="265" t="s">
        <v>843</v>
      </c>
      <c r="G161" s="265"/>
      <c r="H161" s="265"/>
      <c r="I161" s="265"/>
      <c r="J161" s="167" t="s">
        <v>237</v>
      </c>
      <c r="K161" s="168">
        <v>1</v>
      </c>
      <c r="L161" s="169"/>
      <c r="M161" s="266"/>
      <c r="N161" s="266"/>
      <c r="O161" s="267"/>
      <c r="P161" s="264">
        <f t="shared" si="39"/>
        <v>0</v>
      </c>
      <c r="Q161" s="264"/>
      <c r="R161" s="160"/>
      <c r="T161" s="161" t="s">
        <v>5</v>
      </c>
      <c r="U161" s="44" t="s">
        <v>47</v>
      </c>
      <c r="V161" s="120">
        <f t="shared" si="40"/>
        <v>0</v>
      </c>
      <c r="W161" s="120">
        <f t="shared" si="41"/>
        <v>0</v>
      </c>
      <c r="X161" s="120">
        <f t="shared" si="42"/>
        <v>0</v>
      </c>
      <c r="Y161" s="162">
        <v>0</v>
      </c>
      <c r="Z161" s="162">
        <f t="shared" si="43"/>
        <v>0</v>
      </c>
      <c r="AA161" s="162">
        <v>2.8199999999999999E-2</v>
      </c>
      <c r="AB161" s="162">
        <f t="shared" si="44"/>
        <v>2.8199999999999999E-2</v>
      </c>
      <c r="AC161" s="162">
        <v>0</v>
      </c>
      <c r="AD161" s="163">
        <f t="shared" si="45"/>
        <v>0</v>
      </c>
      <c r="AR161" s="22" t="s">
        <v>214</v>
      </c>
      <c r="AT161" s="22" t="s">
        <v>211</v>
      </c>
      <c r="AU161" s="22" t="s">
        <v>96</v>
      </c>
      <c r="AY161" s="22" t="s">
        <v>204</v>
      </c>
      <c r="BE161" s="164">
        <f t="shared" si="46"/>
        <v>0</v>
      </c>
      <c r="BF161" s="164">
        <f t="shared" si="47"/>
        <v>0</v>
      </c>
      <c r="BG161" s="164">
        <f t="shared" si="48"/>
        <v>0</v>
      </c>
      <c r="BH161" s="164">
        <f t="shared" si="49"/>
        <v>0</v>
      </c>
      <c r="BI161" s="164">
        <f t="shared" si="50"/>
        <v>0</v>
      </c>
      <c r="BJ161" s="22" t="s">
        <v>91</v>
      </c>
      <c r="BK161" s="164">
        <f t="shared" si="51"/>
        <v>0</v>
      </c>
      <c r="BL161" s="22" t="s">
        <v>209</v>
      </c>
      <c r="BM161" s="22" t="s">
        <v>844</v>
      </c>
    </row>
    <row r="162" spans="2:65" s="1" customFormat="1" ht="25.5" customHeight="1">
      <c r="B162" s="154"/>
      <c r="C162" s="165" t="s">
        <v>355</v>
      </c>
      <c r="D162" s="165" t="s">
        <v>211</v>
      </c>
      <c r="E162" s="166" t="s">
        <v>845</v>
      </c>
      <c r="F162" s="265" t="s">
        <v>846</v>
      </c>
      <c r="G162" s="265"/>
      <c r="H162" s="265"/>
      <c r="I162" s="265"/>
      <c r="J162" s="167" t="s">
        <v>237</v>
      </c>
      <c r="K162" s="168">
        <v>1</v>
      </c>
      <c r="L162" s="169"/>
      <c r="M162" s="266"/>
      <c r="N162" s="266"/>
      <c r="O162" s="267"/>
      <c r="P162" s="264">
        <f t="shared" si="39"/>
        <v>0</v>
      </c>
      <c r="Q162" s="264"/>
      <c r="R162" s="160"/>
      <c r="T162" s="161" t="s">
        <v>5</v>
      </c>
      <c r="U162" s="44" t="s">
        <v>47</v>
      </c>
      <c r="V162" s="120">
        <f t="shared" si="40"/>
        <v>0</v>
      </c>
      <c r="W162" s="120">
        <f t="shared" si="41"/>
        <v>0</v>
      </c>
      <c r="X162" s="120">
        <f t="shared" si="42"/>
        <v>0</v>
      </c>
      <c r="Y162" s="162">
        <v>0</v>
      </c>
      <c r="Z162" s="162">
        <f t="shared" si="43"/>
        <v>0</v>
      </c>
      <c r="AA162" s="162">
        <v>3.1E-2</v>
      </c>
      <c r="AB162" s="162">
        <f t="shared" si="44"/>
        <v>3.1E-2</v>
      </c>
      <c r="AC162" s="162">
        <v>0</v>
      </c>
      <c r="AD162" s="163">
        <f t="shared" si="45"/>
        <v>0</v>
      </c>
      <c r="AR162" s="22" t="s">
        <v>214</v>
      </c>
      <c r="AT162" s="22" t="s">
        <v>211</v>
      </c>
      <c r="AU162" s="22" t="s">
        <v>96</v>
      </c>
      <c r="AY162" s="22" t="s">
        <v>204</v>
      </c>
      <c r="BE162" s="164">
        <f t="shared" si="46"/>
        <v>0</v>
      </c>
      <c r="BF162" s="164">
        <f t="shared" si="47"/>
        <v>0</v>
      </c>
      <c r="BG162" s="164">
        <f t="shared" si="48"/>
        <v>0</v>
      </c>
      <c r="BH162" s="164">
        <f t="shared" si="49"/>
        <v>0</v>
      </c>
      <c r="BI162" s="164">
        <f t="shared" si="50"/>
        <v>0</v>
      </c>
      <c r="BJ162" s="22" t="s">
        <v>91</v>
      </c>
      <c r="BK162" s="164">
        <f t="shared" si="51"/>
        <v>0</v>
      </c>
      <c r="BL162" s="22" t="s">
        <v>209</v>
      </c>
      <c r="BM162" s="22" t="s">
        <v>847</v>
      </c>
    </row>
    <row r="163" spans="2:65" s="1" customFormat="1" ht="16.5" customHeight="1">
      <c r="B163" s="154"/>
      <c r="C163" s="155" t="s">
        <v>359</v>
      </c>
      <c r="D163" s="155" t="s">
        <v>205</v>
      </c>
      <c r="E163" s="156" t="s">
        <v>583</v>
      </c>
      <c r="F163" s="263" t="s">
        <v>584</v>
      </c>
      <c r="G163" s="263"/>
      <c r="H163" s="263"/>
      <c r="I163" s="263"/>
      <c r="J163" s="157" t="s">
        <v>232</v>
      </c>
      <c r="K163" s="158">
        <v>2</v>
      </c>
      <c r="L163" s="159"/>
      <c r="M163" s="264"/>
      <c r="N163" s="264"/>
      <c r="O163" s="264"/>
      <c r="P163" s="264">
        <f t="shared" si="39"/>
        <v>0</v>
      </c>
      <c r="Q163" s="264"/>
      <c r="R163" s="160"/>
      <c r="T163" s="161" t="s">
        <v>5</v>
      </c>
      <c r="U163" s="44" t="s">
        <v>47</v>
      </c>
      <c r="V163" s="120">
        <f t="shared" si="40"/>
        <v>0</v>
      </c>
      <c r="W163" s="120">
        <f t="shared" si="41"/>
        <v>0</v>
      </c>
      <c r="X163" s="120">
        <f t="shared" si="42"/>
        <v>0</v>
      </c>
      <c r="Y163" s="162">
        <v>4.8049999999999997</v>
      </c>
      <c r="Z163" s="162">
        <f t="shared" si="43"/>
        <v>9.61</v>
      </c>
      <c r="AA163" s="162">
        <v>7.0430000000000006E-2</v>
      </c>
      <c r="AB163" s="162">
        <f t="shared" si="44"/>
        <v>0.14086000000000001</v>
      </c>
      <c r="AC163" s="162">
        <v>0</v>
      </c>
      <c r="AD163" s="163">
        <f t="shared" si="45"/>
        <v>0</v>
      </c>
      <c r="AR163" s="22" t="s">
        <v>209</v>
      </c>
      <c r="AT163" s="22" t="s">
        <v>205</v>
      </c>
      <c r="AU163" s="22" t="s">
        <v>96</v>
      </c>
      <c r="AY163" s="22" t="s">
        <v>204</v>
      </c>
      <c r="BE163" s="164">
        <f t="shared" si="46"/>
        <v>0</v>
      </c>
      <c r="BF163" s="164">
        <f t="shared" si="47"/>
        <v>0</v>
      </c>
      <c r="BG163" s="164">
        <f t="shared" si="48"/>
        <v>0</v>
      </c>
      <c r="BH163" s="164">
        <f t="shared" si="49"/>
        <v>0</v>
      </c>
      <c r="BI163" s="164">
        <f t="shared" si="50"/>
        <v>0</v>
      </c>
      <c r="BJ163" s="22" t="s">
        <v>91</v>
      </c>
      <c r="BK163" s="164">
        <f t="shared" si="51"/>
        <v>0</v>
      </c>
      <c r="BL163" s="22" t="s">
        <v>209</v>
      </c>
      <c r="BM163" s="22" t="s">
        <v>848</v>
      </c>
    </row>
    <row r="164" spans="2:65" s="1" customFormat="1" ht="16.5" customHeight="1">
      <c r="B164" s="154"/>
      <c r="C164" s="155" t="s">
        <v>367</v>
      </c>
      <c r="D164" s="155" t="s">
        <v>205</v>
      </c>
      <c r="E164" s="156" t="s">
        <v>324</v>
      </c>
      <c r="F164" s="263" t="s">
        <v>849</v>
      </c>
      <c r="G164" s="263"/>
      <c r="H164" s="263"/>
      <c r="I164" s="263"/>
      <c r="J164" s="157" t="s">
        <v>850</v>
      </c>
      <c r="K164" s="158">
        <v>2</v>
      </c>
      <c r="L164" s="159"/>
      <c r="M164" s="264"/>
      <c r="N164" s="264"/>
      <c r="O164" s="264"/>
      <c r="P164" s="264">
        <f t="shared" si="39"/>
        <v>0</v>
      </c>
      <c r="Q164" s="264"/>
      <c r="R164" s="160"/>
      <c r="T164" s="161" t="s">
        <v>5</v>
      </c>
      <c r="U164" s="44" t="s">
        <v>47</v>
      </c>
      <c r="V164" s="120">
        <f t="shared" si="40"/>
        <v>0</v>
      </c>
      <c r="W164" s="120">
        <f t="shared" si="41"/>
        <v>0</v>
      </c>
      <c r="X164" s="120">
        <f t="shared" si="42"/>
        <v>0</v>
      </c>
      <c r="Y164" s="162">
        <v>0.26600000000000001</v>
      </c>
      <c r="Z164" s="162">
        <f t="shared" si="43"/>
        <v>0.53200000000000003</v>
      </c>
      <c r="AA164" s="162">
        <v>1.3599999999999999E-2</v>
      </c>
      <c r="AB164" s="162">
        <f t="shared" si="44"/>
        <v>2.7199999999999998E-2</v>
      </c>
      <c r="AC164" s="162">
        <v>0</v>
      </c>
      <c r="AD164" s="163">
        <f t="shared" si="45"/>
        <v>0</v>
      </c>
      <c r="AR164" s="22" t="s">
        <v>209</v>
      </c>
      <c r="AT164" s="22" t="s">
        <v>205</v>
      </c>
      <c r="AU164" s="22" t="s">
        <v>96</v>
      </c>
      <c r="AY164" s="22" t="s">
        <v>204</v>
      </c>
      <c r="BE164" s="164">
        <f t="shared" si="46"/>
        <v>0</v>
      </c>
      <c r="BF164" s="164">
        <f t="shared" si="47"/>
        <v>0</v>
      </c>
      <c r="BG164" s="164">
        <f t="shared" si="48"/>
        <v>0</v>
      </c>
      <c r="BH164" s="164">
        <f t="shared" si="49"/>
        <v>0</v>
      </c>
      <c r="BI164" s="164">
        <f t="shared" si="50"/>
        <v>0</v>
      </c>
      <c r="BJ164" s="22" t="s">
        <v>91</v>
      </c>
      <c r="BK164" s="164">
        <f t="shared" si="51"/>
        <v>0</v>
      </c>
      <c r="BL164" s="22" t="s">
        <v>209</v>
      </c>
      <c r="BM164" s="22" t="s">
        <v>851</v>
      </c>
    </row>
    <row r="165" spans="2:65" s="10" customFormat="1" ht="29.85" customHeight="1">
      <c r="B165" s="142"/>
      <c r="C165" s="143"/>
      <c r="D165" s="153" t="s">
        <v>183</v>
      </c>
      <c r="E165" s="153"/>
      <c r="F165" s="153"/>
      <c r="G165" s="153"/>
      <c r="H165" s="153"/>
      <c r="I165" s="153"/>
      <c r="J165" s="153"/>
      <c r="K165" s="153"/>
      <c r="L165" s="153"/>
      <c r="M165" s="279">
        <f>BK165</f>
        <v>0</v>
      </c>
      <c r="N165" s="280"/>
      <c r="O165" s="280"/>
      <c r="P165" s="280"/>
      <c r="Q165" s="280"/>
      <c r="R165" s="145"/>
      <c r="T165" s="146"/>
      <c r="U165" s="143"/>
      <c r="V165" s="143"/>
      <c r="W165" s="147">
        <f>SUM(W166:W173)</f>
        <v>0</v>
      </c>
      <c r="X165" s="147">
        <f>SUM(X166:X173)</f>
        <v>0</v>
      </c>
      <c r="Y165" s="143"/>
      <c r="Z165" s="148">
        <f>SUM(Z166:Z173)</f>
        <v>27.524999999999999</v>
      </c>
      <c r="AA165" s="143"/>
      <c r="AB165" s="148">
        <f>SUM(AB166:AB173)</f>
        <v>2.5350000000000001E-2</v>
      </c>
      <c r="AC165" s="143"/>
      <c r="AD165" s="149">
        <f>SUM(AD166:AD173)</f>
        <v>0</v>
      </c>
      <c r="AR165" s="150" t="s">
        <v>96</v>
      </c>
      <c r="AT165" s="151" t="s">
        <v>83</v>
      </c>
      <c r="AU165" s="151" t="s">
        <v>91</v>
      </c>
      <c r="AY165" s="150" t="s">
        <v>204</v>
      </c>
      <c r="BK165" s="152">
        <f>SUM(BK166:BK173)</f>
        <v>0</v>
      </c>
    </row>
    <row r="166" spans="2:65" s="1" customFormat="1" ht="25.5" customHeight="1">
      <c r="B166" s="154"/>
      <c r="C166" s="155" t="s">
        <v>372</v>
      </c>
      <c r="D166" s="155" t="s">
        <v>205</v>
      </c>
      <c r="E166" s="156" t="s">
        <v>332</v>
      </c>
      <c r="F166" s="263" t="s">
        <v>333</v>
      </c>
      <c r="G166" s="263"/>
      <c r="H166" s="263"/>
      <c r="I166" s="263"/>
      <c r="J166" s="157" t="s">
        <v>334</v>
      </c>
      <c r="K166" s="158">
        <v>3</v>
      </c>
      <c r="L166" s="159"/>
      <c r="M166" s="264"/>
      <c r="N166" s="264"/>
      <c r="O166" s="264"/>
      <c r="P166" s="264">
        <f t="shared" ref="P166:P173" si="52">ROUND(V166*K166,2)</f>
        <v>0</v>
      </c>
      <c r="Q166" s="264"/>
      <c r="R166" s="160"/>
      <c r="T166" s="161" t="s">
        <v>5</v>
      </c>
      <c r="U166" s="44" t="s">
        <v>47</v>
      </c>
      <c r="V166" s="120">
        <f t="shared" ref="V166:V173" si="53">L166+M166</f>
        <v>0</v>
      </c>
      <c r="W166" s="120">
        <f t="shared" ref="W166:W173" si="54">ROUND(L166*K166,2)</f>
        <v>0</v>
      </c>
      <c r="X166" s="120">
        <f t="shared" ref="X166:X173" si="55">ROUND(M166*K166,2)</f>
        <v>0</v>
      </c>
      <c r="Y166" s="162">
        <v>0.11700000000000001</v>
      </c>
      <c r="Z166" s="162">
        <f t="shared" ref="Z166:Z173" si="56">Y166*K166</f>
        <v>0.35100000000000003</v>
      </c>
      <c r="AA166" s="162">
        <v>6.9999999999999994E-5</v>
      </c>
      <c r="AB166" s="162">
        <f t="shared" ref="AB166:AB173" si="57">AA166*K166</f>
        <v>2.0999999999999998E-4</v>
      </c>
      <c r="AC166" s="162">
        <v>0</v>
      </c>
      <c r="AD166" s="163">
        <f t="shared" ref="AD166:AD173" si="58">AC166*K166</f>
        <v>0</v>
      </c>
      <c r="AR166" s="22" t="s">
        <v>209</v>
      </c>
      <c r="AT166" s="22" t="s">
        <v>205</v>
      </c>
      <c r="AU166" s="22" t="s">
        <v>96</v>
      </c>
      <c r="AY166" s="22" t="s">
        <v>204</v>
      </c>
      <c r="BE166" s="164">
        <f t="shared" ref="BE166:BE173" si="59">IF(U166="základní",P166,0)</f>
        <v>0</v>
      </c>
      <c r="BF166" s="164">
        <f t="shared" ref="BF166:BF173" si="60">IF(U166="snížená",P166,0)</f>
        <v>0</v>
      </c>
      <c r="BG166" s="164">
        <f t="shared" ref="BG166:BG173" si="61">IF(U166="zákl. přenesená",P166,0)</f>
        <v>0</v>
      </c>
      <c r="BH166" s="164">
        <f t="shared" ref="BH166:BH173" si="62">IF(U166="sníž. přenesená",P166,0)</f>
        <v>0</v>
      </c>
      <c r="BI166" s="164">
        <f t="shared" ref="BI166:BI173" si="63">IF(U166="nulová",P166,0)</f>
        <v>0</v>
      </c>
      <c r="BJ166" s="22" t="s">
        <v>91</v>
      </c>
      <c r="BK166" s="164">
        <f t="shared" ref="BK166:BK173" si="64">ROUND(V166*K166,2)</f>
        <v>0</v>
      </c>
      <c r="BL166" s="22" t="s">
        <v>209</v>
      </c>
      <c r="BM166" s="22" t="s">
        <v>852</v>
      </c>
    </row>
    <row r="167" spans="2:65" s="1" customFormat="1" ht="25.5" customHeight="1">
      <c r="B167" s="154"/>
      <c r="C167" s="155" t="s">
        <v>518</v>
      </c>
      <c r="D167" s="155" t="s">
        <v>205</v>
      </c>
      <c r="E167" s="156" t="s">
        <v>336</v>
      </c>
      <c r="F167" s="263" t="s">
        <v>337</v>
      </c>
      <c r="G167" s="263"/>
      <c r="H167" s="263"/>
      <c r="I167" s="263"/>
      <c r="J167" s="157" t="s">
        <v>334</v>
      </c>
      <c r="K167" s="158">
        <v>3</v>
      </c>
      <c r="L167" s="159"/>
      <c r="M167" s="264"/>
      <c r="N167" s="264"/>
      <c r="O167" s="264"/>
      <c r="P167" s="264">
        <f t="shared" si="52"/>
        <v>0</v>
      </c>
      <c r="Q167" s="264"/>
      <c r="R167" s="160"/>
      <c r="T167" s="161" t="s">
        <v>5</v>
      </c>
      <c r="U167" s="44" t="s">
        <v>47</v>
      </c>
      <c r="V167" s="120">
        <f t="shared" si="53"/>
        <v>0</v>
      </c>
      <c r="W167" s="120">
        <f t="shared" si="54"/>
        <v>0</v>
      </c>
      <c r="X167" s="120">
        <f t="shared" si="55"/>
        <v>0</v>
      </c>
      <c r="Y167" s="162">
        <v>0.184</v>
      </c>
      <c r="Z167" s="162">
        <f t="shared" si="56"/>
        <v>0.55200000000000005</v>
      </c>
      <c r="AA167" s="162">
        <v>1.3999999999999999E-4</v>
      </c>
      <c r="AB167" s="162">
        <f t="shared" si="57"/>
        <v>4.1999999999999996E-4</v>
      </c>
      <c r="AC167" s="162">
        <v>0</v>
      </c>
      <c r="AD167" s="163">
        <f t="shared" si="58"/>
        <v>0</v>
      </c>
      <c r="AR167" s="22" t="s">
        <v>209</v>
      </c>
      <c r="AT167" s="22" t="s">
        <v>205</v>
      </c>
      <c r="AU167" s="22" t="s">
        <v>96</v>
      </c>
      <c r="AY167" s="22" t="s">
        <v>204</v>
      </c>
      <c r="BE167" s="164">
        <f t="shared" si="59"/>
        <v>0</v>
      </c>
      <c r="BF167" s="164">
        <f t="shared" si="60"/>
        <v>0</v>
      </c>
      <c r="BG167" s="164">
        <f t="shared" si="61"/>
        <v>0</v>
      </c>
      <c r="BH167" s="164">
        <f t="shared" si="62"/>
        <v>0</v>
      </c>
      <c r="BI167" s="164">
        <f t="shared" si="63"/>
        <v>0</v>
      </c>
      <c r="BJ167" s="22" t="s">
        <v>91</v>
      </c>
      <c r="BK167" s="164">
        <f t="shared" si="64"/>
        <v>0</v>
      </c>
      <c r="BL167" s="22" t="s">
        <v>209</v>
      </c>
      <c r="BM167" s="22" t="s">
        <v>853</v>
      </c>
    </row>
    <row r="168" spans="2:65" s="1" customFormat="1" ht="25.5" customHeight="1">
      <c r="B168" s="154"/>
      <c r="C168" s="155" t="s">
        <v>520</v>
      </c>
      <c r="D168" s="155" t="s">
        <v>205</v>
      </c>
      <c r="E168" s="156" t="s">
        <v>340</v>
      </c>
      <c r="F168" s="263" t="s">
        <v>341</v>
      </c>
      <c r="G168" s="263"/>
      <c r="H168" s="263"/>
      <c r="I168" s="263"/>
      <c r="J168" s="157" t="s">
        <v>334</v>
      </c>
      <c r="K168" s="158">
        <v>3</v>
      </c>
      <c r="L168" s="159"/>
      <c r="M168" s="264"/>
      <c r="N168" s="264"/>
      <c r="O168" s="264"/>
      <c r="P168" s="264">
        <f t="shared" si="52"/>
        <v>0</v>
      </c>
      <c r="Q168" s="264"/>
      <c r="R168" s="160"/>
      <c r="T168" s="161" t="s">
        <v>5</v>
      </c>
      <c r="U168" s="44" t="s">
        <v>47</v>
      </c>
      <c r="V168" s="120">
        <f t="shared" si="53"/>
        <v>0</v>
      </c>
      <c r="W168" s="120">
        <f t="shared" si="54"/>
        <v>0</v>
      </c>
      <c r="X168" s="120">
        <f t="shared" si="55"/>
        <v>0</v>
      </c>
      <c r="Y168" s="162">
        <v>0.16600000000000001</v>
      </c>
      <c r="Z168" s="162">
        <f t="shared" si="56"/>
        <v>0.498</v>
      </c>
      <c r="AA168" s="162">
        <v>2.3000000000000001E-4</v>
      </c>
      <c r="AB168" s="162">
        <f t="shared" si="57"/>
        <v>6.9000000000000008E-4</v>
      </c>
      <c r="AC168" s="162">
        <v>0</v>
      </c>
      <c r="AD168" s="163">
        <f t="shared" si="58"/>
        <v>0</v>
      </c>
      <c r="AR168" s="22" t="s">
        <v>209</v>
      </c>
      <c r="AT168" s="22" t="s">
        <v>205</v>
      </c>
      <c r="AU168" s="22" t="s">
        <v>96</v>
      </c>
      <c r="AY168" s="22" t="s">
        <v>204</v>
      </c>
      <c r="BE168" s="164">
        <f t="shared" si="59"/>
        <v>0</v>
      </c>
      <c r="BF168" s="164">
        <f t="shared" si="60"/>
        <v>0</v>
      </c>
      <c r="BG168" s="164">
        <f t="shared" si="61"/>
        <v>0</v>
      </c>
      <c r="BH168" s="164">
        <f t="shared" si="62"/>
        <v>0</v>
      </c>
      <c r="BI168" s="164">
        <f t="shared" si="63"/>
        <v>0</v>
      </c>
      <c r="BJ168" s="22" t="s">
        <v>91</v>
      </c>
      <c r="BK168" s="164">
        <f t="shared" si="64"/>
        <v>0</v>
      </c>
      <c r="BL168" s="22" t="s">
        <v>209</v>
      </c>
      <c r="BM168" s="22" t="s">
        <v>854</v>
      </c>
    </row>
    <row r="169" spans="2:65" s="1" customFormat="1" ht="25.5" customHeight="1">
      <c r="B169" s="154"/>
      <c r="C169" s="155" t="s">
        <v>522</v>
      </c>
      <c r="D169" s="155" t="s">
        <v>205</v>
      </c>
      <c r="E169" s="156" t="s">
        <v>344</v>
      </c>
      <c r="F169" s="263" t="s">
        <v>345</v>
      </c>
      <c r="G169" s="263"/>
      <c r="H169" s="263"/>
      <c r="I169" s="263"/>
      <c r="J169" s="157" t="s">
        <v>334</v>
      </c>
      <c r="K169" s="158">
        <v>3</v>
      </c>
      <c r="L169" s="159"/>
      <c r="M169" s="264"/>
      <c r="N169" s="264"/>
      <c r="O169" s="264"/>
      <c r="P169" s="264">
        <f t="shared" si="52"/>
        <v>0</v>
      </c>
      <c r="Q169" s="264"/>
      <c r="R169" s="160"/>
      <c r="T169" s="161" t="s">
        <v>5</v>
      </c>
      <c r="U169" s="44" t="s">
        <v>47</v>
      </c>
      <c r="V169" s="120">
        <f t="shared" si="53"/>
        <v>0</v>
      </c>
      <c r="W169" s="120">
        <f t="shared" si="54"/>
        <v>0</v>
      </c>
      <c r="X169" s="120">
        <f t="shared" si="55"/>
        <v>0</v>
      </c>
      <c r="Y169" s="162">
        <v>0.17199999999999999</v>
      </c>
      <c r="Z169" s="162">
        <f t="shared" si="56"/>
        <v>0.51600000000000001</v>
      </c>
      <c r="AA169" s="162">
        <v>9.0000000000000006E-5</v>
      </c>
      <c r="AB169" s="162">
        <f t="shared" si="57"/>
        <v>2.7E-4</v>
      </c>
      <c r="AC169" s="162">
        <v>0</v>
      </c>
      <c r="AD169" s="163">
        <f t="shared" si="58"/>
        <v>0</v>
      </c>
      <c r="AR169" s="22" t="s">
        <v>209</v>
      </c>
      <c r="AT169" s="22" t="s">
        <v>205</v>
      </c>
      <c r="AU169" s="22" t="s">
        <v>96</v>
      </c>
      <c r="AY169" s="22" t="s">
        <v>204</v>
      </c>
      <c r="BE169" s="164">
        <f t="shared" si="59"/>
        <v>0</v>
      </c>
      <c r="BF169" s="164">
        <f t="shared" si="60"/>
        <v>0</v>
      </c>
      <c r="BG169" s="164">
        <f t="shared" si="61"/>
        <v>0</v>
      </c>
      <c r="BH169" s="164">
        <f t="shared" si="62"/>
        <v>0</v>
      </c>
      <c r="BI169" s="164">
        <f t="shared" si="63"/>
        <v>0</v>
      </c>
      <c r="BJ169" s="22" t="s">
        <v>91</v>
      </c>
      <c r="BK169" s="164">
        <f t="shared" si="64"/>
        <v>0</v>
      </c>
      <c r="BL169" s="22" t="s">
        <v>209</v>
      </c>
      <c r="BM169" s="22" t="s">
        <v>855</v>
      </c>
    </row>
    <row r="170" spans="2:65" s="1" customFormat="1" ht="25.5" customHeight="1">
      <c r="B170" s="154"/>
      <c r="C170" s="155" t="s">
        <v>524</v>
      </c>
      <c r="D170" s="155" t="s">
        <v>205</v>
      </c>
      <c r="E170" s="156" t="s">
        <v>348</v>
      </c>
      <c r="F170" s="263" t="s">
        <v>349</v>
      </c>
      <c r="G170" s="263"/>
      <c r="H170" s="263"/>
      <c r="I170" s="263"/>
      <c r="J170" s="157" t="s">
        <v>208</v>
      </c>
      <c r="K170" s="158">
        <v>264</v>
      </c>
      <c r="L170" s="159"/>
      <c r="M170" s="264"/>
      <c r="N170" s="264"/>
      <c r="O170" s="264"/>
      <c r="P170" s="264">
        <f t="shared" si="52"/>
        <v>0</v>
      </c>
      <c r="Q170" s="264"/>
      <c r="R170" s="160"/>
      <c r="T170" s="161" t="s">
        <v>5</v>
      </c>
      <c r="U170" s="44" t="s">
        <v>47</v>
      </c>
      <c r="V170" s="120">
        <f t="shared" si="53"/>
        <v>0</v>
      </c>
      <c r="W170" s="120">
        <f t="shared" si="54"/>
        <v>0</v>
      </c>
      <c r="X170" s="120">
        <f t="shared" si="55"/>
        <v>0</v>
      </c>
      <c r="Y170" s="162">
        <v>0.01</v>
      </c>
      <c r="Z170" s="162">
        <f t="shared" si="56"/>
        <v>2.64</v>
      </c>
      <c r="AA170" s="162">
        <v>1.0000000000000001E-5</v>
      </c>
      <c r="AB170" s="162">
        <f t="shared" si="57"/>
        <v>2.6400000000000004E-3</v>
      </c>
      <c r="AC170" s="162">
        <v>0</v>
      </c>
      <c r="AD170" s="163">
        <f t="shared" si="58"/>
        <v>0</v>
      </c>
      <c r="AR170" s="22" t="s">
        <v>209</v>
      </c>
      <c r="AT170" s="22" t="s">
        <v>205</v>
      </c>
      <c r="AU170" s="22" t="s">
        <v>96</v>
      </c>
      <c r="AY170" s="22" t="s">
        <v>204</v>
      </c>
      <c r="BE170" s="164">
        <f t="shared" si="59"/>
        <v>0</v>
      </c>
      <c r="BF170" s="164">
        <f t="shared" si="60"/>
        <v>0</v>
      </c>
      <c r="BG170" s="164">
        <f t="shared" si="61"/>
        <v>0</v>
      </c>
      <c r="BH170" s="164">
        <f t="shared" si="62"/>
        <v>0</v>
      </c>
      <c r="BI170" s="164">
        <f t="shared" si="63"/>
        <v>0</v>
      </c>
      <c r="BJ170" s="22" t="s">
        <v>91</v>
      </c>
      <c r="BK170" s="164">
        <f t="shared" si="64"/>
        <v>0</v>
      </c>
      <c r="BL170" s="22" t="s">
        <v>209</v>
      </c>
      <c r="BM170" s="22" t="s">
        <v>856</v>
      </c>
    </row>
    <row r="171" spans="2:65" s="1" customFormat="1" ht="25.5" customHeight="1">
      <c r="B171" s="154"/>
      <c r="C171" s="155" t="s">
        <v>526</v>
      </c>
      <c r="D171" s="155" t="s">
        <v>205</v>
      </c>
      <c r="E171" s="156" t="s">
        <v>352</v>
      </c>
      <c r="F171" s="263" t="s">
        <v>353</v>
      </c>
      <c r="G171" s="263"/>
      <c r="H171" s="263"/>
      <c r="I171" s="263"/>
      <c r="J171" s="157" t="s">
        <v>208</v>
      </c>
      <c r="K171" s="158">
        <v>528</v>
      </c>
      <c r="L171" s="159"/>
      <c r="M171" s="264"/>
      <c r="N171" s="264"/>
      <c r="O171" s="264"/>
      <c r="P171" s="264">
        <f t="shared" si="52"/>
        <v>0</v>
      </c>
      <c r="Q171" s="264"/>
      <c r="R171" s="160"/>
      <c r="T171" s="161" t="s">
        <v>5</v>
      </c>
      <c r="U171" s="44" t="s">
        <v>47</v>
      </c>
      <c r="V171" s="120">
        <f t="shared" si="53"/>
        <v>0</v>
      </c>
      <c r="W171" s="120">
        <f t="shared" si="54"/>
        <v>0</v>
      </c>
      <c r="X171" s="120">
        <f t="shared" si="55"/>
        <v>0</v>
      </c>
      <c r="Y171" s="162">
        <v>2.8000000000000001E-2</v>
      </c>
      <c r="Z171" s="162">
        <f t="shared" si="56"/>
        <v>14.784000000000001</v>
      </c>
      <c r="AA171" s="162">
        <v>3.0000000000000001E-5</v>
      </c>
      <c r="AB171" s="162">
        <f t="shared" si="57"/>
        <v>1.584E-2</v>
      </c>
      <c r="AC171" s="162">
        <v>0</v>
      </c>
      <c r="AD171" s="163">
        <f t="shared" si="58"/>
        <v>0</v>
      </c>
      <c r="AR171" s="22" t="s">
        <v>209</v>
      </c>
      <c r="AT171" s="22" t="s">
        <v>205</v>
      </c>
      <c r="AU171" s="22" t="s">
        <v>96</v>
      </c>
      <c r="AY171" s="22" t="s">
        <v>204</v>
      </c>
      <c r="BE171" s="164">
        <f t="shared" si="59"/>
        <v>0</v>
      </c>
      <c r="BF171" s="164">
        <f t="shared" si="60"/>
        <v>0</v>
      </c>
      <c r="BG171" s="164">
        <f t="shared" si="61"/>
        <v>0</v>
      </c>
      <c r="BH171" s="164">
        <f t="shared" si="62"/>
        <v>0</v>
      </c>
      <c r="BI171" s="164">
        <f t="shared" si="63"/>
        <v>0</v>
      </c>
      <c r="BJ171" s="22" t="s">
        <v>91</v>
      </c>
      <c r="BK171" s="164">
        <f t="shared" si="64"/>
        <v>0</v>
      </c>
      <c r="BL171" s="22" t="s">
        <v>209</v>
      </c>
      <c r="BM171" s="22" t="s">
        <v>857</v>
      </c>
    </row>
    <row r="172" spans="2:65" s="1" customFormat="1" ht="25.5" customHeight="1">
      <c r="B172" s="154"/>
      <c r="C172" s="155" t="s">
        <v>528</v>
      </c>
      <c r="D172" s="155" t="s">
        <v>205</v>
      </c>
      <c r="E172" s="156" t="s">
        <v>356</v>
      </c>
      <c r="F172" s="263" t="s">
        <v>357</v>
      </c>
      <c r="G172" s="263"/>
      <c r="H172" s="263"/>
      <c r="I172" s="263"/>
      <c r="J172" s="157" t="s">
        <v>208</v>
      </c>
      <c r="K172" s="158">
        <v>264</v>
      </c>
      <c r="L172" s="159"/>
      <c r="M172" s="264"/>
      <c r="N172" s="264"/>
      <c r="O172" s="264"/>
      <c r="P172" s="264">
        <f t="shared" si="52"/>
        <v>0</v>
      </c>
      <c r="Q172" s="264"/>
      <c r="R172" s="160"/>
      <c r="T172" s="161" t="s">
        <v>5</v>
      </c>
      <c r="U172" s="44" t="s">
        <v>47</v>
      </c>
      <c r="V172" s="120">
        <f t="shared" si="53"/>
        <v>0</v>
      </c>
      <c r="W172" s="120">
        <f t="shared" si="54"/>
        <v>0</v>
      </c>
      <c r="X172" s="120">
        <f t="shared" si="55"/>
        <v>0</v>
      </c>
      <c r="Y172" s="162">
        <v>3.1E-2</v>
      </c>
      <c r="Z172" s="162">
        <f t="shared" si="56"/>
        <v>8.1839999999999993</v>
      </c>
      <c r="AA172" s="162">
        <v>2.0000000000000002E-5</v>
      </c>
      <c r="AB172" s="162">
        <f t="shared" si="57"/>
        <v>5.2800000000000008E-3</v>
      </c>
      <c r="AC172" s="162">
        <v>0</v>
      </c>
      <c r="AD172" s="163">
        <f t="shared" si="58"/>
        <v>0</v>
      </c>
      <c r="AR172" s="22" t="s">
        <v>209</v>
      </c>
      <c r="AT172" s="22" t="s">
        <v>205</v>
      </c>
      <c r="AU172" s="22" t="s">
        <v>96</v>
      </c>
      <c r="AY172" s="22" t="s">
        <v>204</v>
      </c>
      <c r="BE172" s="164">
        <f t="shared" si="59"/>
        <v>0</v>
      </c>
      <c r="BF172" s="164">
        <f t="shared" si="60"/>
        <v>0</v>
      </c>
      <c r="BG172" s="164">
        <f t="shared" si="61"/>
        <v>0</v>
      </c>
      <c r="BH172" s="164">
        <f t="shared" si="62"/>
        <v>0</v>
      </c>
      <c r="BI172" s="164">
        <f t="shared" si="63"/>
        <v>0</v>
      </c>
      <c r="BJ172" s="22" t="s">
        <v>91</v>
      </c>
      <c r="BK172" s="164">
        <f t="shared" si="64"/>
        <v>0</v>
      </c>
      <c r="BL172" s="22" t="s">
        <v>209</v>
      </c>
      <c r="BM172" s="22" t="s">
        <v>858</v>
      </c>
    </row>
    <row r="173" spans="2:65" s="1" customFormat="1" ht="16.5" customHeight="1">
      <c r="B173" s="154"/>
      <c r="C173" s="155" t="s">
        <v>532</v>
      </c>
      <c r="D173" s="155" t="s">
        <v>205</v>
      </c>
      <c r="E173" s="156" t="s">
        <v>595</v>
      </c>
      <c r="F173" s="263" t="s">
        <v>596</v>
      </c>
      <c r="G173" s="263"/>
      <c r="H173" s="263"/>
      <c r="I173" s="263"/>
      <c r="J173" s="157" t="s">
        <v>237</v>
      </c>
      <c r="K173" s="158">
        <v>2</v>
      </c>
      <c r="L173" s="159"/>
      <c r="M173" s="264"/>
      <c r="N173" s="264"/>
      <c r="O173" s="264"/>
      <c r="P173" s="264">
        <f t="shared" si="52"/>
        <v>0</v>
      </c>
      <c r="Q173" s="264"/>
      <c r="R173" s="160"/>
      <c r="T173" s="161" t="s">
        <v>5</v>
      </c>
      <c r="U173" s="44" t="s">
        <v>47</v>
      </c>
      <c r="V173" s="120">
        <f t="shared" si="53"/>
        <v>0</v>
      </c>
      <c r="W173" s="120">
        <f t="shared" si="54"/>
        <v>0</v>
      </c>
      <c r="X173" s="120">
        <f t="shared" si="55"/>
        <v>0</v>
      </c>
      <c r="Y173" s="162">
        <v>0</v>
      </c>
      <c r="Z173" s="162">
        <f t="shared" si="56"/>
        <v>0</v>
      </c>
      <c r="AA173" s="162">
        <v>0</v>
      </c>
      <c r="AB173" s="162">
        <f t="shared" si="57"/>
        <v>0</v>
      </c>
      <c r="AC173" s="162">
        <v>0</v>
      </c>
      <c r="AD173" s="163">
        <f t="shared" si="58"/>
        <v>0</v>
      </c>
      <c r="AR173" s="22" t="s">
        <v>209</v>
      </c>
      <c r="AT173" s="22" t="s">
        <v>205</v>
      </c>
      <c r="AU173" s="22" t="s">
        <v>96</v>
      </c>
      <c r="AY173" s="22" t="s">
        <v>204</v>
      </c>
      <c r="BE173" s="164">
        <f t="shared" si="59"/>
        <v>0</v>
      </c>
      <c r="BF173" s="164">
        <f t="shared" si="60"/>
        <v>0</v>
      </c>
      <c r="BG173" s="164">
        <f t="shared" si="61"/>
        <v>0</v>
      </c>
      <c r="BH173" s="164">
        <f t="shared" si="62"/>
        <v>0</v>
      </c>
      <c r="BI173" s="164">
        <f t="shared" si="63"/>
        <v>0</v>
      </c>
      <c r="BJ173" s="22" t="s">
        <v>91</v>
      </c>
      <c r="BK173" s="164">
        <f t="shared" si="64"/>
        <v>0</v>
      </c>
      <c r="BL173" s="22" t="s">
        <v>209</v>
      </c>
      <c r="BM173" s="22" t="s">
        <v>859</v>
      </c>
    </row>
    <row r="174" spans="2:65" s="10" customFormat="1" ht="37.35" customHeight="1">
      <c r="B174" s="142"/>
      <c r="C174" s="143"/>
      <c r="D174" s="144" t="s">
        <v>184</v>
      </c>
      <c r="E174" s="144"/>
      <c r="F174" s="144"/>
      <c r="G174" s="144"/>
      <c r="H174" s="144"/>
      <c r="I174" s="144"/>
      <c r="J174" s="144"/>
      <c r="K174" s="144"/>
      <c r="L174" s="144"/>
      <c r="M174" s="281">
        <f>BK174</f>
        <v>0</v>
      </c>
      <c r="N174" s="282"/>
      <c r="O174" s="282"/>
      <c r="P174" s="282"/>
      <c r="Q174" s="282"/>
      <c r="R174" s="145"/>
      <c r="T174" s="146"/>
      <c r="U174" s="143"/>
      <c r="V174" s="143"/>
      <c r="W174" s="147">
        <f>SUM(W175:W181)</f>
        <v>0</v>
      </c>
      <c r="X174" s="147">
        <f>SUM(X175:X181)</f>
        <v>0</v>
      </c>
      <c r="Y174" s="143"/>
      <c r="Z174" s="148">
        <f>SUM(Z175:Z181)</f>
        <v>90</v>
      </c>
      <c r="AA174" s="143"/>
      <c r="AB174" s="148">
        <f>SUM(AB175:AB181)</f>
        <v>0</v>
      </c>
      <c r="AC174" s="143"/>
      <c r="AD174" s="149">
        <f>SUM(AD175:AD181)</f>
        <v>0</v>
      </c>
      <c r="AR174" s="150" t="s">
        <v>220</v>
      </c>
      <c r="AT174" s="151" t="s">
        <v>83</v>
      </c>
      <c r="AU174" s="151" t="s">
        <v>84</v>
      </c>
      <c r="AY174" s="150" t="s">
        <v>204</v>
      </c>
      <c r="BK174" s="152">
        <f>SUM(BK175:BK181)</f>
        <v>0</v>
      </c>
    </row>
    <row r="175" spans="2:65" s="1" customFormat="1" ht="16.5" customHeight="1">
      <c r="B175" s="154"/>
      <c r="C175" s="155" t="s">
        <v>536</v>
      </c>
      <c r="D175" s="155" t="s">
        <v>205</v>
      </c>
      <c r="E175" s="156" t="s">
        <v>368</v>
      </c>
      <c r="F175" s="263" t="s">
        <v>369</v>
      </c>
      <c r="G175" s="263"/>
      <c r="H175" s="263"/>
      <c r="I175" s="263"/>
      <c r="J175" s="157" t="s">
        <v>362</v>
      </c>
      <c r="K175" s="158">
        <v>30</v>
      </c>
      <c r="L175" s="159"/>
      <c r="M175" s="264"/>
      <c r="N175" s="264"/>
      <c r="O175" s="264"/>
      <c r="P175" s="264">
        <f>ROUND(V175*K175,2)</f>
        <v>0</v>
      </c>
      <c r="Q175" s="264"/>
      <c r="R175" s="160"/>
      <c r="T175" s="161" t="s">
        <v>5</v>
      </c>
      <c r="U175" s="44" t="s">
        <v>47</v>
      </c>
      <c r="V175" s="120">
        <f>L175+M175</f>
        <v>0</v>
      </c>
      <c r="W175" s="120">
        <f>ROUND(L175*K175,2)</f>
        <v>0</v>
      </c>
      <c r="X175" s="120">
        <f>ROUND(M175*K175,2)</f>
        <v>0</v>
      </c>
      <c r="Y175" s="162">
        <v>1</v>
      </c>
      <c r="Z175" s="162">
        <f>Y175*K175</f>
        <v>30</v>
      </c>
      <c r="AA175" s="162">
        <v>0</v>
      </c>
      <c r="AB175" s="162">
        <f>AA175*K175</f>
        <v>0</v>
      </c>
      <c r="AC175" s="162">
        <v>0</v>
      </c>
      <c r="AD175" s="163">
        <f>AC175*K175</f>
        <v>0</v>
      </c>
      <c r="AR175" s="22" t="s">
        <v>363</v>
      </c>
      <c r="AT175" s="22" t="s">
        <v>205</v>
      </c>
      <c r="AU175" s="22" t="s">
        <v>91</v>
      </c>
      <c r="AY175" s="22" t="s">
        <v>204</v>
      </c>
      <c r="BE175" s="164">
        <f>IF(U175="základní",P175,0)</f>
        <v>0</v>
      </c>
      <c r="BF175" s="164">
        <f>IF(U175="snížená",P175,0)</f>
        <v>0</v>
      </c>
      <c r="BG175" s="164">
        <f>IF(U175="zákl. přenesená",P175,0)</f>
        <v>0</v>
      </c>
      <c r="BH175" s="164">
        <f>IF(U175="sníž. přenesená",P175,0)</f>
        <v>0</v>
      </c>
      <c r="BI175" s="164">
        <f>IF(U175="nulová",P175,0)</f>
        <v>0</v>
      </c>
      <c r="BJ175" s="22" t="s">
        <v>91</v>
      </c>
      <c r="BK175" s="164">
        <f>ROUND(V175*K175,2)</f>
        <v>0</v>
      </c>
      <c r="BL175" s="22" t="s">
        <v>363</v>
      </c>
      <c r="BM175" s="22" t="s">
        <v>860</v>
      </c>
    </row>
    <row r="176" spans="2:65" s="11" customFormat="1" ht="16.5" customHeight="1">
      <c r="B176" s="170"/>
      <c r="C176" s="171"/>
      <c r="D176" s="171"/>
      <c r="E176" s="172" t="s">
        <v>5</v>
      </c>
      <c r="F176" s="268" t="s">
        <v>861</v>
      </c>
      <c r="G176" s="269"/>
      <c r="H176" s="269"/>
      <c r="I176" s="269"/>
      <c r="J176" s="171"/>
      <c r="K176" s="173">
        <v>30</v>
      </c>
      <c r="L176" s="171"/>
      <c r="M176" s="171"/>
      <c r="N176" s="171"/>
      <c r="O176" s="171"/>
      <c r="P176" s="171"/>
      <c r="Q176" s="171"/>
      <c r="R176" s="174"/>
      <c r="T176" s="175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6"/>
      <c r="AT176" s="177" t="s">
        <v>366</v>
      </c>
      <c r="AU176" s="177" t="s">
        <v>91</v>
      </c>
      <c r="AV176" s="11" t="s">
        <v>96</v>
      </c>
      <c r="AW176" s="11" t="s">
        <v>7</v>
      </c>
      <c r="AX176" s="11" t="s">
        <v>91</v>
      </c>
      <c r="AY176" s="177" t="s">
        <v>204</v>
      </c>
    </row>
    <row r="177" spans="2:65" s="1" customFormat="1" ht="25.5" customHeight="1">
      <c r="B177" s="154"/>
      <c r="C177" s="155" t="s">
        <v>540</v>
      </c>
      <c r="D177" s="155" t="s">
        <v>205</v>
      </c>
      <c r="E177" s="156" t="s">
        <v>373</v>
      </c>
      <c r="F177" s="263" t="s">
        <v>374</v>
      </c>
      <c r="G177" s="263"/>
      <c r="H177" s="263"/>
      <c r="I177" s="263"/>
      <c r="J177" s="157" t="s">
        <v>362</v>
      </c>
      <c r="K177" s="158">
        <v>60</v>
      </c>
      <c r="L177" s="159"/>
      <c r="M177" s="264"/>
      <c r="N177" s="264"/>
      <c r="O177" s="264"/>
      <c r="P177" s="264">
        <f>ROUND(V177*K177,2)</f>
        <v>0</v>
      </c>
      <c r="Q177" s="264"/>
      <c r="R177" s="160"/>
      <c r="T177" s="161" t="s">
        <v>5</v>
      </c>
      <c r="U177" s="44" t="s">
        <v>47</v>
      </c>
      <c r="V177" s="120">
        <f>L177+M177</f>
        <v>0</v>
      </c>
      <c r="W177" s="120">
        <f>ROUND(L177*K177,2)</f>
        <v>0</v>
      </c>
      <c r="X177" s="120">
        <f>ROUND(M177*K177,2)</f>
        <v>0</v>
      </c>
      <c r="Y177" s="162">
        <v>1</v>
      </c>
      <c r="Z177" s="162">
        <f>Y177*K177</f>
        <v>60</v>
      </c>
      <c r="AA177" s="162">
        <v>0</v>
      </c>
      <c r="AB177" s="162">
        <f>AA177*K177</f>
        <v>0</v>
      </c>
      <c r="AC177" s="162">
        <v>0</v>
      </c>
      <c r="AD177" s="163">
        <f>AC177*K177</f>
        <v>0</v>
      </c>
      <c r="AR177" s="22" t="s">
        <v>363</v>
      </c>
      <c r="AT177" s="22" t="s">
        <v>205</v>
      </c>
      <c r="AU177" s="22" t="s">
        <v>91</v>
      </c>
      <c r="AY177" s="22" t="s">
        <v>204</v>
      </c>
      <c r="BE177" s="164">
        <f>IF(U177="základní",P177,0)</f>
        <v>0</v>
      </c>
      <c r="BF177" s="164">
        <f>IF(U177="snížená",P177,0)</f>
        <v>0</v>
      </c>
      <c r="BG177" s="164">
        <f>IF(U177="zákl. přenesená",P177,0)</f>
        <v>0</v>
      </c>
      <c r="BH177" s="164">
        <f>IF(U177="sníž. přenesená",P177,0)</f>
        <v>0</v>
      </c>
      <c r="BI177" s="164">
        <f>IF(U177="nulová",P177,0)</f>
        <v>0</v>
      </c>
      <c r="BJ177" s="22" t="s">
        <v>91</v>
      </c>
      <c r="BK177" s="164">
        <f>ROUND(V177*K177,2)</f>
        <v>0</v>
      </c>
      <c r="BL177" s="22" t="s">
        <v>363</v>
      </c>
      <c r="BM177" s="22" t="s">
        <v>862</v>
      </c>
    </row>
    <row r="178" spans="2:65" s="11" customFormat="1" ht="16.5" customHeight="1">
      <c r="B178" s="170"/>
      <c r="C178" s="171"/>
      <c r="D178" s="171"/>
      <c r="E178" s="172" t="s">
        <v>5</v>
      </c>
      <c r="F178" s="268" t="s">
        <v>376</v>
      </c>
      <c r="G178" s="269"/>
      <c r="H178" s="269"/>
      <c r="I178" s="269"/>
      <c r="J178" s="171"/>
      <c r="K178" s="173">
        <v>24</v>
      </c>
      <c r="L178" s="171"/>
      <c r="M178" s="171"/>
      <c r="N178" s="171"/>
      <c r="O178" s="171"/>
      <c r="P178" s="171"/>
      <c r="Q178" s="171"/>
      <c r="R178" s="174"/>
      <c r="T178" s="175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6"/>
      <c r="AT178" s="177" t="s">
        <v>366</v>
      </c>
      <c r="AU178" s="177" t="s">
        <v>91</v>
      </c>
      <c r="AV178" s="11" t="s">
        <v>96</v>
      </c>
      <c r="AW178" s="11" t="s">
        <v>7</v>
      </c>
      <c r="AX178" s="11" t="s">
        <v>84</v>
      </c>
      <c r="AY178" s="177" t="s">
        <v>204</v>
      </c>
    </row>
    <row r="179" spans="2:65" s="11" customFormat="1" ht="16.5" customHeight="1">
      <c r="B179" s="170"/>
      <c r="C179" s="171"/>
      <c r="D179" s="171"/>
      <c r="E179" s="172" t="s">
        <v>5</v>
      </c>
      <c r="F179" s="270" t="s">
        <v>377</v>
      </c>
      <c r="G179" s="271"/>
      <c r="H179" s="271"/>
      <c r="I179" s="271"/>
      <c r="J179" s="171"/>
      <c r="K179" s="173">
        <v>24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6"/>
      <c r="AT179" s="177" t="s">
        <v>366</v>
      </c>
      <c r="AU179" s="177" t="s">
        <v>91</v>
      </c>
      <c r="AV179" s="11" t="s">
        <v>96</v>
      </c>
      <c r="AW179" s="11" t="s">
        <v>7</v>
      </c>
      <c r="AX179" s="11" t="s">
        <v>84</v>
      </c>
      <c r="AY179" s="177" t="s">
        <v>204</v>
      </c>
    </row>
    <row r="180" spans="2:65" s="11" customFormat="1" ht="16.5" customHeight="1">
      <c r="B180" s="170"/>
      <c r="C180" s="171"/>
      <c r="D180" s="171"/>
      <c r="E180" s="172" t="s">
        <v>5</v>
      </c>
      <c r="F180" s="270" t="s">
        <v>863</v>
      </c>
      <c r="G180" s="271"/>
      <c r="H180" s="271"/>
      <c r="I180" s="271"/>
      <c r="J180" s="171"/>
      <c r="K180" s="173">
        <v>12</v>
      </c>
      <c r="L180" s="171"/>
      <c r="M180" s="171"/>
      <c r="N180" s="171"/>
      <c r="O180" s="171"/>
      <c r="P180" s="171"/>
      <c r="Q180" s="171"/>
      <c r="R180" s="174"/>
      <c r="T180" s="175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6"/>
      <c r="AT180" s="177" t="s">
        <v>366</v>
      </c>
      <c r="AU180" s="177" t="s">
        <v>91</v>
      </c>
      <c r="AV180" s="11" t="s">
        <v>96</v>
      </c>
      <c r="AW180" s="11" t="s">
        <v>7</v>
      </c>
      <c r="AX180" s="11" t="s">
        <v>84</v>
      </c>
      <c r="AY180" s="177" t="s">
        <v>204</v>
      </c>
    </row>
    <row r="181" spans="2:65" s="12" customFormat="1" ht="16.5" customHeight="1">
      <c r="B181" s="178"/>
      <c r="C181" s="179"/>
      <c r="D181" s="179"/>
      <c r="E181" s="180" t="s">
        <v>5</v>
      </c>
      <c r="F181" s="272" t="s">
        <v>379</v>
      </c>
      <c r="G181" s="273"/>
      <c r="H181" s="273"/>
      <c r="I181" s="273"/>
      <c r="J181" s="179"/>
      <c r="K181" s="181">
        <v>60</v>
      </c>
      <c r="L181" s="179"/>
      <c r="M181" s="179"/>
      <c r="N181" s="179"/>
      <c r="O181" s="179"/>
      <c r="P181" s="179"/>
      <c r="Q181" s="179"/>
      <c r="R181" s="182"/>
      <c r="T181" s="183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5"/>
      <c r="AT181" s="186" t="s">
        <v>366</v>
      </c>
      <c r="AU181" s="186" t="s">
        <v>91</v>
      </c>
      <c r="AV181" s="12" t="s">
        <v>220</v>
      </c>
      <c r="AW181" s="12" t="s">
        <v>7</v>
      </c>
      <c r="AX181" s="12" t="s">
        <v>91</v>
      </c>
      <c r="AY181" s="186" t="s">
        <v>204</v>
      </c>
    </row>
    <row r="182" spans="2:65" s="1" customFormat="1" ht="6.95" customHeight="1">
      <c r="B182" s="59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1"/>
    </row>
  </sheetData>
  <mergeCells count="244">
    <mergeCell ref="H1:K1"/>
    <mergeCell ref="S2:AF2"/>
    <mergeCell ref="F178:I178"/>
    <mergeCell ref="F179:I179"/>
    <mergeCell ref="F180:I180"/>
    <mergeCell ref="F181:I181"/>
    <mergeCell ref="M119:Q119"/>
    <mergeCell ref="M120:Q120"/>
    <mergeCell ref="M121:Q121"/>
    <mergeCell ref="M124:Q124"/>
    <mergeCell ref="M132:Q132"/>
    <mergeCell ref="M142:Q142"/>
    <mergeCell ref="M152:Q152"/>
    <mergeCell ref="M165:Q165"/>
    <mergeCell ref="M174:Q174"/>
    <mergeCell ref="F173:I173"/>
    <mergeCell ref="P173:Q173"/>
    <mergeCell ref="M173:O173"/>
    <mergeCell ref="F175:I175"/>
    <mergeCell ref="P175:Q175"/>
    <mergeCell ref="M175:O175"/>
    <mergeCell ref="F176:I176"/>
    <mergeCell ref="F177:I177"/>
    <mergeCell ref="P177:Q177"/>
    <mergeCell ref="M177:O177"/>
    <mergeCell ref="F170:I170"/>
    <mergeCell ref="P170:Q170"/>
    <mergeCell ref="M170:O170"/>
    <mergeCell ref="F171:I171"/>
    <mergeCell ref="P171:Q171"/>
    <mergeCell ref="M171:O171"/>
    <mergeCell ref="F172:I172"/>
    <mergeCell ref="P172:Q172"/>
    <mergeCell ref="M172:O172"/>
    <mergeCell ref="F167:I167"/>
    <mergeCell ref="P167:Q167"/>
    <mergeCell ref="M167:O167"/>
    <mergeCell ref="F168:I168"/>
    <mergeCell ref="P168:Q168"/>
    <mergeCell ref="M168:O168"/>
    <mergeCell ref="F169:I169"/>
    <mergeCell ref="P169:Q169"/>
    <mergeCell ref="M169:O169"/>
    <mergeCell ref="F163:I163"/>
    <mergeCell ref="P163:Q163"/>
    <mergeCell ref="M163:O163"/>
    <mergeCell ref="F164:I164"/>
    <mergeCell ref="P164:Q164"/>
    <mergeCell ref="M164:O164"/>
    <mergeCell ref="F166:I166"/>
    <mergeCell ref="P166:Q166"/>
    <mergeCell ref="M166:O166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57:I157"/>
    <mergeCell ref="P157:Q157"/>
    <mergeCell ref="M157:O157"/>
    <mergeCell ref="F158:I158"/>
    <mergeCell ref="P158:Q158"/>
    <mergeCell ref="M158:O158"/>
    <mergeCell ref="F159:I159"/>
    <mergeCell ref="P159:Q159"/>
    <mergeCell ref="M159:O159"/>
    <mergeCell ref="F154:I154"/>
    <mergeCell ref="P154:Q154"/>
    <mergeCell ref="M154:O154"/>
    <mergeCell ref="F155:I155"/>
    <mergeCell ref="P155:Q155"/>
    <mergeCell ref="M155:O155"/>
    <mergeCell ref="F156:I156"/>
    <mergeCell ref="P156:Q156"/>
    <mergeCell ref="M156:O156"/>
    <mergeCell ref="F150:I150"/>
    <mergeCell ref="P150:Q150"/>
    <mergeCell ref="M150:O150"/>
    <mergeCell ref="F151:I151"/>
    <mergeCell ref="P151:Q151"/>
    <mergeCell ref="M151:O151"/>
    <mergeCell ref="F153:I153"/>
    <mergeCell ref="P153:Q153"/>
    <mergeCell ref="M153:O153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44:I144"/>
    <mergeCell ref="P144:Q144"/>
    <mergeCell ref="M144:O144"/>
    <mergeCell ref="F145:I145"/>
    <mergeCell ref="P145:Q145"/>
    <mergeCell ref="M145:O145"/>
    <mergeCell ref="F146:I146"/>
    <mergeCell ref="P146:Q146"/>
    <mergeCell ref="M146:O146"/>
    <mergeCell ref="F140:I140"/>
    <mergeCell ref="P140:Q140"/>
    <mergeCell ref="M140:O140"/>
    <mergeCell ref="F141:I141"/>
    <mergeCell ref="P141:Q141"/>
    <mergeCell ref="M141:O141"/>
    <mergeCell ref="F143:I143"/>
    <mergeCell ref="P143:Q143"/>
    <mergeCell ref="M143:O143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0:I130"/>
    <mergeCell ref="P130:Q130"/>
    <mergeCell ref="M130:O130"/>
    <mergeCell ref="F131:I131"/>
    <mergeCell ref="P131:Q131"/>
    <mergeCell ref="M131:O131"/>
    <mergeCell ref="F133:I133"/>
    <mergeCell ref="P133:Q133"/>
    <mergeCell ref="M133:O133"/>
    <mergeCell ref="F127:I127"/>
    <mergeCell ref="P127:Q127"/>
    <mergeCell ref="M127:O127"/>
    <mergeCell ref="F128:I128"/>
    <mergeCell ref="P128:Q128"/>
    <mergeCell ref="M128:O128"/>
    <mergeCell ref="F129:I129"/>
    <mergeCell ref="P129:Q129"/>
    <mergeCell ref="M129:O129"/>
    <mergeCell ref="F123:I123"/>
    <mergeCell ref="P123:Q123"/>
    <mergeCell ref="M123:O123"/>
    <mergeCell ref="F125:I125"/>
    <mergeCell ref="P125:Q125"/>
    <mergeCell ref="M125:O125"/>
    <mergeCell ref="F126:I126"/>
    <mergeCell ref="P126:Q126"/>
    <mergeCell ref="M126:O126"/>
    <mergeCell ref="M113:P113"/>
    <mergeCell ref="M115:Q115"/>
    <mergeCell ref="M116:Q116"/>
    <mergeCell ref="F118:I118"/>
    <mergeCell ref="P118:Q118"/>
    <mergeCell ref="M118:O118"/>
    <mergeCell ref="F122:I122"/>
    <mergeCell ref="P122:Q122"/>
    <mergeCell ref="M122:O122"/>
    <mergeCell ref="H97:J97"/>
    <mergeCell ref="K97:L97"/>
    <mergeCell ref="M97:Q97"/>
    <mergeCell ref="M99:Q99"/>
    <mergeCell ref="L101:Q101"/>
    <mergeCell ref="C107:Q107"/>
    <mergeCell ref="F109:P109"/>
    <mergeCell ref="F110:P110"/>
    <mergeCell ref="F111:P111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M85:Q85"/>
    <mergeCell ref="C87:G87"/>
    <mergeCell ref="H87:J87"/>
    <mergeCell ref="K87:L87"/>
    <mergeCell ref="M87:Q87"/>
    <mergeCell ref="H89:J89"/>
    <mergeCell ref="K89:L89"/>
    <mergeCell ref="M89:Q89"/>
    <mergeCell ref="H90:J90"/>
    <mergeCell ref="K90:L90"/>
    <mergeCell ref="M90:Q90"/>
    <mergeCell ref="H39:J39"/>
    <mergeCell ref="M39:P39"/>
    <mergeCell ref="L41:P41"/>
    <mergeCell ref="C76:Q76"/>
    <mergeCell ref="F78:P78"/>
    <mergeCell ref="F79:P79"/>
    <mergeCell ref="F80:P80"/>
    <mergeCell ref="M82:P82"/>
    <mergeCell ref="M84:Q84"/>
    <mergeCell ref="M31:P31"/>
    <mergeCell ref="M33:P33"/>
    <mergeCell ref="H35:J35"/>
    <mergeCell ref="M35:P35"/>
    <mergeCell ref="H36:J36"/>
    <mergeCell ref="M36:P36"/>
    <mergeCell ref="H37:J37"/>
    <mergeCell ref="M37:P37"/>
    <mergeCell ref="H38:J38"/>
    <mergeCell ref="M38:P38"/>
    <mergeCell ref="O16:P16"/>
    <mergeCell ref="O18:P18"/>
    <mergeCell ref="O19:P19"/>
    <mergeCell ref="O21:P21"/>
    <mergeCell ref="O22:P22"/>
    <mergeCell ref="E25:L25"/>
    <mergeCell ref="M28:P28"/>
    <mergeCell ref="M29:P29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38</vt:i4>
      </vt:variant>
    </vt:vector>
  </HeadingPairs>
  <TitlesOfParts>
    <vt:vector size="57" baseType="lpstr">
      <vt:lpstr>Rekapitulace stavby</vt:lpstr>
      <vt:lpstr>SO01.1 - Vytápění objektu...</vt:lpstr>
      <vt:lpstr>SO01.2 - Vytápění objektu...</vt:lpstr>
      <vt:lpstr>SO01.3 - Vytápění objektu...</vt:lpstr>
      <vt:lpstr>SO01.4 - Vytápění objektu...</vt:lpstr>
      <vt:lpstr>SO01.5 - Vytápění objektu...</vt:lpstr>
      <vt:lpstr>SO01.6 - Vytápění objektu...</vt:lpstr>
      <vt:lpstr>SO01.7 - Vytápění objektu...</vt:lpstr>
      <vt:lpstr>SO01.8 - Vytápění objektu...</vt:lpstr>
      <vt:lpstr>SO02 - Rozvody plynu</vt:lpstr>
      <vt:lpstr>SO03 - Elektroinstalace</vt:lpstr>
      <vt:lpstr>SO04.1 - Měření a regulac...</vt:lpstr>
      <vt:lpstr>SO04.2 - Měření a regulac...</vt:lpstr>
      <vt:lpstr>SO04.3 - Měření a regulac...</vt:lpstr>
      <vt:lpstr>SO04.5 - Měření a regulac...</vt:lpstr>
      <vt:lpstr>SO04.6 - Měření a regulac...</vt:lpstr>
      <vt:lpstr>SO04.7 - Měření a regulac...</vt:lpstr>
      <vt:lpstr>SO04.8 - Měření a regulac...</vt:lpstr>
      <vt:lpstr>SO06 - Odstranění kotelny</vt:lpstr>
      <vt:lpstr>'Rekapitulace stavby'!Názvy_tisku</vt:lpstr>
      <vt:lpstr>'SO01.1 - Vytápění objektu...'!Názvy_tisku</vt:lpstr>
      <vt:lpstr>'SO01.2 - Vytápění objektu...'!Názvy_tisku</vt:lpstr>
      <vt:lpstr>'SO01.3 - Vytápění objektu...'!Názvy_tisku</vt:lpstr>
      <vt:lpstr>'SO01.4 - Vytápění objektu...'!Názvy_tisku</vt:lpstr>
      <vt:lpstr>'SO01.5 - Vytápění objektu...'!Názvy_tisku</vt:lpstr>
      <vt:lpstr>'SO01.6 - Vytápění objektu...'!Názvy_tisku</vt:lpstr>
      <vt:lpstr>'SO01.7 - Vytápění objektu...'!Názvy_tisku</vt:lpstr>
      <vt:lpstr>'SO01.8 - Vytápění objektu...'!Názvy_tisku</vt:lpstr>
      <vt:lpstr>'SO02 - Rozvody plynu'!Názvy_tisku</vt:lpstr>
      <vt:lpstr>'SO03 - Elektroinstalace'!Názvy_tisku</vt:lpstr>
      <vt:lpstr>'SO04.1 - Měření a regulac...'!Názvy_tisku</vt:lpstr>
      <vt:lpstr>'SO04.2 - Měření a regulac...'!Názvy_tisku</vt:lpstr>
      <vt:lpstr>'SO04.3 - Měření a regulac...'!Názvy_tisku</vt:lpstr>
      <vt:lpstr>'SO04.5 - Měření a regulac...'!Názvy_tisku</vt:lpstr>
      <vt:lpstr>'SO04.6 - Měření a regulac...'!Názvy_tisku</vt:lpstr>
      <vt:lpstr>'SO04.7 - Měření a regulac...'!Názvy_tisku</vt:lpstr>
      <vt:lpstr>'SO04.8 - Měření a regulac...'!Názvy_tisku</vt:lpstr>
      <vt:lpstr>'SO06 - Odstranění kotelny'!Názvy_tisku</vt:lpstr>
      <vt:lpstr>'Rekapitulace stavby'!Oblast_tisku</vt:lpstr>
      <vt:lpstr>'SO01.1 - Vytápění objektu...'!Oblast_tisku</vt:lpstr>
      <vt:lpstr>'SO01.2 - Vytápění objektu...'!Oblast_tisku</vt:lpstr>
      <vt:lpstr>'SO01.3 - Vytápění objektu...'!Oblast_tisku</vt:lpstr>
      <vt:lpstr>'SO01.4 - Vytápění objektu...'!Oblast_tisku</vt:lpstr>
      <vt:lpstr>'SO01.5 - Vytápění objektu...'!Oblast_tisku</vt:lpstr>
      <vt:lpstr>'SO01.6 - Vytápění objektu...'!Oblast_tisku</vt:lpstr>
      <vt:lpstr>'SO01.7 - Vytápění objektu...'!Oblast_tisku</vt:lpstr>
      <vt:lpstr>'SO01.8 - Vytápění objektu...'!Oblast_tisku</vt:lpstr>
      <vt:lpstr>'SO02 - Rozvody plynu'!Oblast_tisku</vt:lpstr>
      <vt:lpstr>'SO03 - Elektroinstalace'!Oblast_tisku</vt:lpstr>
      <vt:lpstr>'SO04.1 - Měření a regulac...'!Oblast_tisku</vt:lpstr>
      <vt:lpstr>'SO04.2 - Měření a regulac...'!Oblast_tisku</vt:lpstr>
      <vt:lpstr>'SO04.3 - Měření a regulac...'!Oblast_tisku</vt:lpstr>
      <vt:lpstr>'SO04.5 - Měření a regulac...'!Oblast_tisku</vt:lpstr>
      <vt:lpstr>'SO04.6 - Měření a regulac...'!Oblast_tisku</vt:lpstr>
      <vt:lpstr>'SO04.7 - Měření a regulac...'!Oblast_tisku</vt:lpstr>
      <vt:lpstr>'SO04.8 - Měření a regulac...'!Oblast_tisku</vt:lpstr>
      <vt:lpstr>'SO06 - Odstranění kotelny'!Oblast_tisku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Teplý Petr</dc:creator>
  <cp:lastModifiedBy>Zamrazil Petr</cp:lastModifiedBy>
  <dcterms:created xsi:type="dcterms:W3CDTF">2018-04-18T11:14:52Z</dcterms:created>
  <dcterms:modified xsi:type="dcterms:W3CDTF">2018-05-04T11:12:23Z</dcterms:modified>
</cp:coreProperties>
</file>