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00 - VRN" sheetId="2" r:id="rId2"/>
    <sheet name="01 - Bourací práce" sheetId="3" r:id="rId3"/>
    <sheet name="02 - Nové konstrukce" sheetId="4" r:id="rId4"/>
    <sheet name="03 - Elektro" sheetId="5" r:id="rId5"/>
    <sheet name="Pokyny pro vyplnění" sheetId="6" r:id="rId6"/>
  </sheets>
  <definedNames>
    <definedName name="_xlnm.Print_Area" localSheetId="0">'Rekapitulace stavby'!$D$4:$AO$33,'Rekapitulace stavby'!$C$39:$AQ$56</definedName>
    <definedName name="_xlnm.Print_Titles" localSheetId="0">'Rekapitulace stavby'!$49:$49</definedName>
    <definedName name="_xlnm._FilterDatabase" localSheetId="1" hidden="1">'00 - VRN'!$C$81:$K$93</definedName>
    <definedName name="_xlnm.Print_Area" localSheetId="1">'00 - VRN'!$C$4:$J$36,'00 - VRN'!$C$42:$J$63,'00 - VRN'!$C$69:$K$93</definedName>
    <definedName name="_xlnm.Print_Titles" localSheetId="1">'00 - VRN'!$81:$81</definedName>
    <definedName name="_xlnm._FilterDatabase" localSheetId="2" hidden="1">'01 - Bourací práce'!$C$86:$K$187</definedName>
    <definedName name="_xlnm.Print_Area" localSheetId="2">'01 - Bourací práce'!$C$4:$J$36,'01 - Bourací práce'!$C$42:$J$68,'01 - Bourací práce'!$C$74:$K$187</definedName>
    <definedName name="_xlnm.Print_Titles" localSheetId="2">'01 - Bourací práce'!$86:$86</definedName>
    <definedName name="_xlnm._FilterDatabase" localSheetId="3" hidden="1">'02 - Nové konstrukce'!$C$92:$K$235</definedName>
    <definedName name="_xlnm.Print_Area" localSheetId="3">'02 - Nové konstrukce'!$C$4:$J$36,'02 - Nové konstrukce'!$C$42:$J$74,'02 - Nové konstrukce'!$C$80:$K$235</definedName>
    <definedName name="_xlnm.Print_Titles" localSheetId="3">'02 - Nové konstrukce'!$92:$92</definedName>
    <definedName name="_xlnm._FilterDatabase" localSheetId="4" hidden="1">'03 - Elektro'!$C$81:$K$121</definedName>
    <definedName name="_xlnm.Print_Area" localSheetId="4">'03 - Elektro'!$C$4:$J$36,'03 - Elektro'!$C$42:$J$63,'03 - Elektro'!$C$69:$K$121</definedName>
    <definedName name="_xlnm.Print_Titles" localSheetId="4">'03 - Elektro'!$81:$81</definedName>
    <definedName name="_xlnm.Print_Area" localSheetId="5">'Pokyny pro vyplnění'!$B$2:$K$69,'Pokyny pro vyplnění'!$B$72:$K$116,'Pokyny pro vyplnění'!$B$119:$K$188,'Pokyny pro vyplnění'!$B$196:$K$216</definedName>
  </definedNames>
  <calcPr/>
</workbook>
</file>

<file path=xl/calcChain.xml><?xml version="1.0" encoding="utf-8"?>
<calcChain xmlns="http://schemas.openxmlformats.org/spreadsheetml/2006/main">
  <c i="1" r="AY55"/>
  <c r="AX55"/>
  <c i="5" r="BI121"/>
  <c r="BH121"/>
  <c r="BG121"/>
  <c r="BF121"/>
  <c r="T121"/>
  <c r="R121"/>
  <c r="P121"/>
  <c r="BK121"/>
  <c r="J121"/>
  <c r="BE121"/>
  <c r="BI120"/>
  <c r="BH120"/>
  <c r="BG120"/>
  <c r="BF120"/>
  <c r="T120"/>
  <c r="R120"/>
  <c r="P120"/>
  <c r="BK120"/>
  <c r="J120"/>
  <c r="BE120"/>
  <c r="BI119"/>
  <c r="BH119"/>
  <c r="BG119"/>
  <c r="BF119"/>
  <c r="T119"/>
  <c r="R119"/>
  <c r="P119"/>
  <c r="BK119"/>
  <c r="J119"/>
  <c r="BE119"/>
  <c r="BI118"/>
  <c r="BH118"/>
  <c r="BG118"/>
  <c r="BF118"/>
  <c r="T118"/>
  <c r="R118"/>
  <c r="P118"/>
  <c r="BK118"/>
  <c r="J118"/>
  <c r="BE118"/>
  <c r="BI117"/>
  <c r="BH117"/>
  <c r="BG117"/>
  <c r="BF117"/>
  <c r="T117"/>
  <c r="R117"/>
  <c r="P117"/>
  <c r="BK117"/>
  <c r="J117"/>
  <c r="BE117"/>
  <c r="BI116"/>
  <c r="BH116"/>
  <c r="BG116"/>
  <c r="BF116"/>
  <c r="T116"/>
  <c r="R116"/>
  <c r="P116"/>
  <c r="BK116"/>
  <c r="J116"/>
  <c r="BE116"/>
  <c r="BI115"/>
  <c r="BH115"/>
  <c r="BG115"/>
  <c r="BF115"/>
  <c r="T115"/>
  <c r="R115"/>
  <c r="P115"/>
  <c r="BK115"/>
  <c r="J115"/>
  <c r="BE115"/>
  <c r="BI114"/>
  <c r="BH114"/>
  <c r="BG114"/>
  <c r="BF114"/>
  <c r="T114"/>
  <c r="R114"/>
  <c r="P114"/>
  <c r="BK114"/>
  <c r="J114"/>
  <c r="BE114"/>
  <c r="BI113"/>
  <c r="BH113"/>
  <c r="BG113"/>
  <c r="BF113"/>
  <c r="T113"/>
  <c r="R113"/>
  <c r="P113"/>
  <c r="BK113"/>
  <c r="J113"/>
  <c r="BE113"/>
  <c r="BI112"/>
  <c r="BH112"/>
  <c r="BG112"/>
  <c r="BF112"/>
  <c r="T112"/>
  <c r="R112"/>
  <c r="P112"/>
  <c r="BK112"/>
  <c r="J112"/>
  <c r="BE112"/>
  <c r="BI111"/>
  <c r="BH111"/>
  <c r="BG111"/>
  <c r="BF111"/>
  <c r="T111"/>
  <c r="R111"/>
  <c r="P111"/>
  <c r="BK111"/>
  <c r="J111"/>
  <c r="BE111"/>
  <c r="BI110"/>
  <c r="BH110"/>
  <c r="BG110"/>
  <c r="BF110"/>
  <c r="T110"/>
  <c r="R110"/>
  <c r="P110"/>
  <c r="BK110"/>
  <c r="J110"/>
  <c r="BE110"/>
  <c r="BI109"/>
  <c r="BH109"/>
  <c r="BG109"/>
  <c r="BF109"/>
  <c r="T109"/>
  <c r="R109"/>
  <c r="P109"/>
  <c r="BK109"/>
  <c r="J109"/>
  <c r="BE109"/>
  <c r="BI108"/>
  <c r="BH108"/>
  <c r="BG108"/>
  <c r="BF108"/>
  <c r="T108"/>
  <c r="R108"/>
  <c r="P108"/>
  <c r="BK108"/>
  <c r="J108"/>
  <c r="BE108"/>
  <c r="BI107"/>
  <c r="BH107"/>
  <c r="BG107"/>
  <c r="BF107"/>
  <c r="T107"/>
  <c r="R107"/>
  <c r="P107"/>
  <c r="BK107"/>
  <c r="J107"/>
  <c r="BE107"/>
  <c r="BI106"/>
  <c r="BH106"/>
  <c r="BG106"/>
  <c r="BF106"/>
  <c r="T106"/>
  <c r="R106"/>
  <c r="P106"/>
  <c r="BK106"/>
  <c r="J106"/>
  <c r="BE106"/>
  <c r="BI105"/>
  <c r="BH105"/>
  <c r="BG105"/>
  <c r="BF105"/>
  <c r="T105"/>
  <c r="R105"/>
  <c r="P105"/>
  <c r="BK105"/>
  <c r="J105"/>
  <c r="BE105"/>
  <c r="BI104"/>
  <c r="BH104"/>
  <c r="BG104"/>
  <c r="BF104"/>
  <c r="T104"/>
  <c r="R104"/>
  <c r="P104"/>
  <c r="BK104"/>
  <c r="J104"/>
  <c r="BE104"/>
  <c r="BI103"/>
  <c r="BH103"/>
  <c r="BG103"/>
  <c r="BF103"/>
  <c r="T103"/>
  <c r="R103"/>
  <c r="P103"/>
  <c r="BK103"/>
  <c r="J103"/>
  <c r="BE103"/>
  <c r="BI102"/>
  <c r="BH102"/>
  <c r="BG102"/>
  <c r="BF102"/>
  <c r="T102"/>
  <c r="R102"/>
  <c r="P102"/>
  <c r="BK102"/>
  <c r="J102"/>
  <c r="BE102"/>
  <c r="BI101"/>
  <c r="BH101"/>
  <c r="BG101"/>
  <c r="BF101"/>
  <c r="T101"/>
  <c r="R101"/>
  <c r="P101"/>
  <c r="BK101"/>
  <c r="J101"/>
  <c r="BE101"/>
  <c r="BI100"/>
  <c r="BH100"/>
  <c r="BG100"/>
  <c r="BF100"/>
  <c r="T100"/>
  <c r="T99"/>
  <c r="T98"/>
  <c r="R100"/>
  <c r="R99"/>
  <c r="R98"/>
  <c r="P100"/>
  <c r="P99"/>
  <c r="P98"/>
  <c r="BK100"/>
  <c r="BK99"/>
  <c r="J99"/>
  <c r="BK98"/>
  <c r="J98"/>
  <c r="J100"/>
  <c r="BE100"/>
  <c r="J62"/>
  <c r="J61"/>
  <c r="BI97"/>
  <c r="BH97"/>
  <c r="BG97"/>
  <c r="BF97"/>
  <c r="T97"/>
  <c r="R97"/>
  <c r="P97"/>
  <c r="BK97"/>
  <c r="J97"/>
  <c r="BE97"/>
  <c r="BI96"/>
  <c r="BH96"/>
  <c r="BG96"/>
  <c r="BF96"/>
  <c r="T96"/>
  <c r="R96"/>
  <c r="P96"/>
  <c r="BK96"/>
  <c r="J96"/>
  <c r="BE96"/>
  <c r="BI95"/>
  <c r="BH95"/>
  <c r="BG95"/>
  <c r="BF95"/>
  <c r="T95"/>
  <c r="R95"/>
  <c r="P95"/>
  <c r="BK95"/>
  <c r="J95"/>
  <c r="BE95"/>
  <c r="BI94"/>
  <c r="BH94"/>
  <c r="BG94"/>
  <c r="BF94"/>
  <c r="T94"/>
  <c r="R94"/>
  <c r="P94"/>
  <c r="BK94"/>
  <c r="J94"/>
  <c r="BE94"/>
  <c r="BI93"/>
  <c r="BH93"/>
  <c r="BG93"/>
  <c r="BF93"/>
  <c r="T93"/>
  <c r="T92"/>
  <c r="R93"/>
  <c r="R92"/>
  <c r="P93"/>
  <c r="P92"/>
  <c r="BK93"/>
  <c r="BK92"/>
  <c r="J92"/>
  <c r="J93"/>
  <c r="BE93"/>
  <c r="J60"/>
  <c r="BI91"/>
  <c r="BH91"/>
  <c r="BG91"/>
  <c r="BF91"/>
  <c r="T91"/>
  <c r="R91"/>
  <c r="P91"/>
  <c r="BK91"/>
  <c r="J91"/>
  <c r="BE91"/>
  <c r="BI90"/>
  <c r="BH90"/>
  <c r="BG90"/>
  <c r="BF90"/>
  <c r="T90"/>
  <c r="R90"/>
  <c r="P90"/>
  <c r="BK90"/>
  <c r="J90"/>
  <c r="BE90"/>
  <c r="BI89"/>
  <c r="BH89"/>
  <c r="BG89"/>
  <c r="BF89"/>
  <c r="T89"/>
  <c r="R89"/>
  <c r="P89"/>
  <c r="BK89"/>
  <c r="J89"/>
  <c r="BE89"/>
  <c r="BI88"/>
  <c r="BH88"/>
  <c r="BG88"/>
  <c r="BF88"/>
  <c r="T88"/>
  <c r="R88"/>
  <c r="P88"/>
  <c r="BK88"/>
  <c r="J88"/>
  <c r="BE88"/>
  <c r="BI87"/>
  <c r="BH87"/>
  <c r="BG87"/>
  <c r="BF87"/>
  <c r="T87"/>
  <c r="T86"/>
  <c r="R87"/>
  <c r="R86"/>
  <c r="P87"/>
  <c r="P86"/>
  <c r="BK87"/>
  <c r="BK86"/>
  <c r="J86"/>
  <c r="J87"/>
  <c r="BE87"/>
  <c r="J59"/>
  <c r="BI85"/>
  <c r="F34"/>
  <c i="1" r="BD55"/>
  <c i="5" r="BH85"/>
  <c r="F33"/>
  <c i="1" r="BC55"/>
  <c i="5" r="BG85"/>
  <c r="F32"/>
  <c i="1" r="BB55"/>
  <c i="5" r="BF85"/>
  <c r="J31"/>
  <c i="1" r="AW55"/>
  <c i="5" r="F31"/>
  <c i="1" r="BA55"/>
  <c i="5" r="T85"/>
  <c r="T84"/>
  <c r="T83"/>
  <c r="T82"/>
  <c r="R85"/>
  <c r="R84"/>
  <c r="R83"/>
  <c r="R82"/>
  <c r="P85"/>
  <c r="P84"/>
  <c r="P83"/>
  <c r="P82"/>
  <c i="1" r="AU55"/>
  <c i="5" r="BK85"/>
  <c r="BK84"/>
  <c r="J84"/>
  <c r="BK83"/>
  <c r="J83"/>
  <c r="BK82"/>
  <c r="J82"/>
  <c r="J56"/>
  <c r="J27"/>
  <c i="1" r="AG55"/>
  <c i="5" r="J85"/>
  <c r="BE85"/>
  <c r="J30"/>
  <c i="1" r="AV55"/>
  <c i="5" r="F30"/>
  <c i="1" r="AZ55"/>
  <c i="5" r="J58"/>
  <c r="J57"/>
  <c r="F76"/>
  <c r="E74"/>
  <c r="F49"/>
  <c r="E47"/>
  <c r="J36"/>
  <c r="J21"/>
  <c r="E21"/>
  <c r="J78"/>
  <c r="J51"/>
  <c r="J20"/>
  <c r="J18"/>
  <c r="E18"/>
  <c r="F79"/>
  <c r="F52"/>
  <c r="J17"/>
  <c r="J15"/>
  <c r="E15"/>
  <c r="F78"/>
  <c r="F51"/>
  <c r="J14"/>
  <c r="J12"/>
  <c r="J76"/>
  <c r="J49"/>
  <c r="E7"/>
  <c r="E72"/>
  <c r="E45"/>
  <c i="1" r="AY54"/>
  <c r="AX54"/>
  <c i="4" r="BI235"/>
  <c r="BH235"/>
  <c r="BG235"/>
  <c r="BF235"/>
  <c r="T235"/>
  <c r="R235"/>
  <c r="P235"/>
  <c r="BK235"/>
  <c r="J235"/>
  <c r="BE235"/>
  <c r="BI234"/>
  <c r="BH234"/>
  <c r="BG234"/>
  <c r="BF234"/>
  <c r="T234"/>
  <c r="R234"/>
  <c r="P234"/>
  <c r="BK234"/>
  <c r="J234"/>
  <c r="BE234"/>
  <c r="BI232"/>
  <c r="BH232"/>
  <c r="BG232"/>
  <c r="BF232"/>
  <c r="T232"/>
  <c r="R232"/>
  <c r="P232"/>
  <c r="BK232"/>
  <c r="J232"/>
  <c r="BE232"/>
  <c r="BI230"/>
  <c r="BH230"/>
  <c r="BG230"/>
  <c r="BF230"/>
  <c r="T230"/>
  <c r="R230"/>
  <c r="P230"/>
  <c r="BK230"/>
  <c r="J230"/>
  <c r="BE230"/>
  <c r="BI228"/>
  <c r="BH228"/>
  <c r="BG228"/>
  <c r="BF228"/>
  <c r="T228"/>
  <c r="R228"/>
  <c r="P228"/>
  <c r="BK228"/>
  <c r="J228"/>
  <c r="BE228"/>
  <c r="BI226"/>
  <c r="BH226"/>
  <c r="BG226"/>
  <c r="BF226"/>
  <c r="T226"/>
  <c r="T225"/>
  <c r="R226"/>
  <c r="R225"/>
  <c r="P226"/>
  <c r="P225"/>
  <c r="BK226"/>
  <c r="BK225"/>
  <c r="J225"/>
  <c r="J226"/>
  <c r="BE226"/>
  <c r="J73"/>
  <c r="BI223"/>
  <c r="BH223"/>
  <c r="BG223"/>
  <c r="BF223"/>
  <c r="T223"/>
  <c r="R223"/>
  <c r="P223"/>
  <c r="BK223"/>
  <c r="J223"/>
  <c r="BE223"/>
  <c r="BI222"/>
  <c r="BH222"/>
  <c r="BG222"/>
  <c r="BF222"/>
  <c r="T222"/>
  <c r="R222"/>
  <c r="P222"/>
  <c r="BK222"/>
  <c r="J222"/>
  <c r="BE222"/>
  <c r="BI221"/>
  <c r="BH221"/>
  <c r="BG221"/>
  <c r="BF221"/>
  <c r="T221"/>
  <c r="T220"/>
  <c r="R221"/>
  <c r="R220"/>
  <c r="P221"/>
  <c r="P220"/>
  <c r="BK221"/>
  <c r="BK220"/>
  <c r="J220"/>
  <c r="J221"/>
  <c r="BE221"/>
  <c r="J72"/>
  <c r="BI219"/>
  <c r="BH219"/>
  <c r="BG219"/>
  <c r="BF219"/>
  <c r="T219"/>
  <c r="R219"/>
  <c r="P219"/>
  <c r="BK219"/>
  <c r="J219"/>
  <c r="BE219"/>
  <c r="BI218"/>
  <c r="BH218"/>
  <c r="BG218"/>
  <c r="BF218"/>
  <c r="T218"/>
  <c r="R218"/>
  <c r="P218"/>
  <c r="BK218"/>
  <c r="J218"/>
  <c r="BE218"/>
  <c r="BI217"/>
  <c r="BH217"/>
  <c r="BG217"/>
  <c r="BF217"/>
  <c r="T217"/>
  <c r="R217"/>
  <c r="P217"/>
  <c r="BK217"/>
  <c r="J217"/>
  <c r="BE217"/>
  <c r="BI215"/>
  <c r="BH215"/>
  <c r="BG215"/>
  <c r="BF215"/>
  <c r="T215"/>
  <c r="R215"/>
  <c r="P215"/>
  <c r="BK215"/>
  <c r="J215"/>
  <c r="BE215"/>
  <c r="BI213"/>
  <c r="BH213"/>
  <c r="BG213"/>
  <c r="BF213"/>
  <c r="T213"/>
  <c r="R213"/>
  <c r="P213"/>
  <c r="BK213"/>
  <c r="J213"/>
  <c r="BE213"/>
  <c r="BI211"/>
  <c r="BH211"/>
  <c r="BG211"/>
  <c r="BF211"/>
  <c r="T211"/>
  <c r="R211"/>
  <c r="P211"/>
  <c r="BK211"/>
  <c r="J211"/>
  <c r="BE211"/>
  <c r="BI209"/>
  <c r="BH209"/>
  <c r="BG209"/>
  <c r="BF209"/>
  <c r="T209"/>
  <c r="R209"/>
  <c r="P209"/>
  <c r="BK209"/>
  <c r="J209"/>
  <c r="BE209"/>
  <c r="BI207"/>
  <c r="BH207"/>
  <c r="BG207"/>
  <c r="BF207"/>
  <c r="T207"/>
  <c r="R207"/>
  <c r="P207"/>
  <c r="BK207"/>
  <c r="J207"/>
  <c r="BE207"/>
  <c r="BI201"/>
  <c r="BH201"/>
  <c r="BG201"/>
  <c r="BF201"/>
  <c r="T201"/>
  <c r="T200"/>
  <c r="R201"/>
  <c r="R200"/>
  <c r="P201"/>
  <c r="P200"/>
  <c r="BK201"/>
  <c r="BK200"/>
  <c r="J200"/>
  <c r="J201"/>
  <c r="BE201"/>
  <c r="J71"/>
  <c r="BI199"/>
  <c r="BH199"/>
  <c r="BG199"/>
  <c r="BF199"/>
  <c r="T199"/>
  <c r="R199"/>
  <c r="P199"/>
  <c r="BK199"/>
  <c r="J199"/>
  <c r="BE199"/>
  <c r="BI198"/>
  <c r="BH198"/>
  <c r="BG198"/>
  <c r="BF198"/>
  <c r="T198"/>
  <c r="R198"/>
  <c r="P198"/>
  <c r="BK198"/>
  <c r="J198"/>
  <c r="BE198"/>
  <c r="BI197"/>
  <c r="BH197"/>
  <c r="BG197"/>
  <c r="BF197"/>
  <c r="T197"/>
  <c r="R197"/>
  <c r="P197"/>
  <c r="BK197"/>
  <c r="J197"/>
  <c r="BE197"/>
  <c r="BI195"/>
  <c r="BH195"/>
  <c r="BG195"/>
  <c r="BF195"/>
  <c r="T195"/>
  <c r="R195"/>
  <c r="P195"/>
  <c r="BK195"/>
  <c r="J195"/>
  <c r="BE195"/>
  <c r="BI189"/>
  <c r="BH189"/>
  <c r="BG189"/>
  <c r="BF189"/>
  <c r="T189"/>
  <c r="T188"/>
  <c r="R189"/>
  <c r="R188"/>
  <c r="P189"/>
  <c r="P188"/>
  <c r="BK189"/>
  <c r="BK188"/>
  <c r="J188"/>
  <c r="J189"/>
  <c r="BE189"/>
  <c r="J70"/>
  <c r="BI187"/>
  <c r="BH187"/>
  <c r="BG187"/>
  <c r="BF187"/>
  <c r="T187"/>
  <c r="R187"/>
  <c r="P187"/>
  <c r="BK187"/>
  <c r="J187"/>
  <c r="BE187"/>
  <c r="BI186"/>
  <c r="BH186"/>
  <c r="BG186"/>
  <c r="BF186"/>
  <c r="T186"/>
  <c r="R186"/>
  <c r="P186"/>
  <c r="BK186"/>
  <c r="J186"/>
  <c r="BE186"/>
  <c r="BI185"/>
  <c r="BH185"/>
  <c r="BG185"/>
  <c r="BF185"/>
  <c r="T185"/>
  <c r="R185"/>
  <c r="P185"/>
  <c r="BK185"/>
  <c r="J185"/>
  <c r="BE185"/>
  <c r="BI184"/>
  <c r="BH184"/>
  <c r="BG184"/>
  <c r="BF184"/>
  <c r="T184"/>
  <c r="R184"/>
  <c r="P184"/>
  <c r="BK184"/>
  <c r="J184"/>
  <c r="BE184"/>
  <c r="BI183"/>
  <c r="BH183"/>
  <c r="BG183"/>
  <c r="BF183"/>
  <c r="T183"/>
  <c r="R183"/>
  <c r="P183"/>
  <c r="BK183"/>
  <c r="J183"/>
  <c r="BE183"/>
  <c r="BI182"/>
  <c r="BH182"/>
  <c r="BG182"/>
  <c r="BF182"/>
  <c r="T182"/>
  <c r="R182"/>
  <c r="P182"/>
  <c r="BK182"/>
  <c r="J182"/>
  <c r="BE182"/>
  <c r="BI180"/>
  <c r="BH180"/>
  <c r="BG180"/>
  <c r="BF180"/>
  <c r="T180"/>
  <c r="R180"/>
  <c r="P180"/>
  <c r="BK180"/>
  <c r="J180"/>
  <c r="BE180"/>
  <c r="BI179"/>
  <c r="BH179"/>
  <c r="BG179"/>
  <c r="BF179"/>
  <c r="T179"/>
  <c r="R179"/>
  <c r="P179"/>
  <c r="BK179"/>
  <c r="J179"/>
  <c r="BE179"/>
  <c r="BI178"/>
  <c r="BH178"/>
  <c r="BG178"/>
  <c r="BF178"/>
  <c r="T178"/>
  <c r="T177"/>
  <c r="R178"/>
  <c r="R177"/>
  <c r="P178"/>
  <c r="P177"/>
  <c r="BK178"/>
  <c r="BK177"/>
  <c r="J177"/>
  <c r="J178"/>
  <c r="BE178"/>
  <c r="J69"/>
  <c r="BI176"/>
  <c r="BH176"/>
  <c r="BG176"/>
  <c r="BF176"/>
  <c r="T176"/>
  <c r="R176"/>
  <c r="P176"/>
  <c r="BK176"/>
  <c r="J176"/>
  <c r="BE176"/>
  <c r="BI175"/>
  <c r="BH175"/>
  <c r="BG175"/>
  <c r="BF175"/>
  <c r="T175"/>
  <c r="R175"/>
  <c r="P175"/>
  <c r="BK175"/>
  <c r="J175"/>
  <c r="BE175"/>
  <c r="BI174"/>
  <c r="BH174"/>
  <c r="BG174"/>
  <c r="BF174"/>
  <c r="T174"/>
  <c r="R174"/>
  <c r="P174"/>
  <c r="BK174"/>
  <c r="J174"/>
  <c r="BE174"/>
  <c r="BI173"/>
  <c r="BH173"/>
  <c r="BG173"/>
  <c r="BF173"/>
  <c r="T173"/>
  <c r="R173"/>
  <c r="P173"/>
  <c r="BK173"/>
  <c r="J173"/>
  <c r="BE173"/>
  <c r="BI172"/>
  <c r="BH172"/>
  <c r="BG172"/>
  <c r="BF172"/>
  <c r="T172"/>
  <c r="R172"/>
  <c r="P172"/>
  <c r="BK172"/>
  <c r="J172"/>
  <c r="BE172"/>
  <c r="BI171"/>
  <c r="BH171"/>
  <c r="BG171"/>
  <c r="BF171"/>
  <c r="T171"/>
  <c r="R171"/>
  <c r="P171"/>
  <c r="BK171"/>
  <c r="J171"/>
  <c r="BE171"/>
  <c r="BI170"/>
  <c r="BH170"/>
  <c r="BG170"/>
  <c r="BF170"/>
  <c r="T170"/>
  <c r="R170"/>
  <c r="P170"/>
  <c r="BK170"/>
  <c r="J170"/>
  <c r="BE170"/>
  <c r="BI169"/>
  <c r="BH169"/>
  <c r="BG169"/>
  <c r="BF169"/>
  <c r="T169"/>
  <c r="T168"/>
  <c r="R169"/>
  <c r="R168"/>
  <c r="P169"/>
  <c r="P168"/>
  <c r="BK169"/>
  <c r="BK168"/>
  <c r="J168"/>
  <c r="J169"/>
  <c r="BE169"/>
  <c r="J68"/>
  <c r="BI167"/>
  <c r="BH167"/>
  <c r="BG167"/>
  <c r="BF167"/>
  <c r="T167"/>
  <c r="T166"/>
  <c r="R167"/>
  <c r="R166"/>
  <c r="P167"/>
  <c r="P166"/>
  <c r="BK167"/>
  <c r="BK166"/>
  <c r="J166"/>
  <c r="J167"/>
  <c r="BE167"/>
  <c r="J67"/>
  <c r="BI165"/>
  <c r="BH165"/>
  <c r="BG165"/>
  <c r="BF165"/>
  <c r="T165"/>
  <c r="R165"/>
  <c r="P165"/>
  <c r="BK165"/>
  <c r="J165"/>
  <c r="BE165"/>
  <c r="BI164"/>
  <c r="BH164"/>
  <c r="BG164"/>
  <c r="BF164"/>
  <c r="T164"/>
  <c r="R164"/>
  <c r="P164"/>
  <c r="BK164"/>
  <c r="J164"/>
  <c r="BE164"/>
  <c r="BI163"/>
  <c r="BH163"/>
  <c r="BG163"/>
  <c r="BF163"/>
  <c r="T163"/>
  <c r="R163"/>
  <c r="P163"/>
  <c r="BK163"/>
  <c r="J163"/>
  <c r="BE163"/>
  <c r="BI162"/>
  <c r="BH162"/>
  <c r="BG162"/>
  <c r="BF162"/>
  <c r="T162"/>
  <c r="R162"/>
  <c r="P162"/>
  <c r="BK162"/>
  <c r="J162"/>
  <c r="BE162"/>
  <c r="BI161"/>
  <c r="BH161"/>
  <c r="BG161"/>
  <c r="BF161"/>
  <c r="T161"/>
  <c r="R161"/>
  <c r="P161"/>
  <c r="BK161"/>
  <c r="J161"/>
  <c r="BE161"/>
  <c r="BI159"/>
  <c r="BH159"/>
  <c r="BG159"/>
  <c r="BF159"/>
  <c r="T159"/>
  <c r="R159"/>
  <c r="P159"/>
  <c r="BK159"/>
  <c r="J159"/>
  <c r="BE159"/>
  <c r="BI158"/>
  <c r="BH158"/>
  <c r="BG158"/>
  <c r="BF158"/>
  <c r="T158"/>
  <c r="R158"/>
  <c r="P158"/>
  <c r="BK158"/>
  <c r="J158"/>
  <c r="BE158"/>
  <c r="BI157"/>
  <c r="BH157"/>
  <c r="BG157"/>
  <c r="BF157"/>
  <c r="T157"/>
  <c r="R157"/>
  <c r="P157"/>
  <c r="BK157"/>
  <c r="J157"/>
  <c r="BE157"/>
  <c r="BI156"/>
  <c r="BH156"/>
  <c r="BG156"/>
  <c r="BF156"/>
  <c r="T156"/>
  <c r="R156"/>
  <c r="P156"/>
  <c r="BK156"/>
  <c r="J156"/>
  <c r="BE156"/>
  <c r="BI155"/>
  <c r="BH155"/>
  <c r="BG155"/>
  <c r="BF155"/>
  <c r="T155"/>
  <c r="R155"/>
  <c r="P155"/>
  <c r="BK155"/>
  <c r="J155"/>
  <c r="BE155"/>
  <c r="BI154"/>
  <c r="BH154"/>
  <c r="BG154"/>
  <c r="BF154"/>
  <c r="T154"/>
  <c r="R154"/>
  <c r="P154"/>
  <c r="BK154"/>
  <c r="J154"/>
  <c r="BE154"/>
  <c r="BI153"/>
  <c r="BH153"/>
  <c r="BG153"/>
  <c r="BF153"/>
  <c r="T153"/>
  <c r="T152"/>
  <c r="T151"/>
  <c r="R153"/>
  <c r="R152"/>
  <c r="R151"/>
  <c r="P153"/>
  <c r="P152"/>
  <c r="P151"/>
  <c r="BK153"/>
  <c r="BK152"/>
  <c r="J152"/>
  <c r="BK151"/>
  <c r="J151"/>
  <c r="J153"/>
  <c r="BE153"/>
  <c r="J66"/>
  <c r="J65"/>
  <c r="BI150"/>
  <c r="BH150"/>
  <c r="BG150"/>
  <c r="BF150"/>
  <c r="T150"/>
  <c r="T149"/>
  <c r="R150"/>
  <c r="R149"/>
  <c r="P150"/>
  <c r="P149"/>
  <c r="BK150"/>
  <c r="BK149"/>
  <c r="J149"/>
  <c r="J150"/>
  <c r="BE150"/>
  <c r="J64"/>
  <c r="BI147"/>
  <c r="BH147"/>
  <c r="BG147"/>
  <c r="BF147"/>
  <c r="T147"/>
  <c r="R147"/>
  <c r="P147"/>
  <c r="BK147"/>
  <c r="J147"/>
  <c r="BE147"/>
  <c r="BI145"/>
  <c r="BH145"/>
  <c r="BG145"/>
  <c r="BF145"/>
  <c r="T145"/>
  <c r="R145"/>
  <c r="P145"/>
  <c r="BK145"/>
  <c r="J145"/>
  <c r="BE145"/>
  <c r="BI143"/>
  <c r="BH143"/>
  <c r="BG143"/>
  <c r="BF143"/>
  <c r="T143"/>
  <c r="T142"/>
  <c r="R143"/>
  <c r="R142"/>
  <c r="P143"/>
  <c r="P142"/>
  <c r="BK143"/>
  <c r="BK142"/>
  <c r="J142"/>
  <c r="J143"/>
  <c r="BE143"/>
  <c r="J63"/>
  <c r="BI141"/>
  <c r="BH141"/>
  <c r="BG141"/>
  <c r="BF141"/>
  <c r="T141"/>
  <c r="R141"/>
  <c r="P141"/>
  <c r="BK141"/>
  <c r="J141"/>
  <c r="BE141"/>
  <c r="BI135"/>
  <c r="BH135"/>
  <c r="BG135"/>
  <c r="BF135"/>
  <c r="T135"/>
  <c r="R135"/>
  <c r="P135"/>
  <c r="BK135"/>
  <c r="J135"/>
  <c r="BE135"/>
  <c r="BI134"/>
  <c r="BH134"/>
  <c r="BG134"/>
  <c r="BF134"/>
  <c r="T134"/>
  <c r="R134"/>
  <c r="P134"/>
  <c r="BK134"/>
  <c r="J134"/>
  <c r="BE134"/>
  <c r="BI133"/>
  <c r="BH133"/>
  <c r="BG133"/>
  <c r="BF133"/>
  <c r="T133"/>
  <c r="T132"/>
  <c r="R133"/>
  <c r="R132"/>
  <c r="P133"/>
  <c r="P132"/>
  <c r="BK133"/>
  <c r="BK132"/>
  <c r="J132"/>
  <c r="J133"/>
  <c r="BE133"/>
  <c r="J62"/>
  <c r="BI131"/>
  <c r="BH131"/>
  <c r="BG131"/>
  <c r="BF131"/>
  <c r="T131"/>
  <c r="R131"/>
  <c r="P131"/>
  <c r="BK131"/>
  <c r="J131"/>
  <c r="BE131"/>
  <c r="BI129"/>
  <c r="BH129"/>
  <c r="BG129"/>
  <c r="BF129"/>
  <c r="T129"/>
  <c r="T128"/>
  <c r="R129"/>
  <c r="R128"/>
  <c r="P129"/>
  <c r="P128"/>
  <c r="BK129"/>
  <c r="BK128"/>
  <c r="J128"/>
  <c r="J129"/>
  <c r="BE129"/>
  <c r="J61"/>
  <c r="BI126"/>
  <c r="BH126"/>
  <c r="BG126"/>
  <c r="BF126"/>
  <c r="T126"/>
  <c r="R126"/>
  <c r="P126"/>
  <c r="BK126"/>
  <c r="J126"/>
  <c r="BE126"/>
  <c r="BI124"/>
  <c r="BH124"/>
  <c r="BG124"/>
  <c r="BF124"/>
  <c r="T124"/>
  <c r="R124"/>
  <c r="P124"/>
  <c r="BK124"/>
  <c r="J124"/>
  <c r="BE124"/>
  <c r="BI122"/>
  <c r="BH122"/>
  <c r="BG122"/>
  <c r="BF122"/>
  <c r="T122"/>
  <c r="T121"/>
  <c r="R122"/>
  <c r="R121"/>
  <c r="P122"/>
  <c r="P121"/>
  <c r="BK122"/>
  <c r="BK121"/>
  <c r="J121"/>
  <c r="J122"/>
  <c r="BE122"/>
  <c r="J60"/>
  <c r="BI119"/>
  <c r="BH119"/>
  <c r="BG119"/>
  <c r="BF119"/>
  <c r="T119"/>
  <c r="R119"/>
  <c r="P119"/>
  <c r="BK119"/>
  <c r="J119"/>
  <c r="BE119"/>
  <c r="BI118"/>
  <c r="BH118"/>
  <c r="BG118"/>
  <c r="BF118"/>
  <c r="T118"/>
  <c r="R118"/>
  <c r="P118"/>
  <c r="BK118"/>
  <c r="J118"/>
  <c r="BE118"/>
  <c r="BI116"/>
  <c r="BH116"/>
  <c r="BG116"/>
  <c r="BF116"/>
  <c r="T116"/>
  <c r="R116"/>
  <c r="P116"/>
  <c r="BK116"/>
  <c r="J116"/>
  <c r="BE116"/>
  <c r="BI115"/>
  <c r="BH115"/>
  <c r="BG115"/>
  <c r="BF115"/>
  <c r="T115"/>
  <c r="R115"/>
  <c r="P115"/>
  <c r="BK115"/>
  <c r="J115"/>
  <c r="BE115"/>
  <c r="BI113"/>
  <c r="BH113"/>
  <c r="BG113"/>
  <c r="BF113"/>
  <c r="T113"/>
  <c r="R113"/>
  <c r="P113"/>
  <c r="BK113"/>
  <c r="J113"/>
  <c r="BE113"/>
  <c r="BI111"/>
  <c r="BH111"/>
  <c r="BG111"/>
  <c r="BF111"/>
  <c r="T111"/>
  <c r="R111"/>
  <c r="P111"/>
  <c r="BK111"/>
  <c r="J111"/>
  <c r="BE111"/>
  <c r="BI109"/>
  <c r="BH109"/>
  <c r="BG109"/>
  <c r="BF109"/>
  <c r="T109"/>
  <c r="R109"/>
  <c r="P109"/>
  <c r="BK109"/>
  <c r="J109"/>
  <c r="BE109"/>
  <c r="BI108"/>
  <c r="BH108"/>
  <c r="BG108"/>
  <c r="BF108"/>
  <c r="T108"/>
  <c r="R108"/>
  <c r="P108"/>
  <c r="BK108"/>
  <c r="J108"/>
  <c r="BE108"/>
  <c r="BI104"/>
  <c r="BH104"/>
  <c r="BG104"/>
  <c r="BF104"/>
  <c r="T104"/>
  <c r="R104"/>
  <c r="P104"/>
  <c r="BK104"/>
  <c r="J104"/>
  <c r="BE104"/>
  <c r="BI100"/>
  <c r="BH100"/>
  <c r="BG100"/>
  <c r="BF100"/>
  <c r="T100"/>
  <c r="T99"/>
  <c r="R100"/>
  <c r="R99"/>
  <c r="P100"/>
  <c r="P99"/>
  <c r="BK100"/>
  <c r="BK99"/>
  <c r="J99"/>
  <c r="J100"/>
  <c r="BE100"/>
  <c r="J59"/>
  <c r="BI98"/>
  <c r="BH98"/>
  <c r="BG98"/>
  <c r="BF98"/>
  <c r="T98"/>
  <c r="R98"/>
  <c r="P98"/>
  <c r="BK98"/>
  <c r="J98"/>
  <c r="BE98"/>
  <c r="BI96"/>
  <c r="F34"/>
  <c i="1" r="BD54"/>
  <c i="4" r="BH96"/>
  <c r="F33"/>
  <c i="1" r="BC54"/>
  <c i="4" r="BG96"/>
  <c r="F32"/>
  <c i="1" r="BB54"/>
  <c i="4" r="BF96"/>
  <c r="J31"/>
  <c i="1" r="AW54"/>
  <c i="4" r="F31"/>
  <c i="1" r="BA54"/>
  <c i="4" r="T96"/>
  <c r="T95"/>
  <c r="T94"/>
  <c r="T93"/>
  <c r="R96"/>
  <c r="R95"/>
  <c r="R94"/>
  <c r="R93"/>
  <c r="P96"/>
  <c r="P95"/>
  <c r="P94"/>
  <c r="P93"/>
  <c i="1" r="AU54"/>
  <c i="4" r="BK96"/>
  <c r="BK95"/>
  <c r="J95"/>
  <c r="BK94"/>
  <c r="J94"/>
  <c r="BK93"/>
  <c r="J93"/>
  <c r="J56"/>
  <c r="J27"/>
  <c i="1" r="AG54"/>
  <c i="4" r="J96"/>
  <c r="BE96"/>
  <c r="J30"/>
  <c i="1" r="AV54"/>
  <c i="4" r="F30"/>
  <c i="1" r="AZ54"/>
  <c i="4" r="J58"/>
  <c r="J57"/>
  <c r="J89"/>
  <c r="F89"/>
  <c r="F87"/>
  <c r="E85"/>
  <c r="J51"/>
  <c r="F51"/>
  <c r="F49"/>
  <c r="E47"/>
  <c r="J36"/>
  <c r="J18"/>
  <c r="E18"/>
  <c r="F90"/>
  <c r="F52"/>
  <c r="J17"/>
  <c r="J12"/>
  <c r="J87"/>
  <c r="J49"/>
  <c r="E7"/>
  <c r="E83"/>
  <c r="E45"/>
  <c i="1" r="AY53"/>
  <c r="AX53"/>
  <c i="3" r="BI182"/>
  <c r="BH182"/>
  <c r="BG182"/>
  <c r="BF182"/>
  <c r="T182"/>
  <c r="T181"/>
  <c r="R182"/>
  <c r="R181"/>
  <c r="P182"/>
  <c r="P181"/>
  <c r="BK182"/>
  <c r="BK181"/>
  <c r="J181"/>
  <c r="J182"/>
  <c r="BE182"/>
  <c r="J67"/>
  <c r="BI170"/>
  <c r="BH170"/>
  <c r="BG170"/>
  <c r="BF170"/>
  <c r="T170"/>
  <c r="T169"/>
  <c r="R170"/>
  <c r="R169"/>
  <c r="P170"/>
  <c r="P169"/>
  <c r="BK170"/>
  <c r="BK169"/>
  <c r="J169"/>
  <c r="J170"/>
  <c r="BE170"/>
  <c r="J66"/>
  <c r="BI164"/>
  <c r="BH164"/>
  <c r="BG164"/>
  <c r="BF164"/>
  <c r="T164"/>
  <c r="T163"/>
  <c r="R164"/>
  <c r="R163"/>
  <c r="P164"/>
  <c r="P163"/>
  <c r="BK164"/>
  <c r="BK163"/>
  <c r="J163"/>
  <c r="J164"/>
  <c r="BE164"/>
  <c r="J65"/>
  <c r="BI161"/>
  <c r="BH161"/>
  <c r="BG161"/>
  <c r="BF161"/>
  <c r="T161"/>
  <c r="R161"/>
  <c r="P161"/>
  <c r="BK161"/>
  <c r="J161"/>
  <c r="BE161"/>
  <c r="BI155"/>
  <c r="BH155"/>
  <c r="BG155"/>
  <c r="BF155"/>
  <c r="T155"/>
  <c r="R155"/>
  <c r="P155"/>
  <c r="BK155"/>
  <c r="J155"/>
  <c r="BE155"/>
  <c r="BI149"/>
  <c r="BH149"/>
  <c r="BG149"/>
  <c r="BF149"/>
  <c r="T149"/>
  <c r="T148"/>
  <c r="R149"/>
  <c r="R148"/>
  <c r="P149"/>
  <c r="P148"/>
  <c r="BK149"/>
  <c r="BK148"/>
  <c r="J148"/>
  <c r="J149"/>
  <c r="BE149"/>
  <c r="J64"/>
  <c r="BI147"/>
  <c r="BH147"/>
  <c r="BG147"/>
  <c r="BF147"/>
  <c r="T147"/>
  <c r="T146"/>
  <c r="T145"/>
  <c r="R147"/>
  <c r="R146"/>
  <c r="R145"/>
  <c r="P147"/>
  <c r="P146"/>
  <c r="P145"/>
  <c r="BK147"/>
  <c r="BK146"/>
  <c r="J146"/>
  <c r="BK145"/>
  <c r="J145"/>
  <c r="J147"/>
  <c r="BE147"/>
  <c r="J63"/>
  <c r="J62"/>
  <c r="BI144"/>
  <c r="BH144"/>
  <c r="BG144"/>
  <c r="BF144"/>
  <c r="T144"/>
  <c r="R144"/>
  <c r="P144"/>
  <c r="BK144"/>
  <c r="J144"/>
  <c r="BE144"/>
  <c r="BI142"/>
  <c r="BH142"/>
  <c r="BG142"/>
  <c r="BF142"/>
  <c r="T142"/>
  <c r="R142"/>
  <c r="P142"/>
  <c r="BK142"/>
  <c r="J142"/>
  <c r="BE142"/>
  <c r="BI141"/>
  <c r="BH141"/>
  <c r="BG141"/>
  <c r="BF141"/>
  <c r="T141"/>
  <c r="R141"/>
  <c r="P141"/>
  <c r="BK141"/>
  <c r="J141"/>
  <c r="BE141"/>
  <c r="BI140"/>
  <c r="BH140"/>
  <c r="BG140"/>
  <c r="BF140"/>
  <c r="T140"/>
  <c r="T139"/>
  <c r="R140"/>
  <c r="R139"/>
  <c r="P140"/>
  <c r="P139"/>
  <c r="BK140"/>
  <c r="BK139"/>
  <c r="J139"/>
  <c r="J140"/>
  <c r="BE140"/>
  <c r="J61"/>
  <c r="BI133"/>
  <c r="BH133"/>
  <c r="BG133"/>
  <c r="BF133"/>
  <c r="T133"/>
  <c r="R133"/>
  <c r="P133"/>
  <c r="BK133"/>
  <c r="J133"/>
  <c r="BE133"/>
  <c r="BI127"/>
  <c r="BH127"/>
  <c r="BG127"/>
  <c r="BF127"/>
  <c r="T127"/>
  <c r="R127"/>
  <c r="P127"/>
  <c r="BK127"/>
  <c r="J127"/>
  <c r="BE127"/>
  <c r="BI120"/>
  <c r="BH120"/>
  <c r="BG120"/>
  <c r="BF120"/>
  <c r="T120"/>
  <c r="R120"/>
  <c r="P120"/>
  <c r="BK120"/>
  <c r="J120"/>
  <c r="BE120"/>
  <c r="BI115"/>
  <c r="BH115"/>
  <c r="BG115"/>
  <c r="BF115"/>
  <c r="T115"/>
  <c r="R115"/>
  <c r="P115"/>
  <c r="BK115"/>
  <c r="J115"/>
  <c r="BE115"/>
  <c r="BI110"/>
  <c r="BH110"/>
  <c r="BG110"/>
  <c r="BF110"/>
  <c r="T110"/>
  <c r="R110"/>
  <c r="P110"/>
  <c r="BK110"/>
  <c r="J110"/>
  <c r="BE110"/>
  <c r="BI104"/>
  <c r="BH104"/>
  <c r="BG104"/>
  <c r="BF104"/>
  <c r="T104"/>
  <c r="R104"/>
  <c r="P104"/>
  <c r="BK104"/>
  <c r="J104"/>
  <c r="BE104"/>
  <c r="BI102"/>
  <c r="BH102"/>
  <c r="BG102"/>
  <c r="BF102"/>
  <c r="T102"/>
  <c r="R102"/>
  <c r="P102"/>
  <c r="BK102"/>
  <c r="J102"/>
  <c r="BE102"/>
  <c r="BI100"/>
  <c r="BH100"/>
  <c r="BG100"/>
  <c r="BF100"/>
  <c r="T100"/>
  <c r="R100"/>
  <c r="P100"/>
  <c r="BK100"/>
  <c r="J100"/>
  <c r="BE100"/>
  <c r="BI95"/>
  <c r="BH95"/>
  <c r="BG95"/>
  <c r="BF95"/>
  <c r="T95"/>
  <c r="T94"/>
  <c r="R95"/>
  <c r="R94"/>
  <c r="P95"/>
  <c r="P94"/>
  <c r="BK95"/>
  <c r="BK94"/>
  <c r="J94"/>
  <c r="J95"/>
  <c r="BE95"/>
  <c r="J60"/>
  <c r="BI93"/>
  <c r="BH93"/>
  <c r="BG93"/>
  <c r="BF93"/>
  <c r="T93"/>
  <c r="T92"/>
  <c r="R93"/>
  <c r="R92"/>
  <c r="P93"/>
  <c r="P92"/>
  <c r="BK93"/>
  <c r="BK92"/>
  <c r="J92"/>
  <c r="J93"/>
  <c r="BE93"/>
  <c r="J59"/>
  <c r="BI90"/>
  <c r="F34"/>
  <c i="1" r="BD53"/>
  <c i="3" r="BH90"/>
  <c r="F33"/>
  <c i="1" r="BC53"/>
  <c i="3" r="BG90"/>
  <c r="F32"/>
  <c i="1" r="BB53"/>
  <c i="3" r="BF90"/>
  <c r="J31"/>
  <c i="1" r="AW53"/>
  <c i="3" r="F31"/>
  <c i="1" r="BA53"/>
  <c i="3" r="T90"/>
  <c r="T89"/>
  <c r="T88"/>
  <c r="T87"/>
  <c r="R90"/>
  <c r="R89"/>
  <c r="R88"/>
  <c r="R87"/>
  <c r="P90"/>
  <c r="P89"/>
  <c r="P88"/>
  <c r="P87"/>
  <c i="1" r="AU53"/>
  <c i="3" r="BK90"/>
  <c r="BK89"/>
  <c r="J89"/>
  <c r="BK88"/>
  <c r="J88"/>
  <c r="BK87"/>
  <c r="J87"/>
  <c r="J56"/>
  <c r="J27"/>
  <c i="1" r="AG53"/>
  <c i="3" r="J90"/>
  <c r="BE90"/>
  <c r="J30"/>
  <c i="1" r="AV53"/>
  <c i="3" r="F30"/>
  <c i="1" r="AZ53"/>
  <c i="3" r="J58"/>
  <c r="J57"/>
  <c r="J83"/>
  <c r="F83"/>
  <c r="F81"/>
  <c r="E79"/>
  <c r="J51"/>
  <c r="F51"/>
  <c r="F49"/>
  <c r="E47"/>
  <c r="J36"/>
  <c r="J18"/>
  <c r="E18"/>
  <c r="F84"/>
  <c r="F52"/>
  <c r="J17"/>
  <c r="J12"/>
  <c r="J81"/>
  <c r="J49"/>
  <c r="E7"/>
  <c r="E77"/>
  <c r="E45"/>
  <c i="1" r="AY52"/>
  <c r="AX52"/>
  <c i="2" r="BI93"/>
  <c r="BH93"/>
  <c r="BG93"/>
  <c r="BF93"/>
  <c r="T93"/>
  <c r="T92"/>
  <c r="R93"/>
  <c r="R92"/>
  <c r="P93"/>
  <c r="P92"/>
  <c r="BK93"/>
  <c r="BK92"/>
  <c r="J92"/>
  <c r="J93"/>
  <c r="BE93"/>
  <c r="J62"/>
  <c r="BI91"/>
  <c r="BH91"/>
  <c r="BG91"/>
  <c r="BF91"/>
  <c r="T91"/>
  <c r="T90"/>
  <c r="R91"/>
  <c r="R90"/>
  <c r="P91"/>
  <c r="P90"/>
  <c r="BK91"/>
  <c r="BK90"/>
  <c r="J90"/>
  <c r="J91"/>
  <c r="BE91"/>
  <c r="J61"/>
  <c r="BI89"/>
  <c r="BH89"/>
  <c r="BG89"/>
  <c r="BF89"/>
  <c r="T89"/>
  <c r="T88"/>
  <c r="R89"/>
  <c r="R88"/>
  <c r="P89"/>
  <c r="P88"/>
  <c r="BK89"/>
  <c r="BK88"/>
  <c r="J88"/>
  <c r="J89"/>
  <c r="BE89"/>
  <c r="J60"/>
  <c r="BI87"/>
  <c r="BH87"/>
  <c r="BG87"/>
  <c r="BF87"/>
  <c r="T87"/>
  <c r="T86"/>
  <c r="R87"/>
  <c r="R86"/>
  <c r="P87"/>
  <c r="P86"/>
  <c r="BK87"/>
  <c r="BK86"/>
  <c r="J86"/>
  <c r="J87"/>
  <c r="BE87"/>
  <c r="J59"/>
  <c r="BI85"/>
  <c r="F34"/>
  <c i="1" r="BD52"/>
  <c i="2" r="BH85"/>
  <c r="F33"/>
  <c i="1" r="BC52"/>
  <c i="2" r="BG85"/>
  <c r="F32"/>
  <c i="1" r="BB52"/>
  <c i="2" r="BF85"/>
  <c r="J31"/>
  <c i="1" r="AW52"/>
  <c i="2" r="F31"/>
  <c i="1" r="BA52"/>
  <c i="2" r="T85"/>
  <c r="T84"/>
  <c r="T83"/>
  <c r="T82"/>
  <c r="R85"/>
  <c r="R84"/>
  <c r="R83"/>
  <c r="R82"/>
  <c r="P85"/>
  <c r="P84"/>
  <c r="P83"/>
  <c r="P82"/>
  <c i="1" r="AU52"/>
  <c i="2" r="BK85"/>
  <c r="BK84"/>
  <c r="J84"/>
  <c r="BK83"/>
  <c r="J83"/>
  <c r="BK82"/>
  <c r="J82"/>
  <c r="J56"/>
  <c r="J27"/>
  <c i="1" r="AG52"/>
  <c i="2" r="J85"/>
  <c r="BE85"/>
  <c r="J30"/>
  <c i="1" r="AV52"/>
  <c i="2" r="F30"/>
  <c i="1" r="AZ52"/>
  <c i="2" r="J58"/>
  <c r="J57"/>
  <c r="J78"/>
  <c r="F78"/>
  <c r="F76"/>
  <c r="E74"/>
  <c r="J51"/>
  <c r="F51"/>
  <c r="F49"/>
  <c r="E47"/>
  <c r="J36"/>
  <c r="J18"/>
  <c r="E18"/>
  <c r="F79"/>
  <c r="F52"/>
  <c r="J17"/>
  <c r="J12"/>
  <c r="J76"/>
  <c r="J49"/>
  <c r="E7"/>
  <c r="E72"/>
  <c r="E45"/>
  <c i="1" r="BD51"/>
  <c r="W30"/>
  <c r="BC51"/>
  <c r="W29"/>
  <c r="BB51"/>
  <c r="W28"/>
  <c r="BA51"/>
  <c r="W27"/>
  <c r="AZ51"/>
  <c r="W26"/>
  <c r="AY51"/>
  <c r="AX51"/>
  <c r="AW51"/>
  <c r="AK27"/>
  <c r="AV51"/>
  <c r="AK26"/>
  <c r="AU51"/>
  <c r="AT51"/>
  <c r="AS51"/>
  <c r="AG51"/>
  <c r="AK23"/>
  <c r="AT55"/>
  <c r="AN55"/>
  <c r="AT54"/>
  <c r="AN54"/>
  <c r="AT53"/>
  <c r="AN53"/>
  <c r="AT52"/>
  <c r="AN52"/>
  <c r="AN51"/>
  <c r="L47"/>
  <c r="AM46"/>
  <c r="L46"/>
  <c r="AM44"/>
  <c r="L44"/>
  <c r="L42"/>
  <c r="L41"/>
  <c r="AK32"/>
</calcChain>
</file>

<file path=xl/sharedStrings.xml><?xml version="1.0" encoding="utf-8"?>
<sst xmlns="http://schemas.openxmlformats.org/spreadsheetml/2006/main">
  <si>
    <t>Export VZ</t>
  </si>
  <si>
    <t>List obsahuje:</t>
  </si>
  <si>
    <t>1) Rekapitulace stavby</t>
  </si>
  <si>
    <t>2) Rekapitulace objektů stavby a soupisů prací</t>
  </si>
  <si>
    <t>3.0</t>
  </si>
  <si>
    <t>ZAMOK</t>
  </si>
  <si>
    <t>False</t>
  </si>
  <si>
    <t>{fdb0bd29-1f27-4b39-84df-45f99fdcf101}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</si>
  <si>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</si>
  <si>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</si>
  <si>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</si>
  <si>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</si>
  <si>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</si>
  <si>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</si>
  <si>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</si>
  <si>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</si>
  <si>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0509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</si>
  <si>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</si>
  <si>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</si>
  <si>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ZŠ Holice - bezbariérový přístup</t>
  </si>
  <si>
    <t>KSO:</t>
  </si>
  <si>
    <t/>
  </si>
  <si>
    <t>CC-CZ:</t>
  </si>
  <si>
    <t>Místo:</t>
  </si>
  <si>
    <t>Holice</t>
  </si>
  <si>
    <t>Datum:</t>
  </si>
  <si>
    <t>11. 9. 2017</t>
  </si>
  <si>
    <t>Zadavatel:</t>
  </si>
  <si>
    <t>IČ:</t>
  </si>
  <si>
    <t>Město Holice</t>
  </si>
  <si>
    <t>DIČ:</t>
  </si>
  <si>
    <t>Uchazeč:</t>
  </si>
  <si>
    <t>Vyplň údaj</t>
  </si>
  <si>
    <t>Projektant:</t>
  </si>
  <si>
    <t>Ing.Arch.Jelena Žuravljová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</si>
  <si>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</si>
  <si>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</si>
  <si>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</si>
  <si>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</si>
  <si>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</si>
  <si>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</si>
  <si>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</si>
  <si>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</si>
  <si>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</si>
  <si>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</si>
  <si>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</si>
  <si>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</si>
  <si>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</si>
  <si>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</si>
  <si>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</si>
  <si>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</si>
  <si>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</si>
  <si>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</si>
  <si>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</si>
  <si>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</si>
  <si>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</si>
  <si>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</si>
  <si>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</si>
  <si>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</si>
  <si>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</si>
  <si>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</si>
  <si>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</si>
  <si>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</si>
  <si>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</si>
  <si>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</si>
  <si>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</si>
  <si>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</si>
  <si>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</si>
  <si>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</si>
  <si>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</si>
  <si>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</si>
  <si>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</si>
  <si>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</si>
  <si>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</si>
  <si>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</si>
  <si>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</si>
  <si>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00</t>
  </si>
  <si>
    <t>VRN</t>
  </si>
  <si>
    <t>STA</t>
  </si>
  <si>
    <t>1</t>
  </si>
  <si>
    <t>{e573cf47-e13e-41d5-8aa6-40b50ee77186}</t>
  </si>
  <si>
    <t>2</t>
  </si>
  <si>
    <t>01</t>
  </si>
  <si>
    <t>Bourací práce</t>
  </si>
  <si>
    <t>{d40ab9ed-8f59-40fc-8212-f70fb38a8e99}</t>
  </si>
  <si>
    <t>02</t>
  </si>
  <si>
    <t>Nové konstrukce</t>
  </si>
  <si>
    <t>{7eb1f22a-f22a-4556-8913-c0644f488316}</t>
  </si>
  <si>
    <t>03</t>
  </si>
  <si>
    <t>Elektro</t>
  </si>
  <si>
    <t>{4967f0d5-e9bf-48a9-8dfa-9eebf386fca2}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</si>
  <si>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</si>
  <si>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</si>
  <si>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</si>
  <si>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</si>
  <si>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</si>
  <si>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</si>
  <si>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</si>
  <si>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00 - VRN</t>
  </si>
  <si>
    <t>REKAPITULACE ČLENĚNÍ SOUPISU PRACÍ</t>
  </si>
  <si>
    <t>Kód dílu - Popis</t>
  </si>
  <si>
    <t>Cena celkem [CZK]</t>
  </si>
  <si>
    <t>Náklady soupisu celkem</t>
  </si>
  <si>
    <t>-1</t>
  </si>
  <si>
    <t>VRN - Vedlejší rozpočtové náklady</t>
  </si>
  <si>
    <t xml:space="preserve">    VRN1 - Průzkumné, geodetické a projektové práce</t>
  </si>
  <si>
    <t xml:space="preserve">    VRN2 - Příprava staveniště</t>
  </si>
  <si>
    <t xml:space="preserve">    VRN3 - Zařízení staveniště</t>
  </si>
  <si>
    <t xml:space="preserve">    VRN4 - Inženýrská činnost</t>
  </si>
  <si>
    <t xml:space="preserve">    VRN5 - Finanční náklady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</si>
  <si>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</si>
  <si>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</si>
  <si>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</si>
  <si>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</si>
  <si>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</si>
  <si>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</si>
  <si>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</si>
  <si>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</si>
  <si>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</si>
  <si>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</si>
  <si>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</si>
  <si>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</si>
  <si>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</si>
  <si>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</si>
  <si>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Vedlejší rozpočtové náklady</t>
  </si>
  <si>
    <t>5</t>
  </si>
  <si>
    <t>ROZPOCET</t>
  </si>
  <si>
    <t>VRN1</t>
  </si>
  <si>
    <t>Průzkumné, geodetické a projektové práce</t>
  </si>
  <si>
    <t>K</t>
  </si>
  <si>
    <t>010001000</t>
  </si>
  <si>
    <t>Základní rozdělení průvodních činností a nákladů průzkumné, geodetické a projektové práce</t>
  </si>
  <si>
    <t>Kč</t>
  </si>
  <si>
    <t>CS ÚRS 2017 02</t>
  </si>
  <si>
    <t>1024</t>
  </si>
  <si>
    <t>-1377650890</t>
  </si>
  <si>
    <t>VRN2</t>
  </si>
  <si>
    <t>Příprava staveniště</t>
  </si>
  <si>
    <t>020001000</t>
  </si>
  <si>
    <t>Základní rozdělení průvodních činností a nákladů příprava staveniště</t>
  </si>
  <si>
    <t>281101265</t>
  </si>
  <si>
    <t>VRN3</t>
  </si>
  <si>
    <t>Zařízení staveniště</t>
  </si>
  <si>
    <t>3</t>
  </si>
  <si>
    <t>030001000</t>
  </si>
  <si>
    <t>Základní rozdělení průvodních činností a nákladů zařízení staveniště</t>
  </si>
  <si>
    <t>-406588196</t>
  </si>
  <si>
    <t>VRN4</t>
  </si>
  <si>
    <t>Inženýrská činnost</t>
  </si>
  <si>
    <t>4</t>
  </si>
  <si>
    <t>040001000</t>
  </si>
  <si>
    <t>Základní rozdělení průvodních činností a nákladů inženýrská činnost</t>
  </si>
  <si>
    <t>997606443</t>
  </si>
  <si>
    <t>VRN5</t>
  </si>
  <si>
    <t>Finanční náklady</t>
  </si>
  <si>
    <t>050001000</t>
  </si>
  <si>
    <t>Základní rozdělení průvodních činností a nákladů finanční náklady</t>
  </si>
  <si>
    <t>764492577</t>
  </si>
  <si>
    <t>01 - Bourací práce</t>
  </si>
  <si>
    <t>HSV - Práce a dodávky HSV</t>
  </si>
  <si>
    <t xml:space="preserve">    1 - Zemní práce</t>
  </si>
  <si>
    <t xml:space="preserve">    5 - Komunikace pozemní</t>
  </si>
  <si>
    <t xml:space="preserve">    9 - Ostatní konstrukce a práce, bourání</t>
  </si>
  <si>
    <t xml:space="preserve">    997 - Přesun sutě</t>
  </si>
  <si>
    <t>PSV - Práce a dodávky PSV</t>
  </si>
  <si>
    <t xml:space="preserve">    721 - Zdravotechnika - vnitřní kanalizace</t>
  </si>
  <si>
    <t xml:space="preserve">    725 - Zdravotechnika - zařizovací předměty</t>
  </si>
  <si>
    <t xml:space="preserve">    767 - Konstrukce zámečnické</t>
  </si>
  <si>
    <t xml:space="preserve">    771 - Podlahy z dlaždic</t>
  </si>
  <si>
    <t xml:space="preserve">    781 - Dokončovací práce - obklady</t>
  </si>
  <si>
    <t>HSV</t>
  </si>
  <si>
    <t>Práce a dodávky HSV</t>
  </si>
  <si>
    <t>Zemní práce</t>
  </si>
  <si>
    <t>113106123</t>
  </si>
  <si>
    <t>Rozebrání dlažeb a dílců komunikací pro pěší, vozovek a ploch s přemístěním hmot na skládku na vzdálenost do 3 m nebo s naložením na dopravní prostředek komunikací pro pěší s ložem z kameniva nebo živice a s výplní spár ze zámkové dlažby</t>
  </si>
  <si>
    <t>m2</t>
  </si>
  <si>
    <t>-816486320</t>
  </si>
  <si>
    <t>VV</t>
  </si>
  <si>
    <t>"hlavní vstup" 1,5</t>
  </si>
  <si>
    <t>Komunikace pozemní</t>
  </si>
  <si>
    <t>596211110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</si>
  <si>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60 mm skupiny A, pro plochy do 50 m2</t>
  </si>
  <si>
    <t>1076362923</t>
  </si>
  <si>
    <t>9</t>
  </si>
  <si>
    <t>Ostatní konstrukce a práce, bourání</t>
  </si>
  <si>
    <t>962031132</t>
  </si>
  <si>
    <t>Bourání příček z cihel, tvárnic nebo příčkovek z cihel pálených, plných nebo dutých na maltu vápennou nebo vápenocementovou, tl. do 100 mm</t>
  </si>
  <si>
    <t>73777437</t>
  </si>
  <si>
    <t>"2.NP, m.č. 2.04" (2,35+0,85)*3,6-0,6*2-0,7*2</t>
  </si>
  <si>
    <t>"3.NP, m.č. 3.04" (2,35+0,85)*3,6-0,6*2-0,7*2</t>
  </si>
  <si>
    <t>"4.NP, m.č. 4.04" (2,35+0,85)*3,6-0,6*2-0,7*2</t>
  </si>
  <si>
    <t>Součet</t>
  </si>
  <si>
    <t>962031133</t>
  </si>
  <si>
    <t>Bourání příček z cihel, tvárnic nebo příčkovek z cihel pálených, plných nebo dutých na maltu vápennou nebo vápenocementovou, tl. do 150 mm</t>
  </si>
  <si>
    <t>1446151639</t>
  </si>
  <si>
    <t>"1.NP, m.č. 1.04" (0,9+1,6)*3,4-0,6*2</t>
  </si>
  <si>
    <t>962032230</t>
  </si>
  <si>
    <t>Bourání zdiva nadzákladového z cihel nebo tvárnic z cihel pálených nebo vápenopískových, na maltu vápennou nebo vápenocementovou, objemu do 1 m3</t>
  </si>
  <si>
    <t>m3</t>
  </si>
  <si>
    <t>-1139244499</t>
  </si>
  <si>
    <t>"1.PP" 3,4*1,9*0,3</t>
  </si>
  <si>
    <t>6</t>
  </si>
  <si>
    <t>962052210</t>
  </si>
  <si>
    <t>Bourání zdiva železobetonového nadzákladového, objemu do 1 m3</t>
  </si>
  <si>
    <t>-210228242</t>
  </si>
  <si>
    <t>Demontáž schodišťového prahu</t>
  </si>
  <si>
    <t>"2.NP" 1,1*0,3*0,3</t>
  </si>
  <si>
    <t>"3.NP" 1,1*0,3*0,3</t>
  </si>
  <si>
    <t>"4.NP" 1,1*0,3*0,3</t>
  </si>
  <si>
    <t>7</t>
  </si>
  <si>
    <t>963051113</t>
  </si>
  <si>
    <t>Bourání železobetonových stropů deskových, tl. přes 80 mm</t>
  </si>
  <si>
    <t>-607467891</t>
  </si>
  <si>
    <t>"2.NP" 0,25*0,22</t>
  </si>
  <si>
    <t>"3.NP" 0,25*0,22</t>
  </si>
  <si>
    <t>"4.NP" 0,25*0,22</t>
  </si>
  <si>
    <t>8</t>
  </si>
  <si>
    <t>965041321</t>
  </si>
  <si>
    <t>Bourání mazanin škvárobetonových tl. do 100 mm, plochy do 1 m2</t>
  </si>
  <si>
    <t>-1586925465</t>
  </si>
  <si>
    <t>"2.NP" 0,25*0,05</t>
  </si>
  <si>
    <t>"3.NP" 0,25*0,05</t>
  </si>
  <si>
    <t>"4.NP" 0,25*0,05</t>
  </si>
  <si>
    <t>965046111</t>
  </si>
  <si>
    <t>Broušení stávajících betonových podlah úběr do 3 mm</t>
  </si>
  <si>
    <t>-1160990003</t>
  </si>
  <si>
    <t>WC+sprchy</t>
  </si>
  <si>
    <t>"1.NP" 5</t>
  </si>
  <si>
    <t>"2.NP" 6,2</t>
  </si>
  <si>
    <t>"3.NP" 6,2</t>
  </si>
  <si>
    <t>"4.NP" 6,2</t>
  </si>
  <si>
    <t>10</t>
  </si>
  <si>
    <t>968072455</t>
  </si>
  <si>
    <t>Vybourání kovových rámů oken s křídly, dveřních zárubní, vrat, stěn, ostění nebo obkladů dveřních zárubní, plochy do 2 m2</t>
  </si>
  <si>
    <t>-453498315</t>
  </si>
  <si>
    <t>"1.NP" 0,6*2+0,8*2</t>
  </si>
  <si>
    <t>"2.NP" 0,6*2+0,7*2+0,8*2</t>
  </si>
  <si>
    <t>"3.NP" 0,6*2+0,7*2+0,8*2</t>
  </si>
  <si>
    <t>"4.NP" 0,6*2+0,7*2+0,8*2</t>
  </si>
  <si>
    <t>11</t>
  </si>
  <si>
    <t>978013161</t>
  </si>
  <si>
    <t>Otlučení vápenných nebo vápenocementových omítek vnitřních ploch stěn s vyškrabáním spar, s očištěním zdiva, v rozsahu přes 30 do 50 %</t>
  </si>
  <si>
    <t>-509980532</t>
  </si>
  <si>
    <t>"1.NP" 8,9*3,6-0,8*2</t>
  </si>
  <si>
    <t>"2.NP" 9,9*3,6-0,8*2-0,6*2</t>
  </si>
  <si>
    <t>"3.NP" 9,9*3,6-0,8*2-0,6*2</t>
  </si>
  <si>
    <t>"4.NP" 9,9*3,6-0,8*2-0,6*2</t>
  </si>
  <si>
    <t>997</t>
  </si>
  <si>
    <t>Přesun sutě</t>
  </si>
  <si>
    <t>12</t>
  </si>
  <si>
    <t>997013213</t>
  </si>
  <si>
    <t>Vnitrostaveništní doprava suti a vybouraných hmot vodorovně do 50 m svisle ručně (nošením po schodech) pro budovy a haly výšky přes 9 do 12 m</t>
  </si>
  <si>
    <t>t</t>
  </si>
  <si>
    <t>-1303928904</t>
  </si>
  <si>
    <t>13</t>
  </si>
  <si>
    <t>997013501</t>
  </si>
  <si>
    <t>Odvoz suti a vybouraných hmot na skládku nebo meziskládku se složením, na vzdálenost do 1 km</t>
  </si>
  <si>
    <t>2017414712</t>
  </si>
  <si>
    <t>14</t>
  </si>
  <si>
    <t>997013509</t>
  </si>
  <si>
    <t>Odvoz suti a vybouraných hmot na skládku nebo meziskládku se složením, na vzdálenost Příplatek k ceně za každý další i započatý 1 km přes 1 km</t>
  </si>
  <si>
    <t>1825017457</t>
  </si>
  <si>
    <t>16,323*7 'Přepočtené koeficientem množství</t>
  </si>
  <si>
    <t>997013831</t>
  </si>
  <si>
    <t>Poplatek za uložení stavebního odpadu na skládce (skládkovné) směsného</t>
  </si>
  <si>
    <t>-606451031</t>
  </si>
  <si>
    <t>PSV</t>
  </si>
  <si>
    <t>Práce a dodávky PSV</t>
  </si>
  <si>
    <t>721</t>
  </si>
  <si>
    <t>Zdravotechnika - vnitřní kanalizace</t>
  </si>
  <si>
    <t>16</t>
  </si>
  <si>
    <t>721-R01</t>
  </si>
  <si>
    <t>Demontáž potrubí z novodurových trub odpadních nebo připojovacích přes 114 do D 160</t>
  </si>
  <si>
    <t>kpl</t>
  </si>
  <si>
    <t>128548282</t>
  </si>
  <si>
    <t>725</t>
  </si>
  <si>
    <t>Zdravotechnika - zařizovací předměty</t>
  </si>
  <si>
    <t>17</t>
  </si>
  <si>
    <t>725110814</t>
  </si>
  <si>
    <t>Demontáž klozetů odsávacích nebo kombinačních</t>
  </si>
  <si>
    <t>soubor</t>
  </si>
  <si>
    <t>-1249052208</t>
  </si>
  <si>
    <t>"1.NP" 1</t>
  </si>
  <si>
    <t>"2.NP" 1</t>
  </si>
  <si>
    <t>"3.NP" 2</t>
  </si>
  <si>
    <t>"4.NP" 2</t>
  </si>
  <si>
    <t>18</t>
  </si>
  <si>
    <t>725210821</t>
  </si>
  <si>
    <t>Demontáž umyvadel bez výtokových armatur umyvadel</t>
  </si>
  <si>
    <t>72844399</t>
  </si>
  <si>
    <t>"3.NP" 1</t>
  </si>
  <si>
    <t>"4.NP" 1</t>
  </si>
  <si>
    <t>19</t>
  </si>
  <si>
    <t>725240812</t>
  </si>
  <si>
    <t>Demontáž sprchových kabin a vaniček bez výtokových armatur vaniček</t>
  </si>
  <si>
    <t>1759436451</t>
  </si>
  <si>
    <t>767</t>
  </si>
  <si>
    <t>Konstrukce zámečnické</t>
  </si>
  <si>
    <t>20</t>
  </si>
  <si>
    <t>767161823</t>
  </si>
  <si>
    <t>Demontáž zábradlí schodišťového nerozebíratelný spoj hmotnosti 1 m zábradlí do 20 kg</t>
  </si>
  <si>
    <t>m</t>
  </si>
  <si>
    <t>-262228584</t>
  </si>
  <si>
    <t>"2.NP" 1,1</t>
  </si>
  <si>
    <t>"3.NP" 1,1</t>
  </si>
  <si>
    <t>"4.NP" 1,1</t>
  </si>
  <si>
    <t>771</t>
  </si>
  <si>
    <t>Podlahy z dlaždic</t>
  </si>
  <si>
    <t>771573810</t>
  </si>
  <si>
    <t>Demontáž podlah z dlaždic keramických lepených</t>
  </si>
  <si>
    <t>-171002729</t>
  </si>
  <si>
    <t>u schodiště</t>
  </si>
  <si>
    <t>"2.NP" 0,25</t>
  </si>
  <si>
    <t>"3.NP" 0,25</t>
  </si>
  <si>
    <t>"4.NP" 0,25</t>
  </si>
  <si>
    <t>781</t>
  </si>
  <si>
    <t>Dokončovací práce - obklady</t>
  </si>
  <si>
    <t>22</t>
  </si>
  <si>
    <t>781473810</t>
  </si>
  <si>
    <t>Demontáž obkladů z dlaždic keramických lepených</t>
  </si>
  <si>
    <t>-1688768249</t>
  </si>
  <si>
    <t>"1.NP" 8,1*1,2</t>
  </si>
  <si>
    <t>"2.NP" 8,4*1,2</t>
  </si>
  <si>
    <t>"3.NP" 8,4*1,2</t>
  </si>
  <si>
    <t>"4.NP" 8,4*1,2</t>
  </si>
  <si>
    <t>02 - Nové konstrukce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</si>
  <si>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</si>
  <si>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</si>
  <si>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</si>
  <si>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6 - Úpravy povrchů, podlahy a osazování výplní</t>
  </si>
  <si>
    <t xml:space="preserve">    998 - Přesun hmot</t>
  </si>
  <si>
    <t xml:space="preserve">    763 - Konstrukce suché výstavby</t>
  </si>
  <si>
    <t xml:space="preserve">    766 - Konstrukce truhlářské</t>
  </si>
  <si>
    <t xml:space="preserve">    784 - Dokončovací práce - malby a tapety</t>
  </si>
  <si>
    <t xml:space="preserve">    787 - Dokončovací práce - zasklívání</t>
  </si>
  <si>
    <t>131103101</t>
  </si>
  <si>
    <t>Hloubení zapažených i nezapažených jam ručním nebo pneumatickým nářadím s urovnáním dna do předepsaného profilu a spádu v horninách tř. 1 a 2 soudržných</t>
  </si>
  <si>
    <t>1801667518</t>
  </si>
  <si>
    <t>0,7*0,3</t>
  </si>
  <si>
    <t>162701102</t>
  </si>
  <si>
    <t>Vodorovné přemístění výkopku nebo sypaniny po suchu na obvyklém dopravním prostředku, bez naložení výkopku, avšak se složením bez rozhrnutí z horniny tř. 1 až 4 na vzdálenost přes 6 000 do 7000 m</t>
  </si>
  <si>
    <t>1378118259</t>
  </si>
  <si>
    <t>Zakládání</t>
  </si>
  <si>
    <t>274321611</t>
  </si>
  <si>
    <t>Základy z betonu železového (bez výztuže) pasy z betonu bez zvýšených nároků na prostředí tř. C 30/37</t>
  </si>
  <si>
    <t>-1671227825</t>
  </si>
  <si>
    <t>"hlavní vstup" 1,35*0,35*0,3</t>
  </si>
  <si>
    <t>"šachta" 0,4*0,6*(2*2+0,9*2)</t>
  </si>
  <si>
    <t>274351121</t>
  </si>
  <si>
    <t>Bednění základů pasů rovné zřízení</t>
  </si>
  <si>
    <t>-1690052031</t>
  </si>
  <si>
    <t>0,35*0,3*2+0,3*1,35*2</t>
  </si>
  <si>
    <t>0,6*(7,5+4,3)</t>
  </si>
  <si>
    <t>274351122</t>
  </si>
  <si>
    <t>Bednění základů pasů rovné odstranění</t>
  </si>
  <si>
    <t>2047080082</t>
  </si>
  <si>
    <t>274361821</t>
  </si>
  <si>
    <t>Výztuž základů pasů z betonářské oceli 10 505 (R) nebo BSt 500</t>
  </si>
  <si>
    <t>1695524656</t>
  </si>
  <si>
    <t>1,53*120/1000</t>
  </si>
  <si>
    <t>275321611</t>
  </si>
  <si>
    <t>Základy z betonu železového (bez výztuže) patky z betonu bez zvýšených nároků na prostředí tř. C 30/37</t>
  </si>
  <si>
    <t>-920223776</t>
  </si>
  <si>
    <t>"hlavní vstup" 0,3*0,3*0,3</t>
  </si>
  <si>
    <t>275351121</t>
  </si>
  <si>
    <t>Bednění základů patek zřízení</t>
  </si>
  <si>
    <t>-580541764</t>
  </si>
  <si>
    <t>0,3*0,3*4</t>
  </si>
  <si>
    <t>275351122</t>
  </si>
  <si>
    <t>Bednění základů patek odstranění</t>
  </si>
  <si>
    <t>-1365752435</t>
  </si>
  <si>
    <t>275361821</t>
  </si>
  <si>
    <t>Výztuž základů patek z betonářské oceli 10 505 (R)</t>
  </si>
  <si>
    <t>1034437324</t>
  </si>
  <si>
    <t>0,027*120/1000</t>
  </si>
  <si>
    <t>283111113</t>
  </si>
  <si>
    <t>Zřízení ocelových, trubkových mikropilot tlakové i tahové svislé nebo odklon od svislice do 60 st. část hladká, průměru přes 105 do 115 mm</t>
  </si>
  <si>
    <t>1514629928</t>
  </si>
  <si>
    <t>M</t>
  </si>
  <si>
    <t>14011080R</t>
  </si>
  <si>
    <t>trubka ocelová bezešvá hladká jakost 11 353, 108 x 16 mm</t>
  </si>
  <si>
    <t>-1996984074</t>
  </si>
  <si>
    <t>4*6</t>
  </si>
  <si>
    <t>Svislé a kompletní konstrukce</t>
  </si>
  <si>
    <t>311113132</t>
  </si>
  <si>
    <t>Nadzákladové zdi z tvárnic ztraceného bednění hladkých, včetně výplně z betonu třídy C 16/20, tloušťky zdiva přes 150 do 200 mm</t>
  </si>
  <si>
    <t>354572155</t>
  </si>
  <si>
    <t>(1+1,6)*2,78</t>
  </si>
  <si>
    <t>311113134</t>
  </si>
  <si>
    <t>Nadzákladové zdi z tvárnic ztraceného bednění hladkých, včetně výplně z betonu třídy C 16/20, tloušťky zdiva přes 250 do 300 mm</t>
  </si>
  <si>
    <t>694678419</t>
  </si>
  <si>
    <t>(1,55+1,6)*2,78</t>
  </si>
  <si>
    <t>311361821</t>
  </si>
  <si>
    <t>Výztuž nadzákladových zdí nosných svislých nebo odkloněných od svislice, rovných nebo oblých z betonářské oceli 10 505 (R) nebo BSt 500</t>
  </si>
  <si>
    <t>482044765</t>
  </si>
  <si>
    <t>3,7*120/1000</t>
  </si>
  <si>
    <t>Vodorovné konstrukce</t>
  </si>
  <si>
    <t>413941123</t>
  </si>
  <si>
    <t>Osazování ocelových válcovaných nosníků ve stropech I nebo IE nebo U nebo UE nebo L č. 14 až 22 nebo výšky do 220 mm</t>
  </si>
  <si>
    <t>2039107172</t>
  </si>
  <si>
    <t>1,5*2*26,3/1000</t>
  </si>
  <si>
    <t>130107220</t>
  </si>
  <si>
    <t>ocel profilová IPN, v jakosti 11 375, h=200 mm</t>
  </si>
  <si>
    <t>-424466367</t>
  </si>
  <si>
    <t>Úpravy povrchů, podlahy a osazování výplní</t>
  </si>
  <si>
    <t>611325412</t>
  </si>
  <si>
    <t>Oprava vápenocementové nebo vápenné omítky vnitřních ploch hladké, tloušťky do 20 mm stropů, v rozsahu opravované plochy přes 10 do 30%</t>
  </si>
  <si>
    <t>340574175</t>
  </si>
  <si>
    <t>612325413</t>
  </si>
  <si>
    <t>Oprava vápenocementové nebo vápenné omítky vnitřních ploch hladké, tloušťky do 20 mm stěn, v rozsahu opravované plochy přes 30 do 50%</t>
  </si>
  <si>
    <t>1103297919</t>
  </si>
  <si>
    <t>642942111</t>
  </si>
  <si>
    <t>Osazování zárubní nebo rámů kovových dveřních lisovaných nebo z úhelníků bez dveřních křídel, na cementovou maltu, plochy otvoru do 2,5 m2</t>
  </si>
  <si>
    <t>kus</t>
  </si>
  <si>
    <t>515561687</t>
  </si>
  <si>
    <t>553311190</t>
  </si>
  <si>
    <t>zárubeň ocelová pro běžné zdění hranatý profil 110 900 L/P</t>
  </si>
  <si>
    <t>1761872758</t>
  </si>
  <si>
    <t>952901111</t>
  </si>
  <si>
    <t>Vyčištění budov nebo objektů před předáním do užívání budov bytové nebo občanské výstavby - zametení a umytí podlah, dlažeb, obkladů, schodů v místnostech, chodbách a schodištích, vyčištění a umytí oken, dveří s rámy, zárubněmi, umytí a vyčištění jiných zasklených a natíraných ploch a zařizovacích předmětů, při světlé výšce podlaží do 4 m</t>
  </si>
  <si>
    <t>-1715684102</t>
  </si>
  <si>
    <t>50+70*3</t>
  </si>
  <si>
    <t>23</t>
  </si>
  <si>
    <t>985341122</t>
  </si>
  <si>
    <t>Uhlíkové lamely pro zesílení nosných železobetonových konstrukcí tloušťky do 1,4 mm modulu pružnosti do 170 kN/mm2, lepené na povrch, šířky 80 mm</t>
  </si>
  <si>
    <t>546143880</t>
  </si>
  <si>
    <t>4,6*3+4*2+2,9*2+2*2+1,85*2</t>
  </si>
  <si>
    <t>24</t>
  </si>
  <si>
    <t>98535111R</t>
  </si>
  <si>
    <t>Uhlíkové tkaniny pro zesílení nosných železobetonových konstrukcí modulu pružnosti do 240 kN/mm2, měrné hmotnosti 150 g/m2</t>
  </si>
  <si>
    <t>-255468107</t>
  </si>
  <si>
    <t>(0,745+3,525+1)*1,2</t>
  </si>
  <si>
    <t>998</t>
  </si>
  <si>
    <t>Přesun hmot</t>
  </si>
  <si>
    <t>25</t>
  </si>
  <si>
    <t>998018003</t>
  </si>
  <si>
    <t>Přesun hmot pro budovy občanské výstavby, bydlení, výrobu a služby ruční - bez užití mechanizace vodorovná dopravní vzdálenost do 100 m pro budovy s jakoukoliv nosnou konstrukcí výšky přes 12 do 24 m</t>
  </si>
  <si>
    <t>-1700804657</t>
  </si>
  <si>
    <t>26</t>
  </si>
  <si>
    <t>72511217R</t>
  </si>
  <si>
    <t>Zařízení záchodů kombi klozety s hlubokým splachováním zvýšený 50 cm s odpadem svislým včetně přípojných potrubí a armatur</t>
  </si>
  <si>
    <t>-474399204</t>
  </si>
  <si>
    <t>27</t>
  </si>
  <si>
    <t>725291511</t>
  </si>
  <si>
    <t>Doplňky zařízení koupelen a záchodů plastové dávkovač tekutého mýdla na 350 ml</t>
  </si>
  <si>
    <t>1321803302</t>
  </si>
  <si>
    <t>28</t>
  </si>
  <si>
    <t>72529151R</t>
  </si>
  <si>
    <t>Doplňky zařízení koupelen a záchodů plastové - odpadkový koš bez víka</t>
  </si>
  <si>
    <t>1473262073</t>
  </si>
  <si>
    <t>29</t>
  </si>
  <si>
    <t>725291521</t>
  </si>
  <si>
    <t>Doplňky zařízení koupelen a záchodů plastové zásobník toaletních papírů</t>
  </si>
  <si>
    <t>389872465</t>
  </si>
  <si>
    <t>30</t>
  </si>
  <si>
    <t>72529152R</t>
  </si>
  <si>
    <t>Doplňky zařízení koupelen a záchodů plastové - háčky na oděv</t>
  </si>
  <si>
    <t>1827324445</t>
  </si>
  <si>
    <t>31</t>
  </si>
  <si>
    <t>725291531</t>
  </si>
  <si>
    <t>Doplňky zařízení koupelen a záchodů plastové zásobník papírových ručníků</t>
  </si>
  <si>
    <t>1090578719</t>
  </si>
  <si>
    <t>32</t>
  </si>
  <si>
    <t>725291706</t>
  </si>
  <si>
    <t>Doplňky zařízení koupelen a záchodů smaltované madla rovná, délky 800 mm</t>
  </si>
  <si>
    <t>853145278</t>
  </si>
  <si>
    <t>4*4</t>
  </si>
  <si>
    <t>33</t>
  </si>
  <si>
    <t>725291722</t>
  </si>
  <si>
    <t>Doplňky zařízení koupelen a záchodů smaltované madla krakorcová sklopná, délky 834 mm</t>
  </si>
  <si>
    <t>-756536356</t>
  </si>
  <si>
    <t>34</t>
  </si>
  <si>
    <t>R</t>
  </si>
  <si>
    <t>725A2004</t>
  </si>
  <si>
    <t>Zařizovací předměty ZTI včetně přípojných potrubí a armatur WC kombi</t>
  </si>
  <si>
    <t>komplet</t>
  </si>
  <si>
    <t>CS RYRO 2017 02</t>
  </si>
  <si>
    <t>-1497669081</t>
  </si>
  <si>
    <t>35</t>
  </si>
  <si>
    <t>725A2006</t>
  </si>
  <si>
    <t>Zařizovací předměty ZTI včetně přípojných potrubí a armatur umyvadlo</t>
  </si>
  <si>
    <t>-336054938</t>
  </si>
  <si>
    <t>36</t>
  </si>
  <si>
    <t>998725103</t>
  </si>
  <si>
    <t>Přesun hmot pro zařizovací předměty stanovený z hmotnosti přesunovaného materiálu vodorovná dopravní vzdálenost do 50 m v objektech výšky přes 12 do 24 m</t>
  </si>
  <si>
    <t>26001787</t>
  </si>
  <si>
    <t>37</t>
  </si>
  <si>
    <t>998725181</t>
  </si>
  <si>
    <t>Přesun hmot pro zařizovací předměty stanovený z hmotnosti přesunovaného materiálu Příplatek k cenám za přesun prováděný bez použití mechanizace pro jakoukoliv výšku objektu</t>
  </si>
  <si>
    <t>-1885740391</t>
  </si>
  <si>
    <t>763</t>
  </si>
  <si>
    <t>Konstrukce suché výstavby</t>
  </si>
  <si>
    <t>38</t>
  </si>
  <si>
    <t>763131451</t>
  </si>
  <si>
    <t>Podhled ze sádrokartonových desek dvouvrstvá zavěšená spodní konstrukce z ocelových profilů CD, UD jednoduše opláštěná deskou impregnovanou H2, tl. 12,5 mm, bez TI</t>
  </si>
  <si>
    <t>-1470375163</t>
  </si>
  <si>
    <t>766</t>
  </si>
  <si>
    <t>Konstrukce truhlářské</t>
  </si>
  <si>
    <t>39</t>
  </si>
  <si>
    <t>766660002</t>
  </si>
  <si>
    <t>Montáž dveřních křídel dřevěných nebo plastových otevíravých do ocelové zárubně povrchově upravených jednokřídlových, šířky přes 800 mm</t>
  </si>
  <si>
    <t>-209166618</t>
  </si>
  <si>
    <t>40</t>
  </si>
  <si>
    <t>611602220</t>
  </si>
  <si>
    <t>dveře dřevěné vnitřní hladké plné 1křídlové 90x197</t>
  </si>
  <si>
    <t>-812898962</t>
  </si>
  <si>
    <t>41</t>
  </si>
  <si>
    <t>766660722</t>
  </si>
  <si>
    <t>Montáž dveřních doplňků dveřního kování zámku</t>
  </si>
  <si>
    <t>-769895560</t>
  </si>
  <si>
    <t>42</t>
  </si>
  <si>
    <t>549mat02</t>
  </si>
  <si>
    <t>WC kování</t>
  </si>
  <si>
    <t>1954469353</t>
  </si>
  <si>
    <t>43</t>
  </si>
  <si>
    <t>766664932</t>
  </si>
  <si>
    <t>Oprava dveřních křídel dřevěných dokování dveřních křídel samozavírač dveří na zárubeň ocelovou</t>
  </si>
  <si>
    <t>-2103443572</t>
  </si>
  <si>
    <t>44</t>
  </si>
  <si>
    <t>54917265R</t>
  </si>
  <si>
    <t xml:space="preserve">samozavírač dveří hydraulický </t>
  </si>
  <si>
    <t>-618061213</t>
  </si>
  <si>
    <t>45</t>
  </si>
  <si>
    <t>998766103</t>
  </si>
  <si>
    <t>Přesun hmot pro konstrukce truhlářské stanovený z hmotnosti přesunovaného materiálu vodorovná dopravní vzdálenost do 50 m v objektech výšky přes 12 do 24 m</t>
  </si>
  <si>
    <t>797359054</t>
  </si>
  <si>
    <t>46</t>
  </si>
  <si>
    <t>998766181</t>
  </si>
  <si>
    <t>Přesun hmot pro konstrukce truhlářské stanovený z hmotnosti přesunovaného materiálu Příplatek k ceně za přesun prováděný bez použití mechanizace pro jakoukoliv výšku objektu</t>
  </si>
  <si>
    <t>587855478</t>
  </si>
  <si>
    <t>47</t>
  </si>
  <si>
    <t>76753111R</t>
  </si>
  <si>
    <t xml:space="preserve">Montáž vstupních čistících zón z rohoží kovových nebo plastových včetné rámu_x000d_
</t>
  </si>
  <si>
    <t>-2059865372</t>
  </si>
  <si>
    <t>48</t>
  </si>
  <si>
    <t>592mat01</t>
  </si>
  <si>
    <t>pororošt podlahový 1,5/1,5cm</t>
  </si>
  <si>
    <t>-1780061109</t>
  </si>
  <si>
    <t>49</t>
  </si>
  <si>
    <t>767649194</t>
  </si>
  <si>
    <t>Montáž dveří ocelových doplňků dveří madel</t>
  </si>
  <si>
    <t>2038322165</t>
  </si>
  <si>
    <t>"vstupní dveře" 2</t>
  </si>
  <si>
    <t>50</t>
  </si>
  <si>
    <t>549mat01</t>
  </si>
  <si>
    <t xml:space="preserve">vodorovné madlo kovové dl.100 cm </t>
  </si>
  <si>
    <t>792187524</t>
  </si>
  <si>
    <t>51</t>
  </si>
  <si>
    <t>767-R01</t>
  </si>
  <si>
    <t>Dodávka a montáž šikmé schodištové plošiny typu X3 včetně povrchové úpravy a veškerého doplňkového vybavení</t>
  </si>
  <si>
    <t>454586064</t>
  </si>
  <si>
    <t>52</t>
  </si>
  <si>
    <t>767-R02</t>
  </si>
  <si>
    <t>Dodávka a montáž vertikální plošiny Genesis typu B včetně povrchové úpravy a veškerého doplňkového vybavení</t>
  </si>
  <si>
    <t>-1428095875</t>
  </si>
  <si>
    <t>53</t>
  </si>
  <si>
    <t>767-R03</t>
  </si>
  <si>
    <t>Dodávka a montáž šikmé schodištové plošiny vnítřní typu X3, 2 schody, včetně povrchové úpravy a veškerého doplňkového vybavení</t>
  </si>
  <si>
    <t>144041736</t>
  </si>
  <si>
    <t>54</t>
  </si>
  <si>
    <t>767-R04</t>
  </si>
  <si>
    <t>Dodávka a montáž šikmé schodištové plošiny vnítřní typu X3, 3 schody, včetně povrchové úpravy a veškerého doplňkového vybavení</t>
  </si>
  <si>
    <t>392127379</t>
  </si>
  <si>
    <t>55</t>
  </si>
  <si>
    <t>998767203</t>
  </si>
  <si>
    <t>Přesun hmot pro zámečnické konstrukce stanovený procentní sazbou (%) z ceny vodorovná dopravní vzdálenost do 50 m v objektech výšky přes 12 do 24 m</t>
  </si>
  <si>
    <t>%</t>
  </si>
  <si>
    <t>-2077938880</t>
  </si>
  <si>
    <t>56</t>
  </si>
  <si>
    <t>771573131</t>
  </si>
  <si>
    <t>Montáž podlah z dlaždic keramických lepených standardním lepidlem režných nebo glazovaných protiskluzných nebo reliefovaných do 50 ks/ m2</t>
  </si>
  <si>
    <t>1784491060</t>
  </si>
  <si>
    <t xml:space="preserve">"m.č. 1.04" 5 </t>
  </si>
  <si>
    <t xml:space="preserve">"m.č. 2.04" 6,3 </t>
  </si>
  <si>
    <t xml:space="preserve">"m.č. 3.04" 6,3 </t>
  </si>
  <si>
    <t xml:space="preserve">"m.č. 4.04" 6,3 </t>
  </si>
  <si>
    <t>57</t>
  </si>
  <si>
    <t>597mat01</t>
  </si>
  <si>
    <t>dlaždice keramické - koupelny (bílé i barevné) 33,3 x 33,3 x 0,8 cm II. j.</t>
  </si>
  <si>
    <t>-684696719</t>
  </si>
  <si>
    <t>23,9*1,1 'Přepočtené koeficientem množství</t>
  </si>
  <si>
    <t>58</t>
  </si>
  <si>
    <t>771591111</t>
  </si>
  <si>
    <t>Podlahy - ostatní práce penetrace podkladu</t>
  </si>
  <si>
    <t>1393470838</t>
  </si>
  <si>
    <t>59</t>
  </si>
  <si>
    <t>998771103</t>
  </si>
  <si>
    <t>Přesun hmot pro podlahy z dlaždic stanovený z hmotnosti přesunovaného materiálu vodorovná dopravní vzdálenost do 50 m v objektech výšky přes 12 do 24 m</t>
  </si>
  <si>
    <t>691737901</t>
  </si>
  <si>
    <t>60</t>
  </si>
  <si>
    <t>998771181</t>
  </si>
  <si>
    <t>Přesun hmot pro podlahy z dlaždic stanovený z hmotnosti přesunovaného materiálu Příplatek k ceně za přesun prováděný bez použití mechanizace pro jakoukoliv výšku objektu</t>
  </si>
  <si>
    <t>894102547</t>
  </si>
  <si>
    <t>61</t>
  </si>
  <si>
    <t>781473117</t>
  </si>
  <si>
    <t>Montáž obkladů vnitřních stěn z dlaždic keramických lepených standardním lepidlem režných nebo glazovaných hladkých přes 35 do 45 ks/m2</t>
  </si>
  <si>
    <t>-1895463157</t>
  </si>
  <si>
    <t>"m.č. 1.04" (2,4+2,07)*2*1,9-0,9*1,9</t>
  </si>
  <si>
    <t>"m.č. 2.04" (2,7+2,35)*2*1,9-0,9*1,9-0,8*1,9-1,5*0,8</t>
  </si>
  <si>
    <t>"m.č. 3.04" (2,7+2,35)*2*1,9-0,9*1,9-0,8*1,9-1,5*0,8</t>
  </si>
  <si>
    <t>"m.č. 4.04" (2,7+2,35)*2*1,9-0,9*1,9-0,8*1,9-1,5*0,8</t>
  </si>
  <si>
    <t>62</t>
  </si>
  <si>
    <t>597mat02</t>
  </si>
  <si>
    <t>obkládačky keramické koupelnové (bílé i barevné) 25 x 33 x 0,7 cm I. j.</t>
  </si>
  <si>
    <t>289319889</t>
  </si>
  <si>
    <t>59,556*1,1 'Přepočtené koeficientem množství</t>
  </si>
  <si>
    <t>63</t>
  </si>
  <si>
    <t>781491011</t>
  </si>
  <si>
    <t>Montáž zrcadel lepených silikonovým tmelem na podkladní omítku, plochy do 1 m2</t>
  </si>
  <si>
    <t>-178120934</t>
  </si>
  <si>
    <t>0,5*4</t>
  </si>
  <si>
    <t>64</t>
  </si>
  <si>
    <t>634651220</t>
  </si>
  <si>
    <t>zrcadlo nemontované čiré tl. 3 mm, max. rozměr 3210 x 2250 mm</t>
  </si>
  <si>
    <t>-570917683</t>
  </si>
  <si>
    <t>2*1,1 'Přepočtené koeficientem množství</t>
  </si>
  <si>
    <t>65</t>
  </si>
  <si>
    <t>781493111</t>
  </si>
  <si>
    <t>Ostatní prvky plastové profily ukončovací a dilatační lepené standardním lepidlem rohové</t>
  </si>
  <si>
    <t>-1242880648</t>
  </si>
  <si>
    <t>1,9*4*4</t>
  </si>
  <si>
    <t>66</t>
  </si>
  <si>
    <t>781493511</t>
  </si>
  <si>
    <t>Ostatní prvky plastové profily ukončovací a dilatační lepené standardním lepidlem ukončovací</t>
  </si>
  <si>
    <t>1522400145</t>
  </si>
  <si>
    <t>2,4*2+2,07*2-0,9+2,35*2*3+2,7*2*3-0,9*3-0,8*3-1,5*3</t>
  </si>
  <si>
    <t>67</t>
  </si>
  <si>
    <t>781495111</t>
  </si>
  <si>
    <t>Ostatní prvky ostatní práce penetrace podkladu</t>
  </si>
  <si>
    <t>-739694686</t>
  </si>
  <si>
    <t>68</t>
  </si>
  <si>
    <t>998781103</t>
  </si>
  <si>
    <t>Přesun hmot pro obklady keramické stanovený z hmotnosti přesunovaného materiálu vodorovná dopravní vzdálenost do 50 m v objektech výšky přes 12 do 24 m</t>
  </si>
  <si>
    <t>-704703881</t>
  </si>
  <si>
    <t>69</t>
  </si>
  <si>
    <t>998781181</t>
  </si>
  <si>
    <t>Přesun hmot pro obklady keramické stanovený z hmotnosti přesunovaného materiálu Příplatek k cenám za přesun prováděný bez použití mechanizace pro jakoukoliv výšku objektu</t>
  </si>
  <si>
    <t>-168019657</t>
  </si>
  <si>
    <t>784</t>
  </si>
  <si>
    <t>Dokončovací práce - malby a tapety</t>
  </si>
  <si>
    <t>70</t>
  </si>
  <si>
    <t>784111001</t>
  </si>
  <si>
    <t>Oprášení (ometení) podkladu v místnostech výšky do 3,80 m</t>
  </si>
  <si>
    <t>1034443039</t>
  </si>
  <si>
    <t>71</t>
  </si>
  <si>
    <t>784181101</t>
  </si>
  <si>
    <t>Penetrace podkladu jednonásobná základní akrylátová v místnostech výšky do 3,80 m</t>
  </si>
  <si>
    <t>-204174099</t>
  </si>
  <si>
    <t>72</t>
  </si>
  <si>
    <t>784221101</t>
  </si>
  <si>
    <t>Malby z malířských směsí otěruvzdorných za sucha dvojnásobné, bílé za sucha otěruvzdorné dobře v místnostech výšky do 3,80 m</t>
  </si>
  <si>
    <t>-140878963</t>
  </si>
  <si>
    <t>128,95-59,55+23,6</t>
  </si>
  <si>
    <t>787</t>
  </si>
  <si>
    <t>Dokončovací práce - zasklívání</t>
  </si>
  <si>
    <t>73</t>
  </si>
  <si>
    <t>787911111</t>
  </si>
  <si>
    <t>Zasklívání – ostatní práce montáž fólie na sklo bezpečnostní</t>
  </si>
  <si>
    <t>-137369703</t>
  </si>
  <si>
    <t>"vstupní dveře" 0,63*2</t>
  </si>
  <si>
    <t>74</t>
  </si>
  <si>
    <t>634790190</t>
  </si>
  <si>
    <t>fólie na sklo ochranné a bezpečnostní čirá, 82%, role 1,524 m</t>
  </si>
  <si>
    <t>592511048</t>
  </si>
  <si>
    <t>1,26*1,03 'Přepočtené koeficientem množství</t>
  </si>
  <si>
    <t>75</t>
  </si>
  <si>
    <t>78791111R</t>
  </si>
  <si>
    <t>Zasklívání – ostatní práce montáž kontrastného označení na sklo</t>
  </si>
  <si>
    <t>-1278373191</t>
  </si>
  <si>
    <t>"vstupní dveře" 1,9*4</t>
  </si>
  <si>
    <t>76</t>
  </si>
  <si>
    <t>634mat01</t>
  </si>
  <si>
    <t>kontrastný pruh ze značek na sklo</t>
  </si>
  <si>
    <t>365142028</t>
  </si>
  <si>
    <t>7,6*1,03 'Přepočtené koeficientem množství</t>
  </si>
  <si>
    <t>77</t>
  </si>
  <si>
    <t>998787103</t>
  </si>
  <si>
    <t>Přesun hmot pro zasklívání stanovený z hmotnosti přesunovaného materiálu vodorovná dopravní vzdálenost do 50 m v objektech výšky přes 12 do 24 m</t>
  </si>
  <si>
    <t>1007131477</t>
  </si>
  <si>
    <t>78</t>
  </si>
  <si>
    <t>998787181</t>
  </si>
  <si>
    <t>Přesun hmot pro zasklívání stanovený z hmotnosti přesunovaného materiálu Příplatek k cenám za přesun prováděný bez použití mechanizace pro jakoukoliv výšku objektu</t>
  </si>
  <si>
    <t>1157844204</t>
  </si>
  <si>
    <t>03 - Elektro</t>
  </si>
  <si>
    <t xml:space="preserve"> </t>
  </si>
  <si>
    <t>D1 - Prace a dodavky PSV</t>
  </si>
  <si>
    <t xml:space="preserve">    D2 - Elektromontaze - zkousky a revize</t>
  </si>
  <si>
    <t xml:space="preserve">    D3 - Elektromontaze - hruba montaz</t>
  </si>
  <si>
    <t xml:space="preserve">    D4 - Elektromontaze - kompletace rozvodu</t>
  </si>
  <si>
    <t>D5 - Prace a dodavky M</t>
  </si>
  <si>
    <t xml:space="preserve">    D6 - Elektromontaze</t>
  </si>
  <si>
    <t>D1</t>
  </si>
  <si>
    <t>Prace a dodavky PSV</t>
  </si>
  <si>
    <t>D2</t>
  </si>
  <si>
    <t>Elektromontaze - zkousky a revize</t>
  </si>
  <si>
    <t>Pol1</t>
  </si>
  <si>
    <t>Celkova prohlidka elektrickeho rozvodu a zarizeni do 100 000,- Kc</t>
  </si>
  <si>
    <t>D3</t>
  </si>
  <si>
    <t>Elektromontaze - hruba montaz</t>
  </si>
  <si>
    <t>Pol2</t>
  </si>
  <si>
    <t>Montaz krabice zapustena plastova kruhova typ KU68/2-1902, KO125</t>
  </si>
  <si>
    <t>Pol3</t>
  </si>
  <si>
    <t>krabice univerzalni KU 68</t>
  </si>
  <si>
    <t>Pol4</t>
  </si>
  <si>
    <t>krabice</t>
  </si>
  <si>
    <t>Pol5</t>
  </si>
  <si>
    <t>Montaz krabice KO125</t>
  </si>
  <si>
    <t>Pol6</t>
  </si>
  <si>
    <t>krabice KO125</t>
  </si>
  <si>
    <t>D4</t>
  </si>
  <si>
    <t>Elektromontaze - kompletace rozvodu</t>
  </si>
  <si>
    <t>Pol7</t>
  </si>
  <si>
    <t>Montaz jistic jednopolovy nn do 25 A ve skrini</t>
  </si>
  <si>
    <t>Pol8</t>
  </si>
  <si>
    <t>jistic 1polovy - 6B/1</t>
  </si>
  <si>
    <t>Pol9</t>
  </si>
  <si>
    <t>jistic 1polovy - 16B/1</t>
  </si>
  <si>
    <t>Pol10</t>
  </si>
  <si>
    <t>Montaz jistic tripolovy nn do 25 A ve skrini</t>
  </si>
  <si>
    <t>Pol11</t>
  </si>
  <si>
    <t>jistic 3polovy- 16B/3</t>
  </si>
  <si>
    <t>D5</t>
  </si>
  <si>
    <t>Prace a dodavky M</t>
  </si>
  <si>
    <t>D6</t>
  </si>
  <si>
    <t>Elektromontaze</t>
  </si>
  <si>
    <t>Pol12</t>
  </si>
  <si>
    <t>Montaz ochrannych plastovych list</t>
  </si>
  <si>
    <t>Pol13</t>
  </si>
  <si>
    <t>elektroinstalacni lista LHD 25x15</t>
  </si>
  <si>
    <t>Pol14</t>
  </si>
  <si>
    <t>elektroinstalacni lista LH 15x10</t>
  </si>
  <si>
    <t>Pol15</t>
  </si>
  <si>
    <t>elektroinstalacni lista LH 40x40</t>
  </si>
  <si>
    <t>Pol16</t>
  </si>
  <si>
    <t>Montaz pristroju</t>
  </si>
  <si>
    <t>Pol17</t>
  </si>
  <si>
    <t>tlacitlo TL-07</t>
  </si>
  <si>
    <t>Pol18</t>
  </si>
  <si>
    <t>tlacitlo AJ-07</t>
  </si>
  <si>
    <t>Pol19</t>
  </si>
  <si>
    <t>sluzebni jednotka SJ-07</t>
  </si>
  <si>
    <t>Pol20</t>
  </si>
  <si>
    <t>svitidlo SV-07</t>
  </si>
  <si>
    <t>Pol21</t>
  </si>
  <si>
    <t>Napajec na DIN listu</t>
  </si>
  <si>
    <t>Pol22</t>
  </si>
  <si>
    <t>Montaz zapusteny vypinac nn jednopolovy sroubove pripojeni</t>
  </si>
  <si>
    <t>Pol23</t>
  </si>
  <si>
    <t>spinac jednopolovy 10A Classic 3553-01289 bily</t>
  </si>
  <si>
    <t>Pol24</t>
  </si>
  <si>
    <t>Montaz medenych vodicu do list</t>
  </si>
  <si>
    <t>Pol25</t>
  </si>
  <si>
    <t>kabel silovy s Cu jadrem CYKY 3x1,5 mm2</t>
  </si>
  <si>
    <t>Pol26</t>
  </si>
  <si>
    <t>kabel silovy s Cu jadrem CYKY 3x2,5 mm2</t>
  </si>
  <si>
    <t>Pol27</t>
  </si>
  <si>
    <t>kabel silovy s Cu jadrem CYKY 5x2,5 mm2</t>
  </si>
  <si>
    <t>Pol28</t>
  </si>
  <si>
    <t>SYKFY 4x2x0,5mm2</t>
  </si>
  <si>
    <t>Pol29</t>
  </si>
  <si>
    <t>kabel UTP</t>
  </si>
  <si>
    <t>Pol30</t>
  </si>
  <si>
    <t>Mimostavenistni doprava</t>
  </si>
  <si>
    <t>Pol31</t>
  </si>
  <si>
    <t>Zednicke vypomoci</t>
  </si>
  <si>
    <t>Pol32</t>
  </si>
  <si>
    <t>Presun dodavek</t>
  </si>
  <si>
    <t>Pol33</t>
  </si>
  <si>
    <t>Pridruzeny a drobny instalacni material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</si>
  <si>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</si>
  <si>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</si>
  <si>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</si>
  <si>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</si>
  <si>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Trebuchet MS"/>
        <charset val="238"/>
        <i val="1"/>
        <color auto="1"/>
        <sz val="9"/>
        <scheme val="none"/>
      </rPr>
      <t xml:space="preserve">Rekapitulace stavby </t>
    </r>
    <r>
      <rPr>
        <rFont val="Trebuchet MS"/>
        <charset val="238"/>
        <color auto="1"/>
        <sz val="9"/>
        <scheme val="none"/>
      </rPr>
      <t>obsahuje sestavu Rekapitulace stavby a Rekapitulace objektů stavby a soupisů prací.</t>
    </r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</si>
  <si>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stavby</t>
    </r>
    <r>
      <rPr>
        <rFont val="Trebuchet MS"/>
        <charset val="238"/>
        <color auto="1"/>
        <sz val="9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</si>
  <si>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</si>
  <si>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objektů stavby a soupisů prací</t>
    </r>
    <r>
      <rPr>
        <rFont val="Trebuchet MS"/>
        <charset val="238"/>
        <color auto="1"/>
        <sz val="9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</si>
  <si>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</si>
  <si>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</si>
  <si>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</si>
  <si>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</si>
  <si>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</si>
  <si>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</si>
  <si>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</si>
  <si>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</si>
  <si>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</si>
  <si>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</si>
  <si>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</si>
  <si>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</si>
  <si>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</si>
  <si>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Trebuchet MS"/>
        <charset val="238"/>
        <i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</si>
  <si>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</si>
  <si>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rFont val="Trebuchet MS"/>
        <charset val="238"/>
        <b val="1"/>
        <color auto="1"/>
        <sz val="9"/>
        <scheme val="none"/>
      </rPr>
      <t>Krycí list soupisu</t>
    </r>
    <r>
      <rPr>
        <rFont val="Trebuchet MS"/>
        <charset val="238"/>
        <color auto="1"/>
        <sz val="9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</si>
  <si>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</si>
  <si>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Trebuchet MS"/>
        <charset val="238"/>
        <b val="1"/>
        <color auto="1"/>
        <sz val="9"/>
        <scheme val="none"/>
      </rPr>
      <t>Rekapitulace členění soupisu prací</t>
    </r>
    <r>
      <rPr>
        <rFont val="Trebuchet MS"/>
        <charset val="238"/>
        <color auto="1"/>
        <sz val="9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</si>
  <si>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</si>
  <si>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Trebuchet MS"/>
        <charset val="238"/>
        <b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</si>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</sst>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5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color rgb="FFFF0000"/>
      <name val="Trebuchet MS"/>
    </font>
    <font>
      <sz val="8"/>
      <color rgb="FF800080"/>
      <name val="Trebuchet MS"/>
    </font>
    <font>
      <sz val="8"/>
      <name val="Trebuchet MS"/>
      <family val="0"/>
      <charset val="238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b/>
      <sz val="16"/>
      <name val="Trebuchet MS"/>
    </font>
    <font>
      <sz val="8"/>
      <color rgb="FF3366FF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i/>
      <sz val="8"/>
      <color rgb="FF0000FF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</fonts>
  <fills count="7">
    <fill>
      <patternFill patternType="none"/>
    </fill>
    <fill>
      <patternFill patternType="gray125"/>
    </fill>
    <fill>
      <patternFill patternType="none">
        <fgColor indexed="64"/>
        <bgColor indexed="65"/>
      </patternFill>
    </fill>
    <fill>
      <patternFill patternType="solid">
        <fgColor rgb="FFFAE682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right style="thin">
        <color rgb="FF000000"/>
      </right>
      <top style="hair">
        <color rgb="FF969696"/>
      </top>
    </border>
    <border>
      <right style="thin">
        <color rgb="FF000000"/>
      </right>
      <top style="hair">
        <color rgb="FF000000"/>
      </top>
      <bottom style="hair">
        <color rgb="FF000000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4" fillId="0" borderId="0" applyNumberFormat="0" applyFill="0" applyBorder="0" applyAlignment="0" applyProtection="0"/>
  </cellStyleXfs>
  <cellXfs count="365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>
      <alignment horizontal="center" vertical="center"/>
      <protection locked="0"/>
    </xf>
    <xf numFmtId="0" fontId="12" fillId="3" borderId="0" xfId="0" applyFont="1" applyFill="1" applyAlignment="1" applyProtection="1">
      <alignment horizontal="left" vertical="center"/>
    </xf>
    <xf numFmtId="0" fontId="13" fillId="3" borderId="0" xfId="0" applyFont="1" applyFill="1" applyAlignment="1" applyProtection="1">
      <alignment vertical="center"/>
    </xf>
    <xf numFmtId="0" fontId="14" fillId="3" borderId="0" xfId="0" applyFont="1" applyFill="1" applyAlignment="1" applyProtection="1">
      <alignment horizontal="left" vertical="center"/>
    </xf>
    <xf numFmtId="0" fontId="15" fillId="3" borderId="0" xfId="1" applyFont="1" applyFill="1" applyAlignment="1" applyProtection="1">
      <alignment vertical="center"/>
    </xf>
    <xf numFmtId="0" fontId="44" fillId="3" borderId="0" xfId="1" applyFill="1"/>
    <xf numFmtId="0" fontId="0" fillId="3" borderId="0" xfId="0" applyFill="1"/>
    <xf numFmtId="0" fontId="12" fillId="3" borderId="0" xfId="0" applyFont="1" applyFill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0" fillId="0" borderId="0" xfId="0" applyBorder="1" applyProtection="1"/>
    <xf numFmtId="0" fontId="16" fillId="0" borderId="0" xfId="0" applyFont="1" applyBorder="1" applyAlignment="1" applyProtection="1">
      <alignment horizontal="left" vertical="center"/>
    </xf>
    <xf numFmtId="0" fontId="0" fillId="0" borderId="6" xfId="0" applyBorder="1" applyProtection="1"/>
    <xf numFmtId="0" fontId="17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19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20" fillId="0" borderId="0" xfId="0" applyFont="1" applyAlignment="1">
      <alignment horizontal="left" vertical="top" wrapText="1"/>
    </xf>
    <xf numFmtId="0" fontId="3" fillId="0" borderId="0" xfId="0" applyFont="1" applyBorder="1" applyAlignment="1" applyProtection="1">
      <alignment horizontal="left" vertical="top"/>
    </xf>
    <xf numFmtId="0" fontId="3" fillId="0" borderId="0" xfId="0" applyFont="1" applyBorder="1" applyAlignment="1" applyProtection="1">
      <alignment horizontal="left" vertical="top" wrapText="1"/>
    </xf>
    <xf numFmtId="0" fontId="20" fillId="0" borderId="0" xfId="0" applyFont="1" applyAlignment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0" fontId="0" fillId="0" borderId="7" xfId="0" applyBorder="1" applyProtection="1"/>
    <xf numFmtId="0" fontId="0" fillId="0" borderId="5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21" fillId="0" borderId="8" xfId="0" applyFont="1" applyBorder="1" applyAlignment="1" applyProtection="1">
      <alignment horizontal="left" vertical="center"/>
    </xf>
    <xf numFmtId="0" fontId="0" fillId="0" borderId="8" xfId="0" applyFont="1" applyBorder="1" applyAlignment="1" applyProtection="1">
      <alignment vertical="center"/>
    </xf>
    <xf numFmtId="4" fontId="21" fillId="0" borderId="8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1" fillId="0" borderId="5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164" fontId="1" fillId="0" borderId="0" xfId="0" applyNumberFormat="1" applyFont="1" applyBorder="1" applyAlignment="1" applyProtection="1">
      <alignment horizontal="center" vertical="center"/>
    </xf>
    <xf numFmtId="4" fontId="20" fillId="0" borderId="0" xfId="0" applyNumberFormat="1" applyFont="1" applyBorder="1" applyAlignment="1" applyProtection="1">
      <alignment vertical="center"/>
    </xf>
    <xf numFmtId="0" fontId="1" fillId="0" borderId="6" xfId="0" applyFont="1" applyBorder="1" applyAlignment="1" applyProtection="1">
      <alignment vertical="center"/>
    </xf>
    <xf numFmtId="0" fontId="0" fillId="5" borderId="0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left" vertical="center"/>
    </xf>
    <xf numFmtId="0" fontId="0" fillId="5" borderId="10" xfId="0" applyFont="1" applyFill="1" applyBorder="1" applyAlignment="1" applyProtection="1">
      <alignment vertical="center"/>
    </xf>
    <xf numFmtId="0" fontId="3" fillId="5" borderId="10" xfId="0" applyFont="1" applyFill="1" applyBorder="1" applyAlignment="1" applyProtection="1">
      <alignment horizontal="center" vertical="center"/>
    </xf>
    <xf numFmtId="0" fontId="3" fillId="5" borderId="10" xfId="0" applyFont="1" applyFill="1" applyBorder="1" applyAlignment="1" applyProtection="1">
      <alignment horizontal="left" vertical="center"/>
    </xf>
    <xf numFmtId="4" fontId="3" fillId="5" borderId="10" xfId="0" applyNumberFormat="1" applyFont="1" applyFill="1" applyBorder="1" applyAlignment="1" applyProtection="1">
      <alignment vertical="center"/>
    </xf>
    <xf numFmtId="0" fontId="0" fillId="5" borderId="11" xfId="0" applyFont="1" applyFill="1" applyBorder="1" applyAlignment="1" applyProtection="1">
      <alignment vertical="center"/>
    </xf>
    <xf numFmtId="0" fontId="0" fillId="5" borderId="6" xfId="0" applyFont="1" applyFill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5" xfId="0" applyFont="1" applyBorder="1" applyAlignment="1">
      <alignment vertical="center"/>
    </xf>
    <xf numFmtId="0" fontId="16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5" xfId="0" applyFont="1" applyBorder="1" applyAlignment="1">
      <alignment vertical="center"/>
    </xf>
    <xf numFmtId="0" fontId="3" fillId="0" borderId="5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5" xfId="0" applyFont="1" applyBorder="1" applyAlignment="1">
      <alignment vertical="center"/>
    </xf>
    <xf numFmtId="0" fontId="22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3" fillId="0" borderId="15" xfId="0" applyFont="1" applyBorder="1" applyAlignment="1">
      <alignment horizontal="center" vertical="center"/>
    </xf>
    <xf numFmtId="0" fontId="23" fillId="0" borderId="16" xfId="0" applyFont="1" applyBorder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1" fillId="0" borderId="18" xfId="0" applyFont="1" applyBorder="1" applyAlignment="1" applyProtection="1">
      <alignment horizontal="left" vertical="center"/>
    </xf>
    <xf numFmtId="0" fontId="0" fillId="0" borderId="19" xfId="0" applyFont="1" applyBorder="1" applyAlignment="1" applyProtection="1">
      <alignment vertical="center"/>
    </xf>
    <xf numFmtId="0" fontId="2" fillId="6" borderId="9" xfId="0" applyFont="1" applyFill="1" applyBorder="1" applyAlignment="1" applyProtection="1">
      <alignment horizontal="center" vertical="center"/>
    </xf>
    <xf numFmtId="0" fontId="2" fillId="6" borderId="10" xfId="0" applyFont="1" applyFill="1" applyBorder="1" applyAlignment="1" applyProtection="1">
      <alignment horizontal="left" vertical="center"/>
    </xf>
    <xf numFmtId="0" fontId="0" fillId="6" borderId="10" xfId="0" applyFont="1" applyFill="1" applyBorder="1" applyAlignment="1" applyProtection="1">
      <alignment vertical="center"/>
    </xf>
    <xf numFmtId="0" fontId="2" fillId="6" borderId="10" xfId="0" applyFont="1" applyFill="1" applyBorder="1" applyAlignment="1" applyProtection="1">
      <alignment horizontal="center" vertical="center"/>
    </xf>
    <xf numFmtId="0" fontId="2" fillId="6" borderId="10" xfId="0" applyFont="1" applyFill="1" applyBorder="1" applyAlignment="1" applyProtection="1">
      <alignment horizontal="right" vertical="center"/>
    </xf>
    <xf numFmtId="0" fontId="2" fillId="6" borderId="11" xfId="0" applyFont="1" applyFill="1" applyBorder="1" applyAlignment="1" applyProtection="1">
      <alignment horizontal="center" vertical="center"/>
    </xf>
    <xf numFmtId="0" fontId="19" fillId="0" borderId="20" xfId="0" applyFont="1" applyBorder="1" applyAlignment="1" applyProtection="1">
      <alignment horizontal="center" vertical="center" wrapText="1"/>
    </xf>
    <xf numFmtId="0" fontId="19" fillId="0" borderId="21" xfId="0" applyFont="1" applyBorder="1" applyAlignment="1" applyProtection="1">
      <alignment horizontal="center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0" borderId="17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23" fillId="0" borderId="18" xfId="0" applyNumberFormat="1" applyFont="1" applyBorder="1" applyAlignment="1" applyProtection="1">
      <alignment vertical="center"/>
    </xf>
    <xf numFmtId="4" fontId="23" fillId="0" borderId="0" xfId="0" applyNumberFormat="1" applyFont="1" applyBorder="1" applyAlignment="1" applyProtection="1">
      <alignment vertical="center"/>
    </xf>
    <xf numFmtId="166" fontId="23" fillId="0" borderId="0" xfId="0" applyNumberFormat="1" applyFont="1" applyBorder="1" applyAlignment="1" applyProtection="1">
      <alignment vertical="center"/>
    </xf>
    <xf numFmtId="4" fontId="23" fillId="0" borderId="19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4" fillId="0" borderId="5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29" fillId="0" borderId="0" xfId="0" applyFont="1" applyAlignment="1" applyProtection="1">
      <alignment horizontal="center" vertical="center"/>
    </xf>
    <xf numFmtId="0" fontId="4" fillId="0" borderId="5" xfId="0" applyFont="1" applyBorder="1" applyAlignment="1">
      <alignment vertical="center"/>
    </xf>
    <xf numFmtId="4" fontId="30" fillId="0" borderId="18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9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4" fontId="30" fillId="0" borderId="23" xfId="0" applyNumberFormat="1" applyFont="1" applyBorder="1" applyAlignment="1" applyProtection="1">
      <alignment vertical="center"/>
    </xf>
    <xf numFmtId="4" fontId="30" fillId="0" borderId="24" xfId="0" applyNumberFormat="1" applyFont="1" applyBorder="1" applyAlignment="1" applyProtection="1">
      <alignment vertical="center"/>
    </xf>
    <xf numFmtId="166" fontId="30" fillId="0" borderId="24" xfId="0" applyNumberFormat="1" applyFont="1" applyBorder="1" applyAlignment="1" applyProtection="1">
      <alignment vertical="center"/>
    </xf>
    <xf numFmtId="4" fontId="30" fillId="0" borderId="25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13" fillId="3" borderId="0" xfId="0" applyFont="1" applyFill="1" applyAlignment="1">
      <alignment vertical="center"/>
    </xf>
    <xf numFmtId="0" fontId="14" fillId="3" borderId="0" xfId="0" applyFont="1" applyFill="1" applyAlignment="1">
      <alignment horizontal="left" vertical="center"/>
    </xf>
    <xf numFmtId="0" fontId="31" fillId="3" borderId="0" xfId="1" applyFont="1" applyFill="1" applyAlignment="1">
      <alignment vertical="center"/>
    </xf>
    <xf numFmtId="0" fontId="13" fillId="3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19" fillId="0" borderId="0" xfId="0" applyFont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vertical="center"/>
      <protection locked="0"/>
    </xf>
    <xf numFmtId="0" fontId="3" fillId="0" borderId="0" xfId="0" applyFont="1" applyBorder="1" applyAlignment="1" applyProtection="1">
      <alignment horizontal="left" vertical="center" wrapText="1"/>
    </xf>
    <xf numFmtId="0" fontId="19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 applyProtection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 applyProtection="1">
      <alignment vertical="center"/>
    </xf>
    <xf numFmtId="0" fontId="21" fillId="0" borderId="0" xfId="0" applyFont="1" applyBorder="1" applyAlignment="1" applyProtection="1">
      <alignment horizontal="left" vertical="center"/>
    </xf>
    <xf numFmtId="4" fontId="24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6" borderId="0" xfId="0" applyFont="1" applyFill="1" applyBorder="1" applyAlignment="1" applyProtection="1">
      <alignment vertical="center"/>
    </xf>
    <xf numFmtId="0" fontId="3" fillId="6" borderId="9" xfId="0" applyFont="1" applyFill="1" applyBorder="1" applyAlignment="1" applyProtection="1">
      <alignment horizontal="left" vertical="center"/>
    </xf>
    <xf numFmtId="0" fontId="3" fillId="6" borderId="10" xfId="0" applyFont="1" applyFill="1" applyBorder="1" applyAlignment="1" applyProtection="1">
      <alignment horizontal="right" vertical="center"/>
    </xf>
    <xf numFmtId="0" fontId="3" fillId="6" borderId="10" xfId="0" applyFont="1" applyFill="1" applyBorder="1" applyAlignment="1" applyProtection="1">
      <alignment horizontal="center" vertical="center"/>
    </xf>
    <xf numFmtId="0" fontId="0" fillId="6" borderId="10" xfId="0" applyFont="1" applyFill="1" applyBorder="1" applyAlignment="1" applyProtection="1">
      <alignment vertical="center"/>
      <protection locked="0"/>
    </xf>
    <xf numFmtId="4" fontId="3" fillId="6" borderId="10" xfId="0" applyNumberFormat="1" applyFont="1" applyFill="1" applyBorder="1" applyAlignment="1" applyProtection="1">
      <alignment vertical="center"/>
    </xf>
    <xf numFmtId="0" fontId="0" fillId="6" borderId="27" xfId="0" applyFont="1" applyFill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0" fillId="0" borderId="0" xfId="0" applyFont="1" applyBorder="1" applyAlignment="1" applyProtection="1">
      <alignment horizontal="left" vertical="center"/>
    </xf>
    <xf numFmtId="0" fontId="2" fillId="6" borderId="0" xfId="0" applyFont="1" applyFill="1" applyBorder="1" applyAlignment="1" applyProtection="1">
      <alignment horizontal="left" vertical="center"/>
    </xf>
    <xf numFmtId="0" fontId="0" fillId="6" borderId="0" xfId="0" applyFont="1" applyFill="1" applyBorder="1" applyAlignment="1" applyProtection="1">
      <alignment vertical="center"/>
      <protection locked="0"/>
    </xf>
    <xf numFmtId="0" fontId="2" fillId="6" borderId="0" xfId="0" applyFont="1" applyFill="1" applyBorder="1" applyAlignment="1" applyProtection="1">
      <alignment horizontal="right" vertical="center"/>
    </xf>
    <xf numFmtId="0" fontId="0" fillId="6" borderId="6" xfId="0" applyFont="1" applyFill="1" applyBorder="1" applyAlignment="1" applyProtection="1">
      <alignment vertical="center"/>
    </xf>
    <xf numFmtId="0" fontId="32" fillId="0" borderId="0" xfId="0" applyFont="1" applyBorder="1" applyAlignment="1" applyProtection="1">
      <alignment horizontal="left" vertical="center"/>
    </xf>
    <xf numFmtId="0" fontId="5" fillId="0" borderId="5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horizontal="left" vertical="center"/>
    </xf>
    <xf numFmtId="0" fontId="5" fillId="0" borderId="24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vertical="center"/>
      <protection locked="0"/>
    </xf>
    <xf numFmtId="4" fontId="5" fillId="0" borderId="24" xfId="0" applyNumberFormat="1" applyFont="1" applyBorder="1" applyAlignment="1" applyProtection="1">
      <alignment vertical="center"/>
    </xf>
    <xf numFmtId="0" fontId="5" fillId="0" borderId="6" xfId="0" applyFont="1" applyBorder="1" applyAlignment="1" applyProtection="1">
      <alignment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horizontal="left" vertical="center"/>
    </xf>
    <xf numFmtId="0" fontId="6" fillId="0" borderId="24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 applyProtection="1">
      <alignment vertical="center"/>
    </xf>
    <xf numFmtId="0" fontId="6" fillId="0" borderId="6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  <protection locked="0"/>
    </xf>
    <xf numFmtId="0" fontId="19" fillId="0" borderId="0" xfId="0" applyFont="1" applyAlignment="1" applyProtection="1">
      <alignment horizontal="left" vertical="center" wrapText="1"/>
    </xf>
    <xf numFmtId="0" fontId="2" fillId="0" borderId="0" xfId="0" applyFont="1" applyAlignment="1" applyProtection="1">
      <alignment horizontal="left" vertical="center"/>
    </xf>
    <xf numFmtId="0" fontId="19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horizontal="center" vertical="center" wrapText="1"/>
    </xf>
    <xf numFmtId="0" fontId="2" fillId="6" borderId="20" xfId="0" applyFont="1" applyFill="1" applyBorder="1" applyAlignment="1" applyProtection="1">
      <alignment horizontal="center" vertical="center" wrapText="1"/>
    </xf>
    <xf numFmtId="0" fontId="2" fillId="6" borderId="21" xfId="0" applyFont="1" applyFill="1" applyBorder="1" applyAlignment="1" applyProtection="1">
      <alignment horizontal="center" vertical="center" wrapText="1"/>
    </xf>
    <xf numFmtId="0" fontId="2" fillId="6" borderId="21" xfId="0" applyFont="1" applyFill="1" applyBorder="1" applyAlignment="1" applyProtection="1">
      <alignment horizontal="center" vertical="center" wrapText="1"/>
      <protection locked="0"/>
    </xf>
    <xf numFmtId="0" fontId="2" fillId="6" borderId="22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4" fontId="24" fillId="0" borderId="0" xfId="0" applyNumberFormat="1" applyFont="1" applyAlignment="1" applyProtection="1"/>
    <xf numFmtId="166" fontId="33" fillId="0" borderId="16" xfId="0" applyNumberFormat="1" applyFont="1" applyBorder="1" applyAlignment="1" applyProtection="1"/>
    <xf numFmtId="166" fontId="33" fillId="0" borderId="17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7" fillId="0" borderId="5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7" fillId="0" borderId="5" xfId="0" applyFont="1" applyBorder="1" applyAlignment="1"/>
    <xf numFmtId="0" fontId="7" fillId="0" borderId="18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9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0" fillId="0" borderId="28" xfId="0" applyFont="1" applyBorder="1" applyAlignment="1" applyProtection="1">
      <alignment horizontal="center" vertical="center"/>
    </xf>
    <xf numFmtId="49" fontId="0" fillId="0" borderId="28" xfId="0" applyNumberFormat="1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center" vertical="center" wrapText="1"/>
    </xf>
    <xf numFmtId="167" fontId="0" fillId="0" borderId="28" xfId="0" applyNumberFormat="1" applyFont="1" applyBorder="1" applyAlignment="1" applyProtection="1">
      <alignment vertical="center"/>
    </xf>
    <xf numFmtId="4" fontId="0" fillId="4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</xf>
    <xf numFmtId="0" fontId="1" fillId="4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9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1" fillId="0" borderId="24" xfId="0" applyFont="1" applyBorder="1" applyAlignment="1" applyProtection="1">
      <alignment horizontal="center" vertical="center"/>
    </xf>
    <xf numFmtId="0" fontId="0" fillId="0" borderId="24" xfId="0" applyFont="1" applyBorder="1" applyAlignment="1" applyProtection="1">
      <alignment vertical="center"/>
    </xf>
    <xf numFmtId="166" fontId="1" fillId="0" borderId="24" xfId="0" applyNumberFormat="1" applyFont="1" applyBorder="1" applyAlignment="1" applyProtection="1">
      <alignment vertical="center"/>
    </xf>
    <xf numFmtId="166" fontId="1" fillId="0" borderId="25" xfId="0" applyNumberFormat="1" applyFont="1" applyBorder="1" applyAlignment="1" applyProtection="1">
      <alignment vertical="center"/>
    </xf>
    <xf numFmtId="0" fontId="8" fillId="0" borderId="5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167" fontId="8" fillId="0" borderId="0" xfId="0" applyNumberFormat="1" applyFont="1" applyAlignment="1" applyProtection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5" xfId="0" applyFont="1" applyBorder="1" applyAlignment="1">
      <alignment vertical="center"/>
    </xf>
    <xf numFmtId="0" fontId="8" fillId="0" borderId="18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9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5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5" xfId="0" applyFont="1" applyBorder="1" applyAlignment="1">
      <alignment vertical="center"/>
    </xf>
    <xf numFmtId="0" fontId="9" fillId="0" borderId="18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9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5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5" xfId="0" applyFont="1" applyBorder="1" applyAlignment="1">
      <alignment vertical="center"/>
    </xf>
    <xf numFmtId="0" fontId="10" fillId="0" borderId="18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9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9" fillId="0" borderId="23" xfId="0" applyFont="1" applyBorder="1" applyAlignment="1" applyProtection="1">
      <alignment vertical="center"/>
    </xf>
    <xf numFmtId="0" fontId="9" fillId="0" borderId="24" xfId="0" applyFont="1" applyBorder="1" applyAlignment="1" applyProtection="1">
      <alignment vertical="center"/>
    </xf>
    <xf numFmtId="0" fontId="9" fillId="0" borderId="25" xfId="0" applyFont="1" applyBorder="1" applyAlignment="1" applyProtection="1">
      <alignment vertical="center"/>
    </xf>
    <xf numFmtId="0" fontId="36" fillId="0" borderId="28" xfId="0" applyFont="1" applyBorder="1" applyAlignment="1" applyProtection="1">
      <alignment horizontal="center" vertical="center"/>
    </xf>
    <xf numFmtId="49" fontId="36" fillId="0" borderId="28" xfId="0" applyNumberFormat="1" applyFont="1" applyBorder="1" applyAlignment="1" applyProtection="1">
      <alignment horizontal="left" vertical="center" wrapText="1"/>
    </xf>
    <xf numFmtId="0" fontId="36" fillId="0" borderId="28" xfId="0" applyFont="1" applyBorder="1" applyAlignment="1" applyProtection="1">
      <alignment horizontal="left" vertical="center" wrapText="1"/>
    </xf>
    <xf numFmtId="0" fontId="36" fillId="0" borderId="28" xfId="0" applyFont="1" applyBorder="1" applyAlignment="1" applyProtection="1">
      <alignment horizontal="center" vertical="center" wrapText="1"/>
    </xf>
    <xf numFmtId="167" fontId="36" fillId="0" borderId="28" xfId="0" applyNumberFormat="1" applyFont="1" applyBorder="1" applyAlignment="1" applyProtection="1">
      <alignment vertical="center"/>
    </xf>
    <xf numFmtId="4" fontId="36" fillId="4" borderId="28" xfId="0" applyNumberFormat="1" applyFont="1" applyFill="1" applyBorder="1" applyAlignment="1" applyProtection="1">
      <alignment vertical="center"/>
      <protection locked="0"/>
    </xf>
    <xf numFmtId="4" fontId="36" fillId="0" borderId="28" xfId="0" applyNumberFormat="1" applyFont="1" applyBorder="1" applyAlignment="1" applyProtection="1">
      <alignment vertical="center"/>
    </xf>
    <xf numFmtId="0" fontId="36" fillId="0" borderId="5" xfId="0" applyFont="1" applyBorder="1" applyAlignment="1">
      <alignment vertical="center"/>
    </xf>
    <xf numFmtId="0" fontId="36" fillId="4" borderId="28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167" fontId="0" fillId="4" borderId="28" xfId="0" applyNumberFormat="1" applyFont="1" applyFill="1" applyBorder="1" applyAlignment="1" applyProtection="1">
      <alignment vertical="center"/>
      <protection locked="0"/>
    </xf>
    <xf numFmtId="0" fontId="0" fillId="0" borderId="0" xfId="0" applyAlignment="1">
      <alignment vertical="top"/>
      <protection locked="0"/>
    </xf>
    <xf numFmtId="0" fontId="37" fillId="0" borderId="29" xfId="0" applyFont="1" applyBorder="1" applyAlignment="1">
      <alignment vertical="center" wrapText="1"/>
      <protection locked="0"/>
    </xf>
    <xf numFmtId="0" fontId="37" fillId="0" borderId="30" xfId="0" applyFont="1" applyBorder="1" applyAlignment="1">
      <alignment vertical="center" wrapText="1"/>
      <protection locked="0"/>
    </xf>
    <xf numFmtId="0" fontId="37" fillId="0" borderId="31" xfId="0" applyFont="1" applyBorder="1" applyAlignment="1">
      <alignment vertical="center" wrapText="1"/>
      <protection locked="0"/>
    </xf>
    <xf numFmtId="0" fontId="37" fillId="0" borderId="32" xfId="0" applyFont="1" applyBorder="1" applyAlignment="1">
      <alignment horizontal="center" vertical="center" wrapText="1"/>
      <protection locked="0"/>
    </xf>
    <xf numFmtId="0" fontId="38" fillId="0" borderId="1" xfId="0" applyFont="1" applyBorder="1" applyAlignment="1">
      <alignment horizontal="center" vertical="center" wrapText="1"/>
      <protection locked="0"/>
    </xf>
    <xf numFmtId="0" fontId="37" fillId="0" borderId="33" xfId="0" applyFont="1" applyBorder="1" applyAlignment="1">
      <alignment horizontal="center" vertical="center" wrapText="1"/>
      <protection locked="0"/>
    </xf>
    <xf numFmtId="0" fontId="37" fillId="0" borderId="32" xfId="0" applyFont="1" applyBorder="1" applyAlignment="1">
      <alignment vertical="center" wrapText="1"/>
      <protection locked="0"/>
    </xf>
    <xf numFmtId="0" fontId="39" fillId="0" borderId="34" xfId="0" applyFont="1" applyBorder="1" applyAlignment="1">
      <alignment horizontal="left" wrapText="1"/>
      <protection locked="0"/>
    </xf>
    <xf numFmtId="0" fontId="37" fillId="0" borderId="33" xfId="0" applyFont="1" applyBorder="1" applyAlignment="1">
      <alignment vertical="center" wrapText="1"/>
      <protection locked="0"/>
    </xf>
    <xf numFmtId="0" fontId="39" fillId="0" borderId="1" xfId="0" applyFont="1" applyBorder="1" applyAlignment="1">
      <alignment horizontal="left" vertical="center" wrapText="1"/>
      <protection locked="0"/>
    </xf>
    <xf numFmtId="0" fontId="40" fillId="0" borderId="1" xfId="0" applyFont="1" applyBorder="1" applyAlignment="1">
      <alignment horizontal="left" vertical="center" wrapText="1"/>
      <protection locked="0"/>
    </xf>
    <xf numFmtId="0" fontId="40" fillId="0" borderId="32" xfId="0" applyFont="1" applyBorder="1" applyAlignment="1">
      <alignment vertical="center" wrapText="1"/>
      <protection locked="0"/>
    </xf>
    <xf numFmtId="0" fontId="40" fillId="0" borderId="1" xfId="0" applyFont="1" applyBorder="1" applyAlignment="1">
      <alignment vertical="center" wrapText="1"/>
      <protection locked="0"/>
    </xf>
    <xf numFmtId="0" fontId="40" fillId="0" borderId="1" xfId="0" applyFont="1" applyBorder="1" applyAlignment="1">
      <alignment vertical="center"/>
      <protection locked="0"/>
    </xf>
    <xf numFmtId="0" fontId="40" fillId="0" borderId="1" xfId="0" applyFont="1" applyBorder="1" applyAlignment="1">
      <alignment horizontal="left" vertical="center"/>
      <protection locked="0"/>
    </xf>
    <xf numFmtId="49" fontId="40" fillId="0" borderId="1" xfId="0" applyNumberFormat="1" applyFont="1" applyBorder="1" applyAlignment="1">
      <alignment horizontal="left" vertical="center" wrapText="1"/>
      <protection locked="0"/>
    </xf>
    <xf numFmtId="49" fontId="40" fillId="0" borderId="1" xfId="0" applyNumberFormat="1" applyFont="1" applyBorder="1" applyAlignment="1">
      <alignment vertical="center" wrapText="1"/>
      <protection locked="0"/>
    </xf>
    <xf numFmtId="0" fontId="37" fillId="0" borderId="35" xfId="0" applyFont="1" applyBorder="1" applyAlignment="1">
      <alignment vertical="center" wrapText="1"/>
      <protection locked="0"/>
    </xf>
    <xf numFmtId="0" fontId="41" fillId="0" borderId="34" xfId="0" applyFont="1" applyBorder="1" applyAlignment="1">
      <alignment vertical="center" wrapText="1"/>
      <protection locked="0"/>
    </xf>
    <xf numFmtId="0" fontId="37" fillId="0" borderId="36" xfId="0" applyFont="1" applyBorder="1" applyAlignment="1">
      <alignment vertical="center" wrapText="1"/>
      <protection locked="0"/>
    </xf>
    <xf numFmtId="0" fontId="37" fillId="0" borderId="1" xfId="0" applyFont="1" applyBorder="1" applyAlignment="1">
      <alignment vertical="top"/>
      <protection locked="0"/>
    </xf>
    <xf numFmtId="0" fontId="37" fillId="0" borderId="0" xfId="0" applyFont="1" applyAlignment="1">
      <alignment vertical="top"/>
      <protection locked="0"/>
    </xf>
    <xf numFmtId="0" fontId="37" fillId="0" borderId="29" xfId="0" applyFont="1" applyBorder="1" applyAlignment="1">
      <alignment horizontal="left" vertical="center"/>
      <protection locked="0"/>
    </xf>
    <xf numFmtId="0" fontId="37" fillId="0" borderId="30" xfId="0" applyFont="1" applyBorder="1" applyAlignment="1">
      <alignment horizontal="left" vertical="center"/>
      <protection locked="0"/>
    </xf>
    <xf numFmtId="0" fontId="37" fillId="0" borderId="31" xfId="0" applyFont="1" applyBorder="1" applyAlignment="1">
      <alignment horizontal="left" vertical="center"/>
      <protection locked="0"/>
    </xf>
    <xf numFmtId="0" fontId="37" fillId="0" borderId="32" xfId="0" applyFont="1" applyBorder="1" applyAlignment="1">
      <alignment horizontal="left" vertical="center"/>
      <protection locked="0"/>
    </xf>
    <xf numFmtId="0" fontId="38" fillId="0" borderId="1" xfId="0" applyFont="1" applyBorder="1" applyAlignment="1">
      <alignment horizontal="center" vertical="center"/>
      <protection locked="0"/>
    </xf>
    <xf numFmtId="0" fontId="37" fillId="0" borderId="33" xfId="0" applyFont="1" applyBorder="1" applyAlignment="1">
      <alignment horizontal="left" vertical="center"/>
      <protection locked="0"/>
    </xf>
    <xf numFmtId="0" fontId="39" fillId="0" borderId="1" xfId="0" applyFont="1" applyBorder="1" applyAlignment="1">
      <alignment horizontal="left" vertical="center"/>
      <protection locked="0"/>
    </xf>
    <xf numFmtId="0" fontId="42" fillId="0" borderId="0" xfId="0" applyFont="1" applyAlignment="1">
      <alignment horizontal="left" vertical="center"/>
      <protection locked="0"/>
    </xf>
    <xf numFmtId="0" fontId="39" fillId="0" borderId="34" xfId="0" applyFont="1" applyBorder="1" applyAlignment="1">
      <alignment horizontal="left" vertical="center"/>
      <protection locked="0"/>
    </xf>
    <xf numFmtId="0" fontId="39" fillId="0" borderId="34" xfId="0" applyFont="1" applyBorder="1" applyAlignment="1">
      <alignment horizontal="center" vertical="center"/>
      <protection locked="0"/>
    </xf>
    <xf numFmtId="0" fontId="42" fillId="0" borderId="34" xfId="0" applyFont="1" applyBorder="1" applyAlignment="1">
      <alignment horizontal="left" vertical="center"/>
      <protection locked="0"/>
    </xf>
    <xf numFmtId="0" fontId="43" fillId="0" borderId="1" xfId="0" applyFont="1" applyBorder="1" applyAlignment="1">
      <alignment horizontal="left" vertical="center"/>
      <protection locked="0"/>
    </xf>
    <xf numFmtId="0" fontId="40" fillId="0" borderId="0" xfId="0" applyFont="1" applyAlignment="1">
      <alignment horizontal="left" vertical="center"/>
      <protection locked="0"/>
    </xf>
    <xf numFmtId="0" fontId="40" fillId="0" borderId="1" xfId="0" applyFont="1" applyBorder="1" applyAlignment="1">
      <alignment horizontal="center" vertical="center"/>
      <protection locked="0"/>
    </xf>
    <xf numFmtId="0" fontId="40" fillId="0" borderId="32" xfId="0" applyFont="1" applyBorder="1" applyAlignment="1">
      <alignment horizontal="left" vertical="center"/>
      <protection locked="0"/>
    </xf>
    <xf numFmtId="0" fontId="40" fillId="2" borderId="1" xfId="0" applyFont="1" applyFill="1" applyBorder="1" applyAlignment="1">
      <alignment horizontal="left" vertical="center"/>
      <protection locked="0"/>
    </xf>
    <xf numFmtId="0" fontId="40" fillId="2" borderId="1" xfId="0" applyFont="1" applyFill="1" applyBorder="1" applyAlignment="1">
      <alignment horizontal="center" vertical="center"/>
      <protection locked="0"/>
    </xf>
    <xf numFmtId="0" fontId="37" fillId="0" borderId="35" xfId="0" applyFont="1" applyBorder="1" applyAlignment="1">
      <alignment horizontal="left" vertical="center"/>
      <protection locked="0"/>
    </xf>
    <xf numFmtId="0" fontId="41" fillId="0" borderId="34" xfId="0" applyFont="1" applyBorder="1" applyAlignment="1">
      <alignment horizontal="left" vertical="center"/>
      <protection locked="0"/>
    </xf>
    <xf numFmtId="0" fontId="37" fillId="0" borderId="36" xfId="0" applyFont="1" applyBorder="1" applyAlignment="1">
      <alignment horizontal="left" vertical="center"/>
      <protection locked="0"/>
    </xf>
    <xf numFmtId="0" fontId="37" fillId="0" borderId="1" xfId="0" applyFont="1" applyBorder="1" applyAlignment="1">
      <alignment horizontal="left" vertical="center"/>
      <protection locked="0"/>
    </xf>
    <xf numFmtId="0" fontId="41" fillId="0" borderId="1" xfId="0" applyFont="1" applyBorder="1" applyAlignment="1">
      <alignment horizontal="left" vertical="center"/>
      <protection locked="0"/>
    </xf>
    <xf numFmtId="0" fontId="42" fillId="0" borderId="1" xfId="0" applyFont="1" applyBorder="1" applyAlignment="1">
      <alignment horizontal="left" vertical="center"/>
      <protection locked="0"/>
    </xf>
    <xf numFmtId="0" fontId="40" fillId="0" borderId="34" xfId="0" applyFont="1" applyBorder="1" applyAlignment="1">
      <alignment horizontal="left" vertical="center"/>
      <protection locked="0"/>
    </xf>
    <xf numFmtId="0" fontId="37" fillId="0" borderId="1" xfId="0" applyFont="1" applyBorder="1" applyAlignment="1">
      <alignment horizontal="left" vertical="center" wrapText="1"/>
      <protection locked="0"/>
    </xf>
    <xf numFmtId="0" fontId="40" fillId="0" borderId="1" xfId="0" applyFont="1" applyBorder="1" applyAlignment="1">
      <alignment horizontal="center" vertical="center" wrapText="1"/>
      <protection locked="0"/>
    </xf>
    <xf numFmtId="0" fontId="37" fillId="0" borderId="29" xfId="0" applyFont="1" applyBorder="1" applyAlignment="1">
      <alignment horizontal="left" vertical="center" wrapText="1"/>
      <protection locked="0"/>
    </xf>
    <xf numFmtId="0" fontId="37" fillId="0" borderId="30" xfId="0" applyFont="1" applyBorder="1" applyAlignment="1">
      <alignment horizontal="left" vertical="center" wrapText="1"/>
      <protection locked="0"/>
    </xf>
    <xf numFmtId="0" fontId="37" fillId="0" borderId="31" xfId="0" applyFont="1" applyBorder="1" applyAlignment="1">
      <alignment horizontal="left" vertical="center" wrapText="1"/>
      <protection locked="0"/>
    </xf>
    <xf numFmtId="0" fontId="37" fillId="0" borderId="32" xfId="0" applyFont="1" applyBorder="1" applyAlignment="1">
      <alignment horizontal="left" vertical="center" wrapText="1"/>
      <protection locked="0"/>
    </xf>
    <xf numFmtId="0" fontId="37" fillId="0" borderId="33" xfId="0" applyFont="1" applyBorder="1" applyAlignment="1">
      <alignment horizontal="left" vertical="center" wrapText="1"/>
      <protection locked="0"/>
    </xf>
    <xf numFmtId="0" fontId="42" fillId="0" borderId="32" xfId="0" applyFont="1" applyBorder="1" applyAlignment="1">
      <alignment horizontal="left" vertical="center" wrapText="1"/>
      <protection locked="0"/>
    </xf>
    <xf numFmtId="0" fontId="42" fillId="0" borderId="33" xfId="0" applyFont="1" applyBorder="1" applyAlignment="1">
      <alignment horizontal="left" vertical="center" wrapText="1"/>
      <protection locked="0"/>
    </xf>
    <xf numFmtId="0" fontId="40" fillId="0" borderId="32" xfId="0" applyFont="1" applyBorder="1" applyAlignment="1">
      <alignment horizontal="left" vertical="center" wrapText="1"/>
      <protection locked="0"/>
    </xf>
    <xf numFmtId="0" fontId="40" fillId="0" borderId="33" xfId="0" applyFont="1" applyBorder="1" applyAlignment="1">
      <alignment horizontal="left" vertical="center" wrapText="1"/>
      <protection locked="0"/>
    </xf>
    <xf numFmtId="0" fontId="40" fillId="0" borderId="33" xfId="0" applyFont="1" applyBorder="1" applyAlignment="1">
      <alignment horizontal="left" vertical="center"/>
      <protection locked="0"/>
    </xf>
    <xf numFmtId="0" fontId="40" fillId="0" borderId="35" xfId="0" applyFont="1" applyBorder="1" applyAlignment="1">
      <alignment horizontal="left" vertical="center" wrapText="1"/>
      <protection locked="0"/>
    </xf>
    <xf numFmtId="0" fontId="40" fillId="0" borderId="34" xfId="0" applyFont="1" applyBorder="1" applyAlignment="1">
      <alignment horizontal="left" vertical="center" wrapText="1"/>
      <protection locked="0"/>
    </xf>
    <xf numFmtId="0" fontId="40" fillId="0" borderId="36" xfId="0" applyFont="1" applyBorder="1" applyAlignment="1">
      <alignment horizontal="left" vertical="center" wrapText="1"/>
      <protection locked="0"/>
    </xf>
    <xf numFmtId="0" fontId="40" fillId="0" borderId="1" xfId="0" applyFont="1" applyBorder="1" applyAlignment="1">
      <alignment horizontal="left" vertical="top"/>
      <protection locked="0"/>
    </xf>
    <xf numFmtId="0" fontId="40" fillId="0" borderId="1" xfId="0" applyFont="1" applyBorder="1" applyAlignment="1">
      <alignment horizontal="center" vertical="top"/>
      <protection locked="0"/>
    </xf>
    <xf numFmtId="0" fontId="40" fillId="0" borderId="35" xfId="0" applyFont="1" applyBorder="1" applyAlignment="1">
      <alignment horizontal="left" vertical="center"/>
      <protection locked="0"/>
    </xf>
    <xf numFmtId="0" fontId="40" fillId="0" borderId="36" xfId="0" applyFont="1" applyBorder="1" applyAlignment="1">
      <alignment horizontal="left" vertical="center"/>
      <protection locked="0"/>
    </xf>
    <xf numFmtId="0" fontId="42" fillId="0" borderId="0" xfId="0" applyFont="1" applyAlignment="1">
      <alignment vertical="center"/>
      <protection locked="0"/>
    </xf>
    <xf numFmtId="0" fontId="39" fillId="0" borderId="1" xfId="0" applyFont="1" applyBorder="1" applyAlignment="1">
      <alignment vertical="center"/>
      <protection locked="0"/>
    </xf>
    <xf numFmtId="0" fontId="42" fillId="0" borderId="34" xfId="0" applyFont="1" applyBorder="1" applyAlignment="1">
      <alignment vertical="center"/>
      <protection locked="0"/>
    </xf>
    <xf numFmtId="0" fontId="39" fillId="0" borderId="34" xfId="0" applyFont="1" applyBorder="1" applyAlignment="1">
      <alignment vertical="center"/>
      <protection locked="0"/>
    </xf>
    <xf numFmtId="0" fontId="0" fillId="0" borderId="1" xfId="0" applyBorder="1" applyAlignment="1">
      <alignment vertical="top"/>
      <protection locked="0"/>
    </xf>
    <xf numFmtId="49" fontId="40" fillId="0" borderId="1" xfId="0" applyNumberFormat="1" applyFont="1" applyBorder="1" applyAlignment="1">
      <alignment horizontal="left" vertical="center"/>
      <protection locked="0"/>
    </xf>
    <xf numFmtId="0" fontId="0" fillId="0" borderId="34" xfId="0" applyBorder="1" applyAlignment="1">
      <alignment vertical="top"/>
      <protection locked="0"/>
    </xf>
    <xf numFmtId="0" fontId="39" fillId="0" borderId="34" xfId="0" applyFont="1" applyBorder="1" applyAlignment="1">
      <alignment horizontal="left"/>
      <protection locked="0"/>
    </xf>
    <xf numFmtId="0" fontId="42" fillId="0" borderId="34" xfId="0" applyFont="1" applyBorder="1" applyAlignment="1">
      <protection locked="0"/>
    </xf>
    <xf numFmtId="0" fontId="37" fillId="0" borderId="32" xfId="0" applyFont="1" applyBorder="1" applyAlignment="1">
      <alignment vertical="top"/>
      <protection locked="0"/>
    </xf>
    <xf numFmtId="0" fontId="37" fillId="0" borderId="33" xfId="0" applyFont="1" applyBorder="1" applyAlignment="1">
      <alignment vertical="top"/>
      <protection locked="0"/>
    </xf>
    <xf numFmtId="0" fontId="37" fillId="0" borderId="1" xfId="0" applyFont="1" applyBorder="1" applyAlignment="1">
      <alignment horizontal="center" vertical="center"/>
      <protection locked="0"/>
    </xf>
    <xf numFmtId="0" fontId="37" fillId="0" borderId="1" xfId="0" applyFont="1" applyBorder="1" applyAlignment="1">
      <alignment horizontal="left" vertical="top"/>
      <protection locked="0"/>
    </xf>
    <xf numFmtId="0" fontId="37" fillId="0" borderId="35" xfId="0" applyFont="1" applyBorder="1" applyAlignment="1">
      <alignment vertical="top"/>
      <protection locked="0"/>
    </xf>
    <xf numFmtId="0" fontId="37" fillId="0" borderId="34" xfId="0" applyFont="1" applyBorder="1" applyAlignment="1">
      <alignment vertical="top"/>
      <protection locked="0"/>
    </xf>
    <xf numFmtId="0" fontId="37" fillId="0" borderId="36" xfId="0" applyFont="1" applyBorder="1" applyAlignment="1">
      <alignment vertical="top"/>
      <protection locked="0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theme" Target="theme/theme1.xml" /><Relationship Id="rId9" Type="http://schemas.openxmlformats.org/officeDocument/2006/relationships/calcChain" Target="calcChain.xml" /><Relationship Id="rId10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2.67" customWidth="1"/>
    <col min="5" max="5" width="2.67" customWidth="1"/>
    <col min="6" max="6" width="2.67" customWidth="1"/>
    <col min="7" max="7" width="2.67" customWidth="1"/>
    <col min="8" max="8" width="2.67" customWidth="1"/>
    <col min="9" max="9" width="2.67" customWidth="1"/>
    <col min="10" max="10" width="2.67" customWidth="1"/>
    <col min="11" max="11" width="2.67" customWidth="1"/>
    <col min="12" max="12" width="2.67" customWidth="1"/>
    <col min="13" max="13" width="2.67" customWidth="1"/>
    <col min="14" max="14" width="2.67" customWidth="1"/>
    <col min="15" max="15" width="2.67" customWidth="1"/>
    <col min="16" max="16" width="2.67" customWidth="1"/>
    <col min="17" max="17" width="2.67" customWidth="1"/>
    <col min="18" max="18" width="2.67" customWidth="1"/>
    <col min="19" max="19" width="2.67" customWidth="1"/>
    <col min="20" max="20" width="2.67" customWidth="1"/>
    <col min="21" max="21" width="2.67" customWidth="1"/>
    <col min="22" max="22" width="2.67" customWidth="1"/>
    <col min="23" max="23" width="2.67" customWidth="1"/>
    <col min="24" max="24" width="2.67" customWidth="1"/>
    <col min="25" max="25" width="2.67" customWidth="1"/>
    <col min="26" max="26" width="2.67" customWidth="1"/>
    <col min="27" max="27" width="2.67" customWidth="1"/>
    <col min="28" max="28" width="2.67" customWidth="1"/>
    <col min="29" max="29" width="2.67" customWidth="1"/>
    <col min="30" max="30" width="2.67" customWidth="1"/>
    <col min="31" max="31" width="2.67" customWidth="1"/>
    <col min="32" max="32" width="2.67" customWidth="1"/>
    <col min="33" max="33" width="2.67" customWidth="1"/>
    <col min="34" max="34" width="3.33" customWidth="1"/>
    <col min="35" max="35" width="31.67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5.67" customWidth="1"/>
    <col min="44" max="44" width="13.67" customWidth="1"/>
    <col min="45" max="45" width="25.83" hidden="1" customWidth="1"/>
    <col min="46" max="46" width="25.83" hidden="1" customWidth="1"/>
    <col min="47" max="47" width="25.83" hidden="1" customWidth="1"/>
    <col min="48" max="48" width="21.67" hidden="1" customWidth="1"/>
    <col min="49" max="49" width="21.67" hidden="1" customWidth="1"/>
    <col min="50" max="50" width="21.67" hidden="1" customWidth="1"/>
    <col min="51" max="51" width="21.67" hidden="1" customWidth="1"/>
    <col min="52" max="52" width="21.67" hidden="1" customWidth="1"/>
    <col min="53" max="53" width="19.17" hidden="1" customWidth="1"/>
    <col min="54" max="54" width="25" hidden="1" customWidth="1"/>
    <col min="55" max="55" width="19.1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  <col min="90" max="90" width="9.33" hidden="1"/>
    <col min="91" max="91" width="9.33" hidden="1"/>
  </cols>
  <sheetData>
    <row r="1" ht="21.36" customHeight="1">
      <c r="A1" s="15" t="s">
        <v>0</v>
      </c>
      <c r="B1" s="16"/>
      <c r="C1" s="16"/>
      <c r="D1" s="17" t="s">
        <v>1</v>
      </c>
      <c r="E1" s="16"/>
      <c r="F1" s="16"/>
      <c r="G1" s="16"/>
      <c r="H1" s="16"/>
      <c r="I1" s="16"/>
      <c r="J1" s="16"/>
      <c r="K1" s="18" t="s">
        <v>2</v>
      </c>
      <c r="L1" s="18"/>
      <c r="M1" s="18"/>
      <c r="N1" s="18"/>
      <c r="O1" s="18"/>
      <c r="P1" s="18"/>
      <c r="Q1" s="18"/>
      <c r="R1" s="18"/>
      <c r="S1" s="18"/>
      <c r="T1" s="16"/>
      <c r="U1" s="16"/>
      <c r="V1" s="16"/>
      <c r="W1" s="18" t="s">
        <v>3</v>
      </c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9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1" t="s">
        <v>4</v>
      </c>
      <c r="BB1" s="21" t="s">
        <v>5</v>
      </c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  <c r="BT1" s="22" t="s">
        <v>6</v>
      </c>
      <c r="BU1" s="22" t="s">
        <v>6</v>
      </c>
      <c r="BV1" s="22" t="s">
        <v>7</v>
      </c>
    </row>
    <row r="2" ht="36.96" customHeight="1">
      <c r="AR2"/>
      <c r="BS2" s="23" t="s">
        <v>8</v>
      </c>
      <c r="BT2" s="23" t="s">
        <v>9</v>
      </c>
    </row>
    <row r="3" ht="6.96" customHeight="1">
      <c r="B3" s="24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  <c r="AA3" s="25"/>
      <c r="AB3" s="25"/>
      <c r="AC3" s="25"/>
      <c r="AD3" s="25"/>
      <c r="AE3" s="25"/>
      <c r="AF3" s="25"/>
      <c r="AG3" s="25"/>
      <c r="AH3" s="25"/>
      <c r="AI3" s="25"/>
      <c r="AJ3" s="25"/>
      <c r="AK3" s="25"/>
      <c r="AL3" s="25"/>
      <c r="AM3" s="25"/>
      <c r="AN3" s="25"/>
      <c r="AO3" s="25"/>
      <c r="AP3" s="25"/>
      <c r="AQ3" s="26"/>
      <c r="BS3" s="23" t="s">
        <v>8</v>
      </c>
      <c r="BT3" s="23" t="s">
        <v>10</v>
      </c>
    </row>
    <row r="4" ht="36.96" customHeight="1">
      <c r="B4" s="27"/>
      <c r="C4" s="28"/>
      <c r="D4" s="29" t="s">
        <v>11</v>
      </c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  <c r="V4" s="28"/>
      <c r="W4" s="28"/>
      <c r="X4" s="28"/>
      <c r="Y4" s="28"/>
      <c r="Z4" s="28"/>
      <c r="AA4" s="28"/>
      <c r="AB4" s="28"/>
      <c r="AC4" s="28"/>
      <c r="AD4" s="28"/>
      <c r="AE4" s="28"/>
      <c r="AF4" s="28"/>
      <c r="AG4" s="28"/>
      <c r="AH4" s="28"/>
      <c r="AI4" s="28"/>
      <c r="AJ4" s="28"/>
      <c r="AK4" s="28"/>
      <c r="AL4" s="28"/>
      <c r="AM4" s="28"/>
      <c r="AN4" s="28"/>
      <c r="AO4" s="28"/>
      <c r="AP4" s="28"/>
      <c r="AQ4" s="30"/>
      <c r="AS4" s="31" t="s">
        <v>12</v>
      </c>
      <c r="BE4" s="32" t="s">
        <v>13</v>
      </c>
      <c r="BS4" s="23" t="s">
        <v>14</v>
      </c>
    </row>
    <row r="5" ht="14.4" customHeight="1">
      <c r="B5" s="27"/>
      <c r="C5" s="28"/>
      <c r="D5" s="33" t="s">
        <v>15</v>
      </c>
      <c r="E5" s="28"/>
      <c r="F5" s="28"/>
      <c r="G5" s="28"/>
      <c r="H5" s="28"/>
      <c r="I5" s="28"/>
      <c r="J5" s="28"/>
      <c r="K5" s="34" t="s">
        <v>16</v>
      </c>
      <c r="L5" s="28"/>
      <c r="M5" s="28"/>
      <c r="N5" s="28"/>
      <c r="O5" s="28"/>
      <c r="P5" s="28"/>
      <c r="Q5" s="28"/>
      <c r="R5" s="28"/>
      <c r="S5" s="28"/>
      <c r="T5" s="28"/>
      <c r="U5" s="28"/>
      <c r="V5" s="28"/>
      <c r="W5" s="28"/>
      <c r="X5" s="28"/>
      <c r="Y5" s="28"/>
      <c r="Z5" s="28"/>
      <c r="AA5" s="28"/>
      <c r="AB5" s="28"/>
      <c r="AC5" s="28"/>
      <c r="AD5" s="28"/>
      <c r="AE5" s="28"/>
      <c r="AF5" s="28"/>
      <c r="AG5" s="28"/>
      <c r="AH5" s="28"/>
      <c r="AI5" s="28"/>
      <c r="AJ5" s="28"/>
      <c r="AK5" s="28"/>
      <c r="AL5" s="28"/>
      <c r="AM5" s="28"/>
      <c r="AN5" s="28"/>
      <c r="AO5" s="28"/>
      <c r="AP5" s="28"/>
      <c r="AQ5" s="30"/>
      <c r="BE5" s="35" t="s">
        <v>17</v>
      </c>
      <c r="BS5" s="23" t="s">
        <v>8</v>
      </c>
    </row>
    <row r="6" ht="36.96" customHeight="1">
      <c r="B6" s="27"/>
      <c r="C6" s="28"/>
      <c r="D6" s="36" t="s">
        <v>18</v>
      </c>
      <c r="E6" s="28"/>
      <c r="F6" s="28"/>
      <c r="G6" s="28"/>
      <c r="H6" s="28"/>
      <c r="I6" s="28"/>
      <c r="J6" s="28"/>
      <c r="K6" s="37" t="s">
        <v>19</v>
      </c>
      <c r="L6" s="28"/>
      <c r="M6" s="28"/>
      <c r="N6" s="28"/>
      <c r="O6" s="28"/>
      <c r="P6" s="28"/>
      <c r="Q6" s="28"/>
      <c r="R6" s="28"/>
      <c r="S6" s="28"/>
      <c r="T6" s="28"/>
      <c r="U6" s="28"/>
      <c r="V6" s="28"/>
      <c r="W6" s="28"/>
      <c r="X6" s="28"/>
      <c r="Y6" s="28"/>
      <c r="Z6" s="28"/>
      <c r="AA6" s="28"/>
      <c r="AB6" s="28"/>
      <c r="AC6" s="28"/>
      <c r="AD6" s="28"/>
      <c r="AE6" s="28"/>
      <c r="AF6" s="28"/>
      <c r="AG6" s="28"/>
      <c r="AH6" s="28"/>
      <c r="AI6" s="28"/>
      <c r="AJ6" s="28"/>
      <c r="AK6" s="28"/>
      <c r="AL6" s="28"/>
      <c r="AM6" s="28"/>
      <c r="AN6" s="28"/>
      <c r="AO6" s="28"/>
      <c r="AP6" s="28"/>
      <c r="AQ6" s="30"/>
      <c r="BE6" s="38"/>
      <c r="BS6" s="23" t="s">
        <v>8</v>
      </c>
    </row>
    <row r="7" ht="14.4" customHeight="1">
      <c r="B7" s="27"/>
      <c r="C7" s="28"/>
      <c r="D7" s="39" t="s">
        <v>20</v>
      </c>
      <c r="E7" s="28"/>
      <c r="F7" s="28"/>
      <c r="G7" s="28"/>
      <c r="H7" s="28"/>
      <c r="I7" s="28"/>
      <c r="J7" s="28"/>
      <c r="K7" s="34" t="s">
        <v>21</v>
      </c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39" t="s">
        <v>22</v>
      </c>
      <c r="AL7" s="28"/>
      <c r="AM7" s="28"/>
      <c r="AN7" s="34" t="s">
        <v>21</v>
      </c>
      <c r="AO7" s="28"/>
      <c r="AP7" s="28"/>
      <c r="AQ7" s="30"/>
      <c r="BE7" s="38"/>
      <c r="BS7" s="23" t="s">
        <v>8</v>
      </c>
    </row>
    <row r="8" ht="14.4" customHeight="1">
      <c r="B8" s="27"/>
      <c r="C8" s="28"/>
      <c r="D8" s="39" t="s">
        <v>23</v>
      </c>
      <c r="E8" s="28"/>
      <c r="F8" s="28"/>
      <c r="G8" s="28"/>
      <c r="H8" s="28"/>
      <c r="I8" s="28"/>
      <c r="J8" s="28"/>
      <c r="K8" s="34" t="s">
        <v>24</v>
      </c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  <c r="AF8" s="28"/>
      <c r="AG8" s="28"/>
      <c r="AH8" s="28"/>
      <c r="AI8" s="28"/>
      <c r="AJ8" s="28"/>
      <c r="AK8" s="39" t="s">
        <v>25</v>
      </c>
      <c r="AL8" s="28"/>
      <c r="AM8" s="28"/>
      <c r="AN8" s="40" t="s">
        <v>26</v>
      </c>
      <c r="AO8" s="28"/>
      <c r="AP8" s="28"/>
      <c r="AQ8" s="30"/>
      <c r="BE8" s="38"/>
      <c r="BS8" s="23" t="s">
        <v>8</v>
      </c>
    </row>
    <row r="9" ht="14.4" customHeight="1">
      <c r="B9" s="27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  <c r="AF9" s="28"/>
      <c r="AG9" s="28"/>
      <c r="AH9" s="28"/>
      <c r="AI9" s="28"/>
      <c r="AJ9" s="28"/>
      <c r="AK9" s="28"/>
      <c r="AL9" s="28"/>
      <c r="AM9" s="28"/>
      <c r="AN9" s="28"/>
      <c r="AO9" s="28"/>
      <c r="AP9" s="28"/>
      <c r="AQ9" s="30"/>
      <c r="BE9" s="38"/>
      <c r="BS9" s="23" t="s">
        <v>8</v>
      </c>
    </row>
    <row r="10" ht="14.4" customHeight="1">
      <c r="B10" s="27"/>
      <c r="C10" s="28"/>
      <c r="D10" s="39" t="s">
        <v>27</v>
      </c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  <c r="AF10" s="28"/>
      <c r="AG10" s="28"/>
      <c r="AH10" s="28"/>
      <c r="AI10" s="28"/>
      <c r="AJ10" s="28"/>
      <c r="AK10" s="39" t="s">
        <v>28</v>
      </c>
      <c r="AL10" s="28"/>
      <c r="AM10" s="28"/>
      <c r="AN10" s="34" t="s">
        <v>21</v>
      </c>
      <c r="AO10" s="28"/>
      <c r="AP10" s="28"/>
      <c r="AQ10" s="30"/>
      <c r="BE10" s="38"/>
      <c r="BS10" s="23" t="s">
        <v>8</v>
      </c>
    </row>
    <row r="11" ht="18.48" customHeight="1">
      <c r="B11" s="27"/>
      <c r="C11" s="28"/>
      <c r="D11" s="28"/>
      <c r="E11" s="34" t="s">
        <v>29</v>
      </c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  <c r="AF11" s="28"/>
      <c r="AG11" s="28"/>
      <c r="AH11" s="28"/>
      <c r="AI11" s="28"/>
      <c r="AJ11" s="28"/>
      <c r="AK11" s="39" t="s">
        <v>30</v>
      </c>
      <c r="AL11" s="28"/>
      <c r="AM11" s="28"/>
      <c r="AN11" s="34" t="s">
        <v>21</v>
      </c>
      <c r="AO11" s="28"/>
      <c r="AP11" s="28"/>
      <c r="AQ11" s="30"/>
      <c r="BE11" s="38"/>
      <c r="BS11" s="23" t="s">
        <v>8</v>
      </c>
    </row>
    <row r="12" ht="6.96" customHeight="1">
      <c r="B12" s="27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  <c r="AK12" s="28"/>
      <c r="AL12" s="28"/>
      <c r="AM12" s="28"/>
      <c r="AN12" s="28"/>
      <c r="AO12" s="28"/>
      <c r="AP12" s="28"/>
      <c r="AQ12" s="30"/>
      <c r="BE12" s="38"/>
      <c r="BS12" s="23" t="s">
        <v>8</v>
      </c>
    </row>
    <row r="13" ht="14.4" customHeight="1">
      <c r="B13" s="27"/>
      <c r="C13" s="28"/>
      <c r="D13" s="39" t="s">
        <v>31</v>
      </c>
      <c r="E13" s="28"/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  <c r="AF13" s="28"/>
      <c r="AG13" s="28"/>
      <c r="AH13" s="28"/>
      <c r="AI13" s="28"/>
      <c r="AJ13" s="28"/>
      <c r="AK13" s="39" t="s">
        <v>28</v>
      </c>
      <c r="AL13" s="28"/>
      <c r="AM13" s="28"/>
      <c r="AN13" s="41" t="s">
        <v>32</v>
      </c>
      <c r="AO13" s="28"/>
      <c r="AP13" s="28"/>
      <c r="AQ13" s="30"/>
      <c r="BE13" s="38"/>
      <c r="BS13" s="23" t="s">
        <v>8</v>
      </c>
    </row>
    <row r="14">
      <c r="B14" s="27"/>
      <c r="C14" s="28"/>
      <c r="D14" s="28"/>
      <c r="E14" s="41" t="s">
        <v>32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39" t="s">
        <v>30</v>
      </c>
      <c r="AL14" s="28"/>
      <c r="AM14" s="28"/>
      <c r="AN14" s="41" t="s">
        <v>32</v>
      </c>
      <c r="AO14" s="28"/>
      <c r="AP14" s="28"/>
      <c r="AQ14" s="30"/>
      <c r="BE14" s="38"/>
      <c r="BS14" s="23" t="s">
        <v>8</v>
      </c>
    </row>
    <row r="15" ht="6.96" customHeight="1">
      <c r="B15" s="27"/>
      <c r="C15" s="28"/>
      <c r="D15" s="28"/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  <c r="AF15" s="28"/>
      <c r="AG15" s="28"/>
      <c r="AH15" s="28"/>
      <c r="AI15" s="28"/>
      <c r="AJ15" s="28"/>
      <c r="AK15" s="28"/>
      <c r="AL15" s="28"/>
      <c r="AM15" s="28"/>
      <c r="AN15" s="28"/>
      <c r="AO15" s="28"/>
      <c r="AP15" s="28"/>
      <c r="AQ15" s="30"/>
      <c r="BE15" s="38"/>
      <c r="BS15" s="23" t="s">
        <v>6</v>
      </c>
    </row>
    <row r="16" ht="14.4" customHeight="1">
      <c r="B16" s="27"/>
      <c r="C16" s="28"/>
      <c r="D16" s="39" t="s">
        <v>33</v>
      </c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  <c r="AF16" s="28"/>
      <c r="AG16" s="28"/>
      <c r="AH16" s="28"/>
      <c r="AI16" s="28"/>
      <c r="AJ16" s="28"/>
      <c r="AK16" s="39" t="s">
        <v>28</v>
      </c>
      <c r="AL16" s="28"/>
      <c r="AM16" s="28"/>
      <c r="AN16" s="34" t="s">
        <v>21</v>
      </c>
      <c r="AO16" s="28"/>
      <c r="AP16" s="28"/>
      <c r="AQ16" s="30"/>
      <c r="BE16" s="38"/>
      <c r="BS16" s="23" t="s">
        <v>6</v>
      </c>
    </row>
    <row r="17" ht="18.48" customHeight="1">
      <c r="B17" s="27"/>
      <c r="C17" s="28"/>
      <c r="D17" s="28"/>
      <c r="E17" s="34" t="s">
        <v>34</v>
      </c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  <c r="AF17" s="28"/>
      <c r="AG17" s="28"/>
      <c r="AH17" s="28"/>
      <c r="AI17" s="28"/>
      <c r="AJ17" s="28"/>
      <c r="AK17" s="39" t="s">
        <v>30</v>
      </c>
      <c r="AL17" s="28"/>
      <c r="AM17" s="28"/>
      <c r="AN17" s="34" t="s">
        <v>21</v>
      </c>
      <c r="AO17" s="28"/>
      <c r="AP17" s="28"/>
      <c r="AQ17" s="30"/>
      <c r="BE17" s="38"/>
      <c r="BS17" s="23" t="s">
        <v>35</v>
      </c>
    </row>
    <row r="18" ht="6.96" customHeight="1">
      <c r="B18" s="27"/>
      <c r="C18" s="28"/>
      <c r="D18" s="28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8"/>
      <c r="R18" s="2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  <c r="AF18" s="28"/>
      <c r="AG18" s="28"/>
      <c r="AH18" s="28"/>
      <c r="AI18" s="28"/>
      <c r="AJ18" s="28"/>
      <c r="AK18" s="28"/>
      <c r="AL18" s="28"/>
      <c r="AM18" s="28"/>
      <c r="AN18" s="28"/>
      <c r="AO18" s="28"/>
      <c r="AP18" s="28"/>
      <c r="AQ18" s="30"/>
      <c r="BE18" s="38"/>
      <c r="BS18" s="23" t="s">
        <v>8</v>
      </c>
    </row>
    <row r="19" ht="14.4" customHeight="1">
      <c r="B19" s="27"/>
      <c r="C19" s="28"/>
      <c r="D19" s="39" t="s">
        <v>36</v>
      </c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  <c r="AF19" s="28"/>
      <c r="AG19" s="28"/>
      <c r="AH19" s="28"/>
      <c r="AI19" s="28"/>
      <c r="AJ19" s="28"/>
      <c r="AK19" s="28"/>
      <c r="AL19" s="28"/>
      <c r="AM19" s="28"/>
      <c r="AN19" s="28"/>
      <c r="AO19" s="28"/>
      <c r="AP19" s="28"/>
      <c r="AQ19" s="30"/>
      <c r="BE19" s="38"/>
      <c r="BS19" s="23" t="s">
        <v>8</v>
      </c>
    </row>
    <row r="20" ht="16.5" customHeight="1">
      <c r="B20" s="27"/>
      <c r="C20" s="28"/>
      <c r="D20" s="28"/>
      <c r="E20" s="43" t="s">
        <v>21</v>
      </c>
      <c r="F20" s="43"/>
      <c r="G20" s="43"/>
      <c r="H20" s="43"/>
      <c r="I20" s="43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  <c r="U20" s="43"/>
      <c r="V20" s="43"/>
      <c r="W20" s="43"/>
      <c r="X20" s="43"/>
      <c r="Y20" s="43"/>
      <c r="Z20" s="43"/>
      <c r="AA20" s="43"/>
      <c r="AB20" s="43"/>
      <c r="AC20" s="43"/>
      <c r="AD20" s="43"/>
      <c r="AE20" s="43"/>
      <c r="AF20" s="43"/>
      <c r="AG20" s="43"/>
      <c r="AH20" s="43"/>
      <c r="AI20" s="43"/>
      <c r="AJ20" s="43"/>
      <c r="AK20" s="43"/>
      <c r="AL20" s="43"/>
      <c r="AM20" s="43"/>
      <c r="AN20" s="43"/>
      <c r="AO20" s="28"/>
      <c r="AP20" s="28"/>
      <c r="AQ20" s="30"/>
      <c r="BE20" s="38"/>
      <c r="BS20" s="23" t="s">
        <v>6</v>
      </c>
    </row>
    <row r="21" ht="6.96" customHeight="1">
      <c r="B21" s="27"/>
      <c r="C21" s="28"/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8"/>
      <c r="O21" s="28"/>
      <c r="P21" s="28"/>
      <c r="Q21" s="28"/>
      <c r="R21" s="2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  <c r="AF21" s="28"/>
      <c r="AG21" s="28"/>
      <c r="AH21" s="28"/>
      <c r="AI21" s="28"/>
      <c r="AJ21" s="28"/>
      <c r="AK21" s="28"/>
      <c r="AL21" s="28"/>
      <c r="AM21" s="28"/>
      <c r="AN21" s="28"/>
      <c r="AO21" s="28"/>
      <c r="AP21" s="28"/>
      <c r="AQ21" s="30"/>
      <c r="BE21" s="38"/>
    </row>
    <row r="22" ht="6.96" customHeight="1">
      <c r="B22" s="27"/>
      <c r="C22" s="28"/>
      <c r="D22" s="44"/>
      <c r="E22" s="44"/>
      <c r="F22" s="44"/>
      <c r="G22" s="44"/>
      <c r="H22" s="44"/>
      <c r="I22" s="44"/>
      <c r="J22" s="44"/>
      <c r="K22" s="44"/>
      <c r="L22" s="44"/>
      <c r="M22" s="44"/>
      <c r="N22" s="44"/>
      <c r="O22" s="44"/>
      <c r="P22" s="44"/>
      <c r="Q22" s="44"/>
      <c r="R22" s="44"/>
      <c r="S22" s="44"/>
      <c r="T22" s="44"/>
      <c r="U22" s="44"/>
      <c r="V22" s="44"/>
      <c r="W22" s="44"/>
      <c r="X22" s="44"/>
      <c r="Y22" s="44"/>
      <c r="Z22" s="44"/>
      <c r="AA22" s="44"/>
      <c r="AB22" s="44"/>
      <c r="AC22" s="44"/>
      <c r="AD22" s="44"/>
      <c r="AE22" s="44"/>
      <c r="AF22" s="44"/>
      <c r="AG22" s="44"/>
      <c r="AH22" s="44"/>
      <c r="AI22" s="44"/>
      <c r="AJ22" s="44"/>
      <c r="AK22" s="44"/>
      <c r="AL22" s="44"/>
      <c r="AM22" s="44"/>
      <c r="AN22" s="44"/>
      <c r="AO22" s="44"/>
      <c r="AP22" s="28"/>
      <c r="AQ22" s="30"/>
      <c r="BE22" s="38"/>
    </row>
    <row r="23" s="1" customFormat="1" ht="25.92" customHeight="1">
      <c r="B23" s="45"/>
      <c r="C23" s="46"/>
      <c r="D23" s="47" t="s">
        <v>37</v>
      </c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9">
        <f>ROUND(AG51,2)</f>
        <v>0</v>
      </c>
      <c r="AL23" s="48"/>
      <c r="AM23" s="48"/>
      <c r="AN23" s="48"/>
      <c r="AO23" s="48"/>
      <c r="AP23" s="46"/>
      <c r="AQ23" s="50"/>
      <c r="BE23" s="38"/>
    </row>
    <row r="24" s="1" customFormat="1" ht="6.96" customHeight="1">
      <c r="B24" s="45"/>
      <c r="C24" s="46"/>
      <c r="D24" s="46"/>
      <c r="E24" s="46"/>
      <c r="F24" s="46"/>
      <c r="G24" s="46"/>
      <c r="H24" s="46"/>
      <c r="I24" s="46"/>
      <c r="J24" s="46"/>
      <c r="K24" s="46"/>
      <c r="L24" s="46"/>
      <c r="M24" s="46"/>
      <c r="N24" s="46"/>
      <c r="O24" s="46"/>
      <c r="P24" s="46"/>
      <c r="Q24" s="46"/>
      <c r="R24" s="46"/>
      <c r="S24" s="46"/>
      <c r="T24" s="46"/>
      <c r="U24" s="46"/>
      <c r="V24" s="46"/>
      <c r="W24" s="46"/>
      <c r="X24" s="46"/>
      <c r="Y24" s="46"/>
      <c r="Z24" s="46"/>
      <c r="AA24" s="46"/>
      <c r="AB24" s="46"/>
      <c r="AC24" s="46"/>
      <c r="AD24" s="46"/>
      <c r="AE24" s="46"/>
      <c r="AF24" s="46"/>
      <c r="AG24" s="46"/>
      <c r="AH24" s="46"/>
      <c r="AI24" s="46"/>
      <c r="AJ24" s="46"/>
      <c r="AK24" s="46"/>
      <c r="AL24" s="46"/>
      <c r="AM24" s="46"/>
      <c r="AN24" s="46"/>
      <c r="AO24" s="46"/>
      <c r="AP24" s="46"/>
      <c r="AQ24" s="50"/>
      <c r="BE24" s="38"/>
    </row>
    <row r="25" s="1" customFormat="1">
      <c r="B25" s="45"/>
      <c r="C25" s="46"/>
      <c r="D25" s="46"/>
      <c r="E25" s="46"/>
      <c r="F25" s="46"/>
      <c r="G25" s="46"/>
      <c r="H25" s="46"/>
      <c r="I25" s="46"/>
      <c r="J25" s="46"/>
      <c r="K25" s="46"/>
      <c r="L25" s="51" t="s">
        <v>38</v>
      </c>
      <c r="M25" s="51"/>
      <c r="N25" s="51"/>
      <c r="O25" s="51"/>
      <c r="P25" s="46"/>
      <c r="Q25" s="46"/>
      <c r="R25" s="46"/>
      <c r="S25" s="46"/>
      <c r="T25" s="46"/>
      <c r="U25" s="46"/>
      <c r="V25" s="46"/>
      <c r="W25" s="51" t="s">
        <v>39</v>
      </c>
      <c r="X25" s="51"/>
      <c r="Y25" s="51"/>
      <c r="Z25" s="51"/>
      <c r="AA25" s="51"/>
      <c r="AB25" s="51"/>
      <c r="AC25" s="51"/>
      <c r="AD25" s="51"/>
      <c r="AE25" s="51"/>
      <c r="AF25" s="46"/>
      <c r="AG25" s="46"/>
      <c r="AH25" s="46"/>
      <c r="AI25" s="46"/>
      <c r="AJ25" s="46"/>
      <c r="AK25" s="51" t="s">
        <v>40</v>
      </c>
      <c r="AL25" s="51"/>
      <c r="AM25" s="51"/>
      <c r="AN25" s="51"/>
      <c r="AO25" s="51"/>
      <c r="AP25" s="46"/>
      <c r="AQ25" s="50"/>
      <c r="BE25" s="38"/>
    </row>
    <row r="26" s="2" customFormat="1" ht="14.4" customHeight="1">
      <c r="B26" s="52"/>
      <c r="C26" s="53"/>
      <c r="D26" s="54" t="s">
        <v>41</v>
      </c>
      <c r="E26" s="53"/>
      <c r="F26" s="54" t="s">
        <v>42</v>
      </c>
      <c r="G26" s="53"/>
      <c r="H26" s="53"/>
      <c r="I26" s="53"/>
      <c r="J26" s="53"/>
      <c r="K26" s="53"/>
      <c r="L26" s="55">
        <v>0.20999999999999999</v>
      </c>
      <c r="M26" s="53"/>
      <c r="N26" s="53"/>
      <c r="O26" s="53"/>
      <c r="P26" s="53"/>
      <c r="Q26" s="53"/>
      <c r="R26" s="53"/>
      <c r="S26" s="53"/>
      <c r="T26" s="53"/>
      <c r="U26" s="53"/>
      <c r="V26" s="53"/>
      <c r="W26" s="56">
        <f>ROUND(AZ51,2)</f>
        <v>0</v>
      </c>
      <c r="X26" s="53"/>
      <c r="Y26" s="53"/>
      <c r="Z26" s="53"/>
      <c r="AA26" s="53"/>
      <c r="AB26" s="53"/>
      <c r="AC26" s="53"/>
      <c r="AD26" s="53"/>
      <c r="AE26" s="53"/>
      <c r="AF26" s="53"/>
      <c r="AG26" s="53"/>
      <c r="AH26" s="53"/>
      <c r="AI26" s="53"/>
      <c r="AJ26" s="53"/>
      <c r="AK26" s="56">
        <f>ROUND(AV51,2)</f>
        <v>0</v>
      </c>
      <c r="AL26" s="53"/>
      <c r="AM26" s="53"/>
      <c r="AN26" s="53"/>
      <c r="AO26" s="53"/>
      <c r="AP26" s="53"/>
      <c r="AQ26" s="57"/>
      <c r="BE26" s="38"/>
    </row>
    <row r="27" s="2" customFormat="1" ht="14.4" customHeight="1">
      <c r="B27" s="52"/>
      <c r="C27" s="53"/>
      <c r="D27" s="53"/>
      <c r="E27" s="53"/>
      <c r="F27" s="54" t="s">
        <v>43</v>
      </c>
      <c r="G27" s="53"/>
      <c r="H27" s="53"/>
      <c r="I27" s="53"/>
      <c r="J27" s="53"/>
      <c r="K27" s="53"/>
      <c r="L27" s="55">
        <v>0.14999999999999999</v>
      </c>
      <c r="M27" s="53"/>
      <c r="N27" s="53"/>
      <c r="O27" s="53"/>
      <c r="P27" s="53"/>
      <c r="Q27" s="53"/>
      <c r="R27" s="53"/>
      <c r="S27" s="53"/>
      <c r="T27" s="53"/>
      <c r="U27" s="53"/>
      <c r="V27" s="53"/>
      <c r="W27" s="56">
        <f>ROUND(BA51,2)</f>
        <v>0</v>
      </c>
      <c r="X27" s="53"/>
      <c r="Y27" s="53"/>
      <c r="Z27" s="53"/>
      <c r="AA27" s="53"/>
      <c r="AB27" s="53"/>
      <c r="AC27" s="53"/>
      <c r="AD27" s="53"/>
      <c r="AE27" s="53"/>
      <c r="AF27" s="53"/>
      <c r="AG27" s="53"/>
      <c r="AH27" s="53"/>
      <c r="AI27" s="53"/>
      <c r="AJ27" s="53"/>
      <c r="AK27" s="56">
        <f>ROUND(AW51,2)</f>
        <v>0</v>
      </c>
      <c r="AL27" s="53"/>
      <c r="AM27" s="53"/>
      <c r="AN27" s="53"/>
      <c r="AO27" s="53"/>
      <c r="AP27" s="53"/>
      <c r="AQ27" s="57"/>
      <c r="BE27" s="38"/>
    </row>
    <row r="28" hidden="1" s="2" customFormat="1" ht="14.4" customHeight="1">
      <c r="B28" s="52"/>
      <c r="C28" s="53"/>
      <c r="D28" s="53"/>
      <c r="E28" s="53"/>
      <c r="F28" s="54" t="s">
        <v>44</v>
      </c>
      <c r="G28" s="53"/>
      <c r="H28" s="53"/>
      <c r="I28" s="53"/>
      <c r="J28" s="53"/>
      <c r="K28" s="53"/>
      <c r="L28" s="55">
        <v>0.20999999999999999</v>
      </c>
      <c r="M28" s="53"/>
      <c r="N28" s="53"/>
      <c r="O28" s="53"/>
      <c r="P28" s="53"/>
      <c r="Q28" s="53"/>
      <c r="R28" s="53"/>
      <c r="S28" s="53"/>
      <c r="T28" s="53"/>
      <c r="U28" s="53"/>
      <c r="V28" s="53"/>
      <c r="W28" s="56">
        <f>ROUND(BB51,2)</f>
        <v>0</v>
      </c>
      <c r="X28" s="53"/>
      <c r="Y28" s="53"/>
      <c r="Z28" s="53"/>
      <c r="AA28" s="53"/>
      <c r="AB28" s="53"/>
      <c r="AC28" s="53"/>
      <c r="AD28" s="53"/>
      <c r="AE28" s="53"/>
      <c r="AF28" s="53"/>
      <c r="AG28" s="53"/>
      <c r="AH28" s="53"/>
      <c r="AI28" s="53"/>
      <c r="AJ28" s="53"/>
      <c r="AK28" s="56">
        <v>0</v>
      </c>
      <c r="AL28" s="53"/>
      <c r="AM28" s="53"/>
      <c r="AN28" s="53"/>
      <c r="AO28" s="53"/>
      <c r="AP28" s="53"/>
      <c r="AQ28" s="57"/>
      <c r="BE28" s="38"/>
    </row>
    <row r="29" hidden="1" s="2" customFormat="1" ht="14.4" customHeight="1">
      <c r="B29" s="52"/>
      <c r="C29" s="53"/>
      <c r="D29" s="53"/>
      <c r="E29" s="53"/>
      <c r="F29" s="54" t="s">
        <v>45</v>
      </c>
      <c r="G29" s="53"/>
      <c r="H29" s="53"/>
      <c r="I29" s="53"/>
      <c r="J29" s="53"/>
      <c r="K29" s="53"/>
      <c r="L29" s="55">
        <v>0.14999999999999999</v>
      </c>
      <c r="M29" s="53"/>
      <c r="N29" s="53"/>
      <c r="O29" s="53"/>
      <c r="P29" s="53"/>
      <c r="Q29" s="53"/>
      <c r="R29" s="53"/>
      <c r="S29" s="53"/>
      <c r="T29" s="53"/>
      <c r="U29" s="53"/>
      <c r="V29" s="53"/>
      <c r="W29" s="56">
        <f>ROUND(BC51,2)</f>
        <v>0</v>
      </c>
      <c r="X29" s="53"/>
      <c r="Y29" s="53"/>
      <c r="Z29" s="53"/>
      <c r="AA29" s="53"/>
      <c r="AB29" s="53"/>
      <c r="AC29" s="53"/>
      <c r="AD29" s="53"/>
      <c r="AE29" s="53"/>
      <c r="AF29" s="53"/>
      <c r="AG29" s="53"/>
      <c r="AH29" s="53"/>
      <c r="AI29" s="53"/>
      <c r="AJ29" s="53"/>
      <c r="AK29" s="56">
        <v>0</v>
      </c>
      <c r="AL29" s="53"/>
      <c r="AM29" s="53"/>
      <c r="AN29" s="53"/>
      <c r="AO29" s="53"/>
      <c r="AP29" s="53"/>
      <c r="AQ29" s="57"/>
      <c r="BE29" s="38"/>
    </row>
    <row r="30" hidden="1" s="2" customFormat="1" ht="14.4" customHeight="1">
      <c r="B30" s="52"/>
      <c r="C30" s="53"/>
      <c r="D30" s="53"/>
      <c r="E30" s="53"/>
      <c r="F30" s="54" t="s">
        <v>46</v>
      </c>
      <c r="G30" s="53"/>
      <c r="H30" s="53"/>
      <c r="I30" s="53"/>
      <c r="J30" s="53"/>
      <c r="K30" s="53"/>
      <c r="L30" s="55">
        <v>0</v>
      </c>
      <c r="M30" s="53"/>
      <c r="N30" s="53"/>
      <c r="O30" s="53"/>
      <c r="P30" s="53"/>
      <c r="Q30" s="53"/>
      <c r="R30" s="53"/>
      <c r="S30" s="53"/>
      <c r="T30" s="53"/>
      <c r="U30" s="53"/>
      <c r="V30" s="53"/>
      <c r="W30" s="56">
        <f>ROUND(BD51,2)</f>
        <v>0</v>
      </c>
      <c r="X30" s="53"/>
      <c r="Y30" s="53"/>
      <c r="Z30" s="53"/>
      <c r="AA30" s="53"/>
      <c r="AB30" s="53"/>
      <c r="AC30" s="53"/>
      <c r="AD30" s="53"/>
      <c r="AE30" s="53"/>
      <c r="AF30" s="53"/>
      <c r="AG30" s="53"/>
      <c r="AH30" s="53"/>
      <c r="AI30" s="53"/>
      <c r="AJ30" s="53"/>
      <c r="AK30" s="56">
        <v>0</v>
      </c>
      <c r="AL30" s="53"/>
      <c r="AM30" s="53"/>
      <c r="AN30" s="53"/>
      <c r="AO30" s="53"/>
      <c r="AP30" s="53"/>
      <c r="AQ30" s="57"/>
      <c r="BE30" s="38"/>
    </row>
    <row r="31" s="1" customFormat="1" ht="6.96" customHeight="1">
      <c r="B31" s="45"/>
      <c r="C31" s="46"/>
      <c r="D31" s="46"/>
      <c r="E31" s="46"/>
      <c r="F31" s="46"/>
      <c r="G31" s="46"/>
      <c r="H31" s="46"/>
      <c r="I31" s="46"/>
      <c r="J31" s="46"/>
      <c r="K31" s="46"/>
      <c r="L31" s="46"/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6"/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6"/>
      <c r="AL31" s="46"/>
      <c r="AM31" s="46"/>
      <c r="AN31" s="46"/>
      <c r="AO31" s="46"/>
      <c r="AP31" s="46"/>
      <c r="AQ31" s="50"/>
      <c r="BE31" s="38"/>
    </row>
    <row r="32" s="1" customFormat="1" ht="25.92" customHeight="1">
      <c r="B32" s="45"/>
      <c r="C32" s="58"/>
      <c r="D32" s="59" t="s">
        <v>47</v>
      </c>
      <c r="E32" s="60"/>
      <c r="F32" s="60"/>
      <c r="G32" s="60"/>
      <c r="H32" s="60"/>
      <c r="I32" s="60"/>
      <c r="J32" s="60"/>
      <c r="K32" s="60"/>
      <c r="L32" s="60"/>
      <c r="M32" s="60"/>
      <c r="N32" s="60"/>
      <c r="O32" s="60"/>
      <c r="P32" s="60"/>
      <c r="Q32" s="60"/>
      <c r="R32" s="60"/>
      <c r="S32" s="60"/>
      <c r="T32" s="61" t="s">
        <v>48</v>
      </c>
      <c r="U32" s="60"/>
      <c r="V32" s="60"/>
      <c r="W32" s="60"/>
      <c r="X32" s="62" t="s">
        <v>49</v>
      </c>
      <c r="Y32" s="60"/>
      <c r="Z32" s="60"/>
      <c r="AA32" s="60"/>
      <c r="AB32" s="60"/>
      <c r="AC32" s="60"/>
      <c r="AD32" s="60"/>
      <c r="AE32" s="60"/>
      <c r="AF32" s="60"/>
      <c r="AG32" s="60"/>
      <c r="AH32" s="60"/>
      <c r="AI32" s="60"/>
      <c r="AJ32" s="60"/>
      <c r="AK32" s="63">
        <f>SUM(AK23:AK30)</f>
        <v>0</v>
      </c>
      <c r="AL32" s="60"/>
      <c r="AM32" s="60"/>
      <c r="AN32" s="60"/>
      <c r="AO32" s="64"/>
      <c r="AP32" s="58"/>
      <c r="AQ32" s="65"/>
      <c r="BE32" s="38"/>
    </row>
    <row r="33" s="1" customFormat="1" ht="6.96" customHeight="1">
      <c r="B33" s="45"/>
      <c r="C33" s="46"/>
      <c r="D33" s="46"/>
      <c r="E33" s="46"/>
      <c r="F33" s="46"/>
      <c r="G33" s="46"/>
      <c r="H33" s="46"/>
      <c r="I33" s="46"/>
      <c r="J33" s="46"/>
      <c r="K33" s="46"/>
      <c r="L33" s="46"/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6"/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6"/>
      <c r="AL33" s="46"/>
      <c r="AM33" s="46"/>
      <c r="AN33" s="46"/>
      <c r="AO33" s="46"/>
      <c r="AP33" s="46"/>
      <c r="AQ33" s="50"/>
    </row>
    <row r="34" s="1" customFormat="1" ht="6.96" customHeight="1">
      <c r="B34" s="66"/>
      <c r="C34" s="67"/>
      <c r="D34" s="67"/>
      <c r="E34" s="67"/>
      <c r="F34" s="67"/>
      <c r="G34" s="67"/>
      <c r="H34" s="67"/>
      <c r="I34" s="67"/>
      <c r="J34" s="67"/>
      <c r="K34" s="67"/>
      <c r="L34" s="67"/>
      <c r="M34" s="67"/>
      <c r="N34" s="67"/>
      <c r="O34" s="67"/>
      <c r="P34" s="67"/>
      <c r="Q34" s="67"/>
      <c r="R34" s="67"/>
      <c r="S34" s="67"/>
      <c r="T34" s="67"/>
      <c r="U34" s="67"/>
      <c r="V34" s="67"/>
      <c r="W34" s="67"/>
      <c r="X34" s="67"/>
      <c r="Y34" s="67"/>
      <c r="Z34" s="67"/>
      <c r="AA34" s="67"/>
      <c r="AB34" s="67"/>
      <c r="AC34" s="67"/>
      <c r="AD34" s="67"/>
      <c r="AE34" s="67"/>
      <c r="AF34" s="67"/>
      <c r="AG34" s="67"/>
      <c r="AH34" s="67"/>
      <c r="AI34" s="67"/>
      <c r="AJ34" s="67"/>
      <c r="AK34" s="67"/>
      <c r="AL34" s="67"/>
      <c r="AM34" s="67"/>
      <c r="AN34" s="67"/>
      <c r="AO34" s="67"/>
      <c r="AP34" s="67"/>
      <c r="AQ34" s="68"/>
    </row>
    <row r="38" s="1" customFormat="1" ht="6.96" customHeight="1">
      <c r="B38" s="69"/>
      <c r="C38" s="70"/>
      <c r="D38" s="70"/>
      <c r="E38" s="70"/>
      <c r="F38" s="70"/>
      <c r="G38" s="70"/>
      <c r="H38" s="70"/>
      <c r="I38" s="70"/>
      <c r="J38" s="70"/>
      <c r="K38" s="70"/>
      <c r="L38" s="70"/>
      <c r="M38" s="70"/>
      <c r="N38" s="70"/>
      <c r="O38" s="70"/>
      <c r="P38" s="70"/>
      <c r="Q38" s="70"/>
      <c r="R38" s="70"/>
      <c r="S38" s="70"/>
      <c r="T38" s="70"/>
      <c r="U38" s="70"/>
      <c r="V38" s="70"/>
      <c r="W38" s="70"/>
      <c r="X38" s="70"/>
      <c r="Y38" s="70"/>
      <c r="Z38" s="70"/>
      <c r="AA38" s="70"/>
      <c r="AB38" s="70"/>
      <c r="AC38" s="70"/>
      <c r="AD38" s="70"/>
      <c r="AE38" s="70"/>
      <c r="AF38" s="70"/>
      <c r="AG38" s="70"/>
      <c r="AH38" s="70"/>
      <c r="AI38" s="70"/>
      <c r="AJ38" s="70"/>
      <c r="AK38" s="70"/>
      <c r="AL38" s="70"/>
      <c r="AM38" s="70"/>
      <c r="AN38" s="70"/>
      <c r="AO38" s="70"/>
      <c r="AP38" s="70"/>
      <c r="AQ38" s="70"/>
      <c r="AR38" s="71"/>
    </row>
    <row r="39" s="1" customFormat="1" ht="36.96" customHeight="1">
      <c r="B39" s="45"/>
      <c r="C39" s="72" t="s">
        <v>50</v>
      </c>
      <c r="D39" s="73"/>
      <c r="E39" s="73"/>
      <c r="F39" s="73"/>
      <c r="G39" s="73"/>
      <c r="H39" s="73"/>
      <c r="I39" s="73"/>
      <c r="J39" s="73"/>
      <c r="K39" s="73"/>
      <c r="L39" s="73"/>
      <c r="M39" s="73"/>
      <c r="N39" s="73"/>
      <c r="O39" s="73"/>
      <c r="P39" s="73"/>
      <c r="Q39" s="73"/>
      <c r="R39" s="73"/>
      <c r="S39" s="73"/>
      <c r="T39" s="73"/>
      <c r="U39" s="73"/>
      <c r="V39" s="73"/>
      <c r="W39" s="73"/>
      <c r="X39" s="73"/>
      <c r="Y39" s="73"/>
      <c r="Z39" s="73"/>
      <c r="AA39" s="73"/>
      <c r="AB39" s="73"/>
      <c r="AC39" s="73"/>
      <c r="AD39" s="73"/>
      <c r="AE39" s="73"/>
      <c r="AF39" s="73"/>
      <c r="AG39" s="73"/>
      <c r="AH39" s="73"/>
      <c r="AI39" s="73"/>
      <c r="AJ39" s="73"/>
      <c r="AK39" s="73"/>
      <c r="AL39" s="73"/>
      <c r="AM39" s="73"/>
      <c r="AN39" s="73"/>
      <c r="AO39" s="73"/>
      <c r="AP39" s="73"/>
      <c r="AQ39" s="73"/>
      <c r="AR39" s="71"/>
    </row>
    <row r="40" s="1" customFormat="1" ht="6.96" customHeight="1">
      <c r="B40" s="45"/>
      <c r="C40" s="73"/>
      <c r="D40" s="73"/>
      <c r="E40" s="73"/>
      <c r="F40" s="73"/>
      <c r="G40" s="73"/>
      <c r="H40" s="73"/>
      <c r="I40" s="73"/>
      <c r="J40" s="73"/>
      <c r="K40" s="73"/>
      <c r="L40" s="73"/>
      <c r="M40" s="73"/>
      <c r="N40" s="73"/>
      <c r="O40" s="73"/>
      <c r="P40" s="73"/>
      <c r="Q40" s="73"/>
      <c r="R40" s="73"/>
      <c r="S40" s="73"/>
      <c r="T40" s="73"/>
      <c r="U40" s="73"/>
      <c r="V40" s="73"/>
      <c r="W40" s="73"/>
      <c r="X40" s="73"/>
      <c r="Y40" s="73"/>
      <c r="Z40" s="73"/>
      <c r="AA40" s="73"/>
      <c r="AB40" s="73"/>
      <c r="AC40" s="73"/>
      <c r="AD40" s="73"/>
      <c r="AE40" s="73"/>
      <c r="AF40" s="73"/>
      <c r="AG40" s="73"/>
      <c r="AH40" s="73"/>
      <c r="AI40" s="73"/>
      <c r="AJ40" s="73"/>
      <c r="AK40" s="73"/>
      <c r="AL40" s="73"/>
      <c r="AM40" s="73"/>
      <c r="AN40" s="73"/>
      <c r="AO40" s="73"/>
      <c r="AP40" s="73"/>
      <c r="AQ40" s="73"/>
      <c r="AR40" s="71"/>
    </row>
    <row r="41" s="3" customFormat="1" ht="14.4" customHeight="1">
      <c r="B41" s="74"/>
      <c r="C41" s="75" t="s">
        <v>15</v>
      </c>
      <c r="D41" s="76"/>
      <c r="E41" s="76"/>
      <c r="F41" s="76"/>
      <c r="G41" s="76"/>
      <c r="H41" s="76"/>
      <c r="I41" s="76"/>
      <c r="J41" s="76"/>
      <c r="K41" s="76"/>
      <c r="L41" s="76" t="str">
        <f>K5</f>
        <v>0509</v>
      </c>
      <c r="M41" s="76"/>
      <c r="N41" s="76"/>
      <c r="O41" s="76"/>
      <c r="P41" s="76"/>
      <c r="Q41" s="76"/>
      <c r="R41" s="76"/>
      <c r="S41" s="76"/>
      <c r="T41" s="76"/>
      <c r="U41" s="76"/>
      <c r="V41" s="76"/>
      <c r="W41" s="76"/>
      <c r="X41" s="76"/>
      <c r="Y41" s="76"/>
      <c r="Z41" s="76"/>
      <c r="AA41" s="76"/>
      <c r="AB41" s="76"/>
      <c r="AC41" s="76"/>
      <c r="AD41" s="76"/>
      <c r="AE41" s="76"/>
      <c r="AF41" s="76"/>
      <c r="AG41" s="76"/>
      <c r="AH41" s="76"/>
      <c r="AI41" s="76"/>
      <c r="AJ41" s="76"/>
      <c r="AK41" s="76"/>
      <c r="AL41" s="76"/>
      <c r="AM41" s="76"/>
      <c r="AN41" s="76"/>
      <c r="AO41" s="76"/>
      <c r="AP41" s="76"/>
      <c r="AQ41" s="76"/>
      <c r="AR41" s="77"/>
    </row>
    <row r="42" s="4" customFormat="1" ht="36.96" customHeight="1">
      <c r="B42" s="78"/>
      <c r="C42" s="79" t="s">
        <v>18</v>
      </c>
      <c r="D42" s="80"/>
      <c r="E42" s="80"/>
      <c r="F42" s="80"/>
      <c r="G42" s="80"/>
      <c r="H42" s="80"/>
      <c r="I42" s="80"/>
      <c r="J42" s="80"/>
      <c r="K42" s="80"/>
      <c r="L42" s="81" t="str">
        <f>K6</f>
        <v>ZŠ Holice - bezbariérový přístup</v>
      </c>
      <c r="M42" s="80"/>
      <c r="N42" s="80"/>
      <c r="O42" s="80"/>
      <c r="P42" s="80"/>
      <c r="Q42" s="80"/>
      <c r="R42" s="80"/>
      <c r="S42" s="80"/>
      <c r="T42" s="80"/>
      <c r="U42" s="80"/>
      <c r="V42" s="80"/>
      <c r="W42" s="80"/>
      <c r="X42" s="80"/>
      <c r="Y42" s="80"/>
      <c r="Z42" s="80"/>
      <c r="AA42" s="80"/>
      <c r="AB42" s="80"/>
      <c r="AC42" s="80"/>
      <c r="AD42" s="80"/>
      <c r="AE42" s="80"/>
      <c r="AF42" s="80"/>
      <c r="AG42" s="80"/>
      <c r="AH42" s="80"/>
      <c r="AI42" s="80"/>
      <c r="AJ42" s="80"/>
      <c r="AK42" s="80"/>
      <c r="AL42" s="80"/>
      <c r="AM42" s="80"/>
      <c r="AN42" s="80"/>
      <c r="AO42" s="80"/>
      <c r="AP42" s="80"/>
      <c r="AQ42" s="80"/>
      <c r="AR42" s="82"/>
    </row>
    <row r="43" s="1" customFormat="1" ht="6.96" customHeight="1">
      <c r="B43" s="45"/>
      <c r="C43" s="73"/>
      <c r="D43" s="73"/>
      <c r="E43" s="73"/>
      <c r="F43" s="73"/>
      <c r="G43" s="73"/>
      <c r="H43" s="73"/>
      <c r="I43" s="73"/>
      <c r="J43" s="73"/>
      <c r="K43" s="73"/>
      <c r="L43" s="73"/>
      <c r="M43" s="73"/>
      <c r="N43" s="73"/>
      <c r="O43" s="73"/>
      <c r="P43" s="73"/>
      <c r="Q43" s="73"/>
      <c r="R43" s="73"/>
      <c r="S43" s="73"/>
      <c r="T43" s="73"/>
      <c r="U43" s="73"/>
      <c r="V43" s="73"/>
      <c r="W43" s="73"/>
      <c r="X43" s="73"/>
      <c r="Y43" s="73"/>
      <c r="Z43" s="73"/>
      <c r="AA43" s="73"/>
      <c r="AB43" s="73"/>
      <c r="AC43" s="73"/>
      <c r="AD43" s="73"/>
      <c r="AE43" s="73"/>
      <c r="AF43" s="73"/>
      <c r="AG43" s="73"/>
      <c r="AH43" s="73"/>
      <c r="AI43" s="73"/>
      <c r="AJ43" s="73"/>
      <c r="AK43" s="73"/>
      <c r="AL43" s="73"/>
      <c r="AM43" s="73"/>
      <c r="AN43" s="73"/>
      <c r="AO43" s="73"/>
      <c r="AP43" s="73"/>
      <c r="AQ43" s="73"/>
      <c r="AR43" s="71"/>
    </row>
    <row r="44" s="1" customFormat="1">
      <c r="B44" s="45"/>
      <c r="C44" s="75" t="s">
        <v>23</v>
      </c>
      <c r="D44" s="73"/>
      <c r="E44" s="73"/>
      <c r="F44" s="73"/>
      <c r="G44" s="73"/>
      <c r="H44" s="73"/>
      <c r="I44" s="73"/>
      <c r="J44" s="73"/>
      <c r="K44" s="73"/>
      <c r="L44" s="83" t="str">
        <f>IF(K8="","",K8)</f>
        <v>Holice</v>
      </c>
      <c r="M44" s="73"/>
      <c r="N44" s="73"/>
      <c r="O44" s="73"/>
      <c r="P44" s="73"/>
      <c r="Q44" s="73"/>
      <c r="R44" s="73"/>
      <c r="S44" s="73"/>
      <c r="T44" s="73"/>
      <c r="U44" s="73"/>
      <c r="V44" s="73"/>
      <c r="W44" s="73"/>
      <c r="X44" s="73"/>
      <c r="Y44" s="73"/>
      <c r="Z44" s="73"/>
      <c r="AA44" s="73"/>
      <c r="AB44" s="73"/>
      <c r="AC44" s="73"/>
      <c r="AD44" s="73"/>
      <c r="AE44" s="73"/>
      <c r="AF44" s="73"/>
      <c r="AG44" s="73"/>
      <c r="AH44" s="73"/>
      <c r="AI44" s="75" t="s">
        <v>25</v>
      </c>
      <c r="AJ44" s="73"/>
      <c r="AK44" s="73"/>
      <c r="AL44" s="73"/>
      <c r="AM44" s="84" t="str">
        <f>IF(AN8= "","",AN8)</f>
        <v>11. 9. 2017</v>
      </c>
      <c r="AN44" s="84"/>
      <c r="AO44" s="73"/>
      <c r="AP44" s="73"/>
      <c r="AQ44" s="73"/>
      <c r="AR44" s="71"/>
    </row>
    <row r="45" s="1" customFormat="1" ht="6.96" customHeight="1">
      <c r="B45" s="45"/>
      <c r="C45" s="73"/>
      <c r="D45" s="73"/>
      <c r="E45" s="73"/>
      <c r="F45" s="73"/>
      <c r="G45" s="73"/>
      <c r="H45" s="73"/>
      <c r="I45" s="73"/>
      <c r="J45" s="73"/>
      <c r="K45" s="73"/>
      <c r="L45" s="73"/>
      <c r="M45" s="73"/>
      <c r="N45" s="73"/>
      <c r="O45" s="73"/>
      <c r="P45" s="73"/>
      <c r="Q45" s="73"/>
      <c r="R45" s="73"/>
      <c r="S45" s="73"/>
      <c r="T45" s="73"/>
      <c r="U45" s="73"/>
      <c r="V45" s="73"/>
      <c r="W45" s="73"/>
      <c r="X45" s="73"/>
      <c r="Y45" s="73"/>
      <c r="Z45" s="73"/>
      <c r="AA45" s="73"/>
      <c r="AB45" s="73"/>
      <c r="AC45" s="73"/>
      <c r="AD45" s="73"/>
      <c r="AE45" s="73"/>
      <c r="AF45" s="73"/>
      <c r="AG45" s="73"/>
      <c r="AH45" s="73"/>
      <c r="AI45" s="73"/>
      <c r="AJ45" s="73"/>
      <c r="AK45" s="73"/>
      <c r="AL45" s="73"/>
      <c r="AM45" s="73"/>
      <c r="AN45" s="73"/>
      <c r="AO45" s="73"/>
      <c r="AP45" s="73"/>
      <c r="AQ45" s="73"/>
      <c r="AR45" s="71"/>
    </row>
    <row r="46" s="1" customFormat="1">
      <c r="B46" s="45"/>
      <c r="C46" s="75" t="s">
        <v>27</v>
      </c>
      <c r="D46" s="73"/>
      <c r="E46" s="73"/>
      <c r="F46" s="73"/>
      <c r="G46" s="73"/>
      <c r="H46" s="73"/>
      <c r="I46" s="73"/>
      <c r="J46" s="73"/>
      <c r="K46" s="73"/>
      <c r="L46" s="76" t="str">
        <f>IF(E11= "","",E11)</f>
        <v>Město Holice</v>
      </c>
      <c r="M46" s="73"/>
      <c r="N46" s="73"/>
      <c r="O46" s="73"/>
      <c r="P46" s="73"/>
      <c r="Q46" s="73"/>
      <c r="R46" s="73"/>
      <c r="S46" s="73"/>
      <c r="T46" s="73"/>
      <c r="U46" s="73"/>
      <c r="V46" s="73"/>
      <c r="W46" s="73"/>
      <c r="X46" s="73"/>
      <c r="Y46" s="73"/>
      <c r="Z46" s="73"/>
      <c r="AA46" s="73"/>
      <c r="AB46" s="73"/>
      <c r="AC46" s="73"/>
      <c r="AD46" s="73"/>
      <c r="AE46" s="73"/>
      <c r="AF46" s="73"/>
      <c r="AG46" s="73"/>
      <c r="AH46" s="73"/>
      <c r="AI46" s="75" t="s">
        <v>33</v>
      </c>
      <c r="AJ46" s="73"/>
      <c r="AK46" s="73"/>
      <c r="AL46" s="73"/>
      <c r="AM46" s="76" t="str">
        <f>IF(E17="","",E17)</f>
        <v>Ing.Arch.Jelena Žuravljová</v>
      </c>
      <c r="AN46" s="76"/>
      <c r="AO46" s="76"/>
      <c r="AP46" s="76"/>
      <c r="AQ46" s="73"/>
      <c r="AR46" s="71"/>
      <c r="AS46" s="85" t="s">
        <v>51</v>
      </c>
      <c r="AT46" s="86"/>
      <c r="AU46" s="87"/>
      <c r="AV46" s="87"/>
      <c r="AW46" s="87"/>
      <c r="AX46" s="87"/>
      <c r="AY46" s="87"/>
      <c r="AZ46" s="87"/>
      <c r="BA46" s="87"/>
      <c r="BB46" s="87"/>
      <c r="BC46" s="87"/>
      <c r="BD46" s="88"/>
    </row>
    <row r="47" s="1" customFormat="1">
      <c r="B47" s="45"/>
      <c r="C47" s="75" t="s">
        <v>31</v>
      </c>
      <c r="D47" s="73"/>
      <c r="E47" s="73"/>
      <c r="F47" s="73"/>
      <c r="G47" s="73"/>
      <c r="H47" s="73"/>
      <c r="I47" s="73"/>
      <c r="J47" s="73"/>
      <c r="K47" s="73"/>
      <c r="L47" s="76" t="str">
        <f>IF(E14= "Vyplň údaj","",E14)</f>
        <v/>
      </c>
      <c r="M47" s="73"/>
      <c r="N47" s="73"/>
      <c r="O47" s="73"/>
      <c r="P47" s="73"/>
      <c r="Q47" s="73"/>
      <c r="R47" s="73"/>
      <c r="S47" s="73"/>
      <c r="T47" s="73"/>
      <c r="U47" s="73"/>
      <c r="V47" s="73"/>
      <c r="W47" s="73"/>
      <c r="X47" s="73"/>
      <c r="Y47" s="73"/>
      <c r="Z47" s="73"/>
      <c r="AA47" s="73"/>
      <c r="AB47" s="73"/>
      <c r="AC47" s="73"/>
      <c r="AD47" s="73"/>
      <c r="AE47" s="73"/>
      <c r="AF47" s="73"/>
      <c r="AG47" s="73"/>
      <c r="AH47" s="73"/>
      <c r="AI47" s="73"/>
      <c r="AJ47" s="73"/>
      <c r="AK47" s="73"/>
      <c r="AL47" s="73"/>
      <c r="AM47" s="73"/>
      <c r="AN47" s="73"/>
      <c r="AO47" s="73"/>
      <c r="AP47" s="73"/>
      <c r="AQ47" s="73"/>
      <c r="AR47" s="71"/>
      <c r="AS47" s="89"/>
      <c r="AT47" s="90"/>
      <c r="AU47" s="91"/>
      <c r="AV47" s="91"/>
      <c r="AW47" s="91"/>
      <c r="AX47" s="91"/>
      <c r="AY47" s="91"/>
      <c r="AZ47" s="91"/>
      <c r="BA47" s="91"/>
      <c r="BB47" s="91"/>
      <c r="BC47" s="91"/>
      <c r="BD47" s="92"/>
    </row>
    <row r="48" s="1" customFormat="1" ht="10.8" customHeight="1">
      <c r="B48" s="45"/>
      <c r="C48" s="73"/>
      <c r="D48" s="73"/>
      <c r="E48" s="73"/>
      <c r="F48" s="73"/>
      <c r="G48" s="73"/>
      <c r="H48" s="73"/>
      <c r="I48" s="73"/>
      <c r="J48" s="73"/>
      <c r="K48" s="73"/>
      <c r="L48" s="73"/>
      <c r="M48" s="73"/>
      <c r="N48" s="73"/>
      <c r="O48" s="73"/>
      <c r="P48" s="73"/>
      <c r="Q48" s="73"/>
      <c r="R48" s="73"/>
      <c r="S48" s="73"/>
      <c r="T48" s="73"/>
      <c r="U48" s="73"/>
      <c r="V48" s="73"/>
      <c r="W48" s="73"/>
      <c r="X48" s="73"/>
      <c r="Y48" s="73"/>
      <c r="Z48" s="73"/>
      <c r="AA48" s="73"/>
      <c r="AB48" s="73"/>
      <c r="AC48" s="73"/>
      <c r="AD48" s="73"/>
      <c r="AE48" s="73"/>
      <c r="AF48" s="73"/>
      <c r="AG48" s="73"/>
      <c r="AH48" s="73"/>
      <c r="AI48" s="73"/>
      <c r="AJ48" s="73"/>
      <c r="AK48" s="73"/>
      <c r="AL48" s="73"/>
      <c r="AM48" s="73"/>
      <c r="AN48" s="73"/>
      <c r="AO48" s="73"/>
      <c r="AP48" s="73"/>
      <c r="AQ48" s="73"/>
      <c r="AR48" s="71"/>
      <c r="AS48" s="93"/>
      <c r="AT48" s="54"/>
      <c r="AU48" s="46"/>
      <c r="AV48" s="46"/>
      <c r="AW48" s="46"/>
      <c r="AX48" s="46"/>
      <c r="AY48" s="46"/>
      <c r="AZ48" s="46"/>
      <c r="BA48" s="46"/>
      <c r="BB48" s="46"/>
      <c r="BC48" s="46"/>
      <c r="BD48" s="94"/>
    </row>
    <row r="49" s="1" customFormat="1" ht="29.28" customHeight="1">
      <c r="B49" s="45"/>
      <c r="C49" s="95" t="s">
        <v>52</v>
      </c>
      <c r="D49" s="96"/>
      <c r="E49" s="96"/>
      <c r="F49" s="96"/>
      <c r="G49" s="96"/>
      <c r="H49" s="97"/>
      <c r="I49" s="98" t="s">
        <v>53</v>
      </c>
      <c r="J49" s="96"/>
      <c r="K49" s="96"/>
      <c r="L49" s="96"/>
      <c r="M49" s="96"/>
      <c r="N49" s="96"/>
      <c r="O49" s="96"/>
      <c r="P49" s="96"/>
      <c r="Q49" s="96"/>
      <c r="R49" s="96"/>
      <c r="S49" s="96"/>
      <c r="T49" s="96"/>
      <c r="U49" s="96"/>
      <c r="V49" s="96"/>
      <c r="W49" s="96"/>
      <c r="X49" s="96"/>
      <c r="Y49" s="96"/>
      <c r="Z49" s="96"/>
      <c r="AA49" s="96"/>
      <c r="AB49" s="96"/>
      <c r="AC49" s="96"/>
      <c r="AD49" s="96"/>
      <c r="AE49" s="96"/>
      <c r="AF49" s="96"/>
      <c r="AG49" s="99" t="s">
        <v>54</v>
      </c>
      <c r="AH49" s="96"/>
      <c r="AI49" s="96"/>
      <c r="AJ49" s="96"/>
      <c r="AK49" s="96"/>
      <c r="AL49" s="96"/>
      <c r="AM49" s="96"/>
      <c r="AN49" s="98" t="s">
        <v>55</v>
      </c>
      <c r="AO49" s="96"/>
      <c r="AP49" s="96"/>
      <c r="AQ49" s="100" t="s">
        <v>56</v>
      </c>
      <c r="AR49" s="71"/>
      <c r="AS49" s="101" t="s">
        <v>57</v>
      </c>
      <c r="AT49" s="102" t="s">
        <v>58</v>
      </c>
      <c r="AU49" s="102" t="s">
        <v>59</v>
      </c>
      <c r="AV49" s="102" t="s">
        <v>60</v>
      </c>
      <c r="AW49" s="102" t="s">
        <v>61</v>
      </c>
      <c r="AX49" s="102" t="s">
        <v>62</v>
      </c>
      <c r="AY49" s="102" t="s">
        <v>63</v>
      </c>
      <c r="AZ49" s="102" t="s">
        <v>64</v>
      </c>
      <c r="BA49" s="102" t="s">
        <v>65</v>
      </c>
      <c r="BB49" s="102" t="s">
        <v>66</v>
      </c>
      <c r="BC49" s="102" t="s">
        <v>67</v>
      </c>
      <c r="BD49" s="103" t="s">
        <v>68</v>
      </c>
    </row>
    <row r="50" s="1" customFormat="1" ht="10.8" customHeight="1">
      <c r="B50" s="45"/>
      <c r="C50" s="73"/>
      <c r="D50" s="73"/>
      <c r="E50" s="73"/>
      <c r="F50" s="73"/>
      <c r="G50" s="73"/>
      <c r="H50" s="73"/>
      <c r="I50" s="73"/>
      <c r="J50" s="73"/>
      <c r="K50" s="73"/>
      <c r="L50" s="73"/>
      <c r="M50" s="73"/>
      <c r="N50" s="73"/>
      <c r="O50" s="73"/>
      <c r="P50" s="73"/>
      <c r="Q50" s="73"/>
      <c r="R50" s="73"/>
      <c r="S50" s="73"/>
      <c r="T50" s="73"/>
      <c r="U50" s="73"/>
      <c r="V50" s="73"/>
      <c r="W50" s="73"/>
      <c r="X50" s="73"/>
      <c r="Y50" s="73"/>
      <c r="Z50" s="73"/>
      <c r="AA50" s="73"/>
      <c r="AB50" s="73"/>
      <c r="AC50" s="73"/>
      <c r="AD50" s="73"/>
      <c r="AE50" s="73"/>
      <c r="AF50" s="73"/>
      <c r="AG50" s="73"/>
      <c r="AH50" s="73"/>
      <c r="AI50" s="73"/>
      <c r="AJ50" s="73"/>
      <c r="AK50" s="73"/>
      <c r="AL50" s="73"/>
      <c r="AM50" s="73"/>
      <c r="AN50" s="73"/>
      <c r="AO50" s="73"/>
      <c r="AP50" s="73"/>
      <c r="AQ50" s="73"/>
      <c r="AR50" s="71"/>
      <c r="AS50" s="104"/>
      <c r="AT50" s="105"/>
      <c r="AU50" s="105"/>
      <c r="AV50" s="105"/>
      <c r="AW50" s="105"/>
      <c r="AX50" s="105"/>
      <c r="AY50" s="105"/>
      <c r="AZ50" s="105"/>
      <c r="BA50" s="105"/>
      <c r="BB50" s="105"/>
      <c r="BC50" s="105"/>
      <c r="BD50" s="106"/>
    </row>
    <row r="51" s="4" customFormat="1" ht="32.4" customHeight="1">
      <c r="B51" s="78"/>
      <c r="C51" s="107" t="s">
        <v>69</v>
      </c>
      <c r="D51" s="108"/>
      <c r="E51" s="108"/>
      <c r="F51" s="108"/>
      <c r="G51" s="108"/>
      <c r="H51" s="108"/>
      <c r="I51" s="108"/>
      <c r="J51" s="108"/>
      <c r="K51" s="108"/>
      <c r="L51" s="108"/>
      <c r="M51" s="108"/>
      <c r="N51" s="108"/>
      <c r="O51" s="108"/>
      <c r="P51" s="108"/>
      <c r="Q51" s="108"/>
      <c r="R51" s="108"/>
      <c r="S51" s="108"/>
      <c r="T51" s="108"/>
      <c r="U51" s="108"/>
      <c r="V51" s="108"/>
      <c r="W51" s="108"/>
      <c r="X51" s="108"/>
      <c r="Y51" s="108"/>
      <c r="Z51" s="108"/>
      <c r="AA51" s="108"/>
      <c r="AB51" s="108"/>
      <c r="AC51" s="108"/>
      <c r="AD51" s="108"/>
      <c r="AE51" s="108"/>
      <c r="AF51" s="108"/>
      <c r="AG51" s="109">
        <f>ROUND(SUM(AG52:AG55),2)</f>
        <v>0</v>
      </c>
      <c r="AH51" s="109"/>
      <c r="AI51" s="109"/>
      <c r="AJ51" s="109"/>
      <c r="AK51" s="109"/>
      <c r="AL51" s="109"/>
      <c r="AM51" s="109"/>
      <c r="AN51" s="110">
        <f>SUM(AG51,AT51)</f>
        <v>0</v>
      </c>
      <c r="AO51" s="110"/>
      <c r="AP51" s="110"/>
      <c r="AQ51" s="111" t="s">
        <v>21</v>
      </c>
      <c r="AR51" s="82"/>
      <c r="AS51" s="112">
        <f>ROUND(SUM(AS52:AS55),2)</f>
        <v>0</v>
      </c>
      <c r="AT51" s="113">
        <f>ROUND(SUM(AV51:AW51),2)</f>
        <v>0</v>
      </c>
      <c r="AU51" s="114">
        <f>ROUND(SUM(AU52:AU55),5)</f>
        <v>0</v>
      </c>
      <c r="AV51" s="113">
        <f>ROUND(AZ51*L26,2)</f>
        <v>0</v>
      </c>
      <c r="AW51" s="113">
        <f>ROUND(BA51*L27,2)</f>
        <v>0</v>
      </c>
      <c r="AX51" s="113">
        <f>ROUND(BB51*L26,2)</f>
        <v>0</v>
      </c>
      <c r="AY51" s="113">
        <f>ROUND(BC51*L27,2)</f>
        <v>0</v>
      </c>
      <c r="AZ51" s="113">
        <f>ROUND(SUM(AZ52:AZ55),2)</f>
        <v>0</v>
      </c>
      <c r="BA51" s="113">
        <f>ROUND(SUM(BA52:BA55),2)</f>
        <v>0</v>
      </c>
      <c r="BB51" s="113">
        <f>ROUND(SUM(BB52:BB55),2)</f>
        <v>0</v>
      </c>
      <c r="BC51" s="113">
        <f>ROUND(SUM(BC52:BC55),2)</f>
        <v>0</v>
      </c>
      <c r="BD51" s="115">
        <f>ROUND(SUM(BD52:BD55),2)</f>
        <v>0</v>
      </c>
      <c r="BS51" s="116" t="s">
        <v>70</v>
      </c>
      <c r="BT51" s="116" t="s">
        <v>71</v>
      </c>
      <c r="BU51" s="117" t="s">
        <v>72</v>
      </c>
      <c r="BV51" s="116" t="s">
        <v>73</v>
      </c>
      <c r="BW51" s="116" t="s">
        <v>7</v>
      </c>
      <c r="BX51" s="116" t="s">
        <v>74</v>
      </c>
      <c r="CL51" s="116" t="s">
        <v>21</v>
      </c>
    </row>
    <row r="52" s="5" customFormat="1" ht="16.5" customHeight="1">
      <c r="A52" s="118" t="s">
        <v>75</v>
      </c>
      <c r="B52" s="119"/>
      <c r="C52" s="120"/>
      <c r="D52" s="121" t="s">
        <v>76</v>
      </c>
      <c r="E52" s="121"/>
      <c r="F52" s="121"/>
      <c r="G52" s="121"/>
      <c r="H52" s="121"/>
      <c r="I52" s="122"/>
      <c r="J52" s="121" t="s">
        <v>77</v>
      </c>
      <c r="K52" s="121"/>
      <c r="L52" s="121"/>
      <c r="M52" s="121"/>
      <c r="N52" s="121"/>
      <c r="O52" s="121"/>
      <c r="P52" s="121"/>
      <c r="Q52" s="121"/>
      <c r="R52" s="121"/>
      <c r="S52" s="121"/>
      <c r="T52" s="121"/>
      <c r="U52" s="121"/>
      <c r="V52" s="121"/>
      <c r="W52" s="121"/>
      <c r="X52" s="121"/>
      <c r="Y52" s="121"/>
      <c r="Z52" s="121"/>
      <c r="AA52" s="121"/>
      <c r="AB52" s="121"/>
      <c r="AC52" s="121"/>
      <c r="AD52" s="121"/>
      <c r="AE52" s="121"/>
      <c r="AF52" s="121"/>
      <c r="AG52" s="123">
        <f>'00 - VRN'!J27</f>
        <v>0</v>
      </c>
      <c r="AH52" s="122"/>
      <c r="AI52" s="122"/>
      <c r="AJ52" s="122"/>
      <c r="AK52" s="122"/>
      <c r="AL52" s="122"/>
      <c r="AM52" s="122"/>
      <c r="AN52" s="123">
        <f>SUM(AG52,AT52)</f>
        <v>0</v>
      </c>
      <c r="AO52" s="122"/>
      <c r="AP52" s="122"/>
      <c r="AQ52" s="124" t="s">
        <v>78</v>
      </c>
      <c r="AR52" s="125"/>
      <c r="AS52" s="126">
        <v>0</v>
      </c>
      <c r="AT52" s="127">
        <f>ROUND(SUM(AV52:AW52),2)</f>
        <v>0</v>
      </c>
      <c r="AU52" s="128">
        <f>'00 - VRN'!P82</f>
        <v>0</v>
      </c>
      <c r="AV52" s="127">
        <f>'00 - VRN'!J30</f>
        <v>0</v>
      </c>
      <c r="AW52" s="127">
        <f>'00 - VRN'!J31</f>
        <v>0</v>
      </c>
      <c r="AX52" s="127">
        <f>'00 - VRN'!J32</f>
        <v>0</v>
      </c>
      <c r="AY52" s="127">
        <f>'00 - VRN'!J33</f>
        <v>0</v>
      </c>
      <c r="AZ52" s="127">
        <f>'00 - VRN'!F30</f>
        <v>0</v>
      </c>
      <c r="BA52" s="127">
        <f>'00 - VRN'!F31</f>
        <v>0</v>
      </c>
      <c r="BB52" s="127">
        <f>'00 - VRN'!F32</f>
        <v>0</v>
      </c>
      <c r="BC52" s="127">
        <f>'00 - VRN'!F33</f>
        <v>0</v>
      </c>
      <c r="BD52" s="129">
        <f>'00 - VRN'!F34</f>
        <v>0</v>
      </c>
      <c r="BT52" s="130" t="s">
        <v>79</v>
      </c>
      <c r="BV52" s="130" t="s">
        <v>73</v>
      </c>
      <c r="BW52" s="130" t="s">
        <v>80</v>
      </c>
      <c r="BX52" s="130" t="s">
        <v>7</v>
      </c>
      <c r="CL52" s="130" t="s">
        <v>21</v>
      </c>
      <c r="CM52" s="130" t="s">
        <v>81</v>
      </c>
    </row>
    <row r="53" s="5" customFormat="1" ht="16.5" customHeight="1">
      <c r="A53" s="118" t="s">
        <v>75</v>
      </c>
      <c r="B53" s="119"/>
      <c r="C53" s="120"/>
      <c r="D53" s="121" t="s">
        <v>82</v>
      </c>
      <c r="E53" s="121"/>
      <c r="F53" s="121"/>
      <c r="G53" s="121"/>
      <c r="H53" s="121"/>
      <c r="I53" s="122"/>
      <c r="J53" s="121" t="s">
        <v>83</v>
      </c>
      <c r="K53" s="121"/>
      <c r="L53" s="121"/>
      <c r="M53" s="121"/>
      <c r="N53" s="121"/>
      <c r="O53" s="121"/>
      <c r="P53" s="121"/>
      <c r="Q53" s="121"/>
      <c r="R53" s="121"/>
      <c r="S53" s="121"/>
      <c r="T53" s="121"/>
      <c r="U53" s="121"/>
      <c r="V53" s="121"/>
      <c r="W53" s="121"/>
      <c r="X53" s="121"/>
      <c r="Y53" s="121"/>
      <c r="Z53" s="121"/>
      <c r="AA53" s="121"/>
      <c r="AB53" s="121"/>
      <c r="AC53" s="121"/>
      <c r="AD53" s="121"/>
      <c r="AE53" s="121"/>
      <c r="AF53" s="121"/>
      <c r="AG53" s="123">
        <f>'01 - Bourací práce'!J27</f>
        <v>0</v>
      </c>
      <c r="AH53" s="122"/>
      <c r="AI53" s="122"/>
      <c r="AJ53" s="122"/>
      <c r="AK53" s="122"/>
      <c r="AL53" s="122"/>
      <c r="AM53" s="122"/>
      <c r="AN53" s="123">
        <f>SUM(AG53,AT53)</f>
        <v>0</v>
      </c>
      <c r="AO53" s="122"/>
      <c r="AP53" s="122"/>
      <c r="AQ53" s="124" t="s">
        <v>78</v>
      </c>
      <c r="AR53" s="125"/>
      <c r="AS53" s="126">
        <v>0</v>
      </c>
      <c r="AT53" s="127">
        <f>ROUND(SUM(AV53:AW53),2)</f>
        <v>0</v>
      </c>
      <c r="AU53" s="128">
        <f>'01 - Bourací práce'!P87</f>
        <v>0</v>
      </c>
      <c r="AV53" s="127">
        <f>'01 - Bourací práce'!J30</f>
        <v>0</v>
      </c>
      <c r="AW53" s="127">
        <f>'01 - Bourací práce'!J31</f>
        <v>0</v>
      </c>
      <c r="AX53" s="127">
        <f>'01 - Bourací práce'!J32</f>
        <v>0</v>
      </c>
      <c r="AY53" s="127">
        <f>'01 - Bourací práce'!J33</f>
        <v>0</v>
      </c>
      <c r="AZ53" s="127">
        <f>'01 - Bourací práce'!F30</f>
        <v>0</v>
      </c>
      <c r="BA53" s="127">
        <f>'01 - Bourací práce'!F31</f>
        <v>0</v>
      </c>
      <c r="BB53" s="127">
        <f>'01 - Bourací práce'!F32</f>
        <v>0</v>
      </c>
      <c r="BC53" s="127">
        <f>'01 - Bourací práce'!F33</f>
        <v>0</v>
      </c>
      <c r="BD53" s="129">
        <f>'01 - Bourací práce'!F34</f>
        <v>0</v>
      </c>
      <c r="BT53" s="130" t="s">
        <v>79</v>
      </c>
      <c r="BV53" s="130" t="s">
        <v>73</v>
      </c>
      <c r="BW53" s="130" t="s">
        <v>84</v>
      </c>
      <c r="BX53" s="130" t="s">
        <v>7</v>
      </c>
      <c r="CL53" s="130" t="s">
        <v>21</v>
      </c>
      <c r="CM53" s="130" t="s">
        <v>81</v>
      </c>
    </row>
    <row r="54" s="5" customFormat="1" ht="16.5" customHeight="1">
      <c r="A54" s="118" t="s">
        <v>75</v>
      </c>
      <c r="B54" s="119"/>
      <c r="C54" s="120"/>
      <c r="D54" s="121" t="s">
        <v>85</v>
      </c>
      <c r="E54" s="121"/>
      <c r="F54" s="121"/>
      <c r="G54" s="121"/>
      <c r="H54" s="121"/>
      <c r="I54" s="122"/>
      <c r="J54" s="121" t="s">
        <v>86</v>
      </c>
      <c r="K54" s="121"/>
      <c r="L54" s="121"/>
      <c r="M54" s="121"/>
      <c r="N54" s="121"/>
      <c r="O54" s="121"/>
      <c r="P54" s="121"/>
      <c r="Q54" s="121"/>
      <c r="R54" s="121"/>
      <c r="S54" s="121"/>
      <c r="T54" s="121"/>
      <c r="U54" s="121"/>
      <c r="V54" s="121"/>
      <c r="W54" s="121"/>
      <c r="X54" s="121"/>
      <c r="Y54" s="121"/>
      <c r="Z54" s="121"/>
      <c r="AA54" s="121"/>
      <c r="AB54" s="121"/>
      <c r="AC54" s="121"/>
      <c r="AD54" s="121"/>
      <c r="AE54" s="121"/>
      <c r="AF54" s="121"/>
      <c r="AG54" s="123">
        <f>'02 - Nové konstrukce'!J27</f>
        <v>0</v>
      </c>
      <c r="AH54" s="122"/>
      <c r="AI54" s="122"/>
      <c r="AJ54" s="122"/>
      <c r="AK54" s="122"/>
      <c r="AL54" s="122"/>
      <c r="AM54" s="122"/>
      <c r="AN54" s="123">
        <f>SUM(AG54,AT54)</f>
        <v>0</v>
      </c>
      <c r="AO54" s="122"/>
      <c r="AP54" s="122"/>
      <c r="AQ54" s="124" t="s">
        <v>78</v>
      </c>
      <c r="AR54" s="125"/>
      <c r="AS54" s="126">
        <v>0</v>
      </c>
      <c r="AT54" s="127">
        <f>ROUND(SUM(AV54:AW54),2)</f>
        <v>0</v>
      </c>
      <c r="AU54" s="128">
        <f>'02 - Nové konstrukce'!P93</f>
        <v>0</v>
      </c>
      <c r="AV54" s="127">
        <f>'02 - Nové konstrukce'!J30</f>
        <v>0</v>
      </c>
      <c r="AW54" s="127">
        <f>'02 - Nové konstrukce'!J31</f>
        <v>0</v>
      </c>
      <c r="AX54" s="127">
        <f>'02 - Nové konstrukce'!J32</f>
        <v>0</v>
      </c>
      <c r="AY54" s="127">
        <f>'02 - Nové konstrukce'!J33</f>
        <v>0</v>
      </c>
      <c r="AZ54" s="127">
        <f>'02 - Nové konstrukce'!F30</f>
        <v>0</v>
      </c>
      <c r="BA54" s="127">
        <f>'02 - Nové konstrukce'!F31</f>
        <v>0</v>
      </c>
      <c r="BB54" s="127">
        <f>'02 - Nové konstrukce'!F32</f>
        <v>0</v>
      </c>
      <c r="BC54" s="127">
        <f>'02 - Nové konstrukce'!F33</f>
        <v>0</v>
      </c>
      <c r="BD54" s="129">
        <f>'02 - Nové konstrukce'!F34</f>
        <v>0</v>
      </c>
      <c r="BT54" s="130" t="s">
        <v>79</v>
      </c>
      <c r="BV54" s="130" t="s">
        <v>73</v>
      </c>
      <c r="BW54" s="130" t="s">
        <v>87</v>
      </c>
      <c r="BX54" s="130" t="s">
        <v>7</v>
      </c>
      <c r="CL54" s="130" t="s">
        <v>21</v>
      </c>
      <c r="CM54" s="130" t="s">
        <v>81</v>
      </c>
    </row>
    <row r="55" s="5" customFormat="1" ht="16.5" customHeight="1">
      <c r="A55" s="118" t="s">
        <v>75</v>
      </c>
      <c r="B55" s="119"/>
      <c r="C55" s="120"/>
      <c r="D55" s="121" t="s">
        <v>88</v>
      </c>
      <c r="E55" s="121"/>
      <c r="F55" s="121"/>
      <c r="G55" s="121"/>
      <c r="H55" s="121"/>
      <c r="I55" s="122"/>
      <c r="J55" s="121" t="s">
        <v>89</v>
      </c>
      <c r="K55" s="121"/>
      <c r="L55" s="121"/>
      <c r="M55" s="121"/>
      <c r="N55" s="121"/>
      <c r="O55" s="121"/>
      <c r="P55" s="121"/>
      <c r="Q55" s="121"/>
      <c r="R55" s="121"/>
      <c r="S55" s="121"/>
      <c r="T55" s="121"/>
      <c r="U55" s="121"/>
      <c r="V55" s="121"/>
      <c r="W55" s="121"/>
      <c r="X55" s="121"/>
      <c r="Y55" s="121"/>
      <c r="Z55" s="121"/>
      <c r="AA55" s="121"/>
      <c r="AB55" s="121"/>
      <c r="AC55" s="121"/>
      <c r="AD55" s="121"/>
      <c r="AE55" s="121"/>
      <c r="AF55" s="121"/>
      <c r="AG55" s="123">
        <f>'03 - Elektro'!J27</f>
        <v>0</v>
      </c>
      <c r="AH55" s="122"/>
      <c r="AI55" s="122"/>
      <c r="AJ55" s="122"/>
      <c r="AK55" s="122"/>
      <c r="AL55" s="122"/>
      <c r="AM55" s="122"/>
      <c r="AN55" s="123">
        <f>SUM(AG55,AT55)</f>
        <v>0</v>
      </c>
      <c r="AO55" s="122"/>
      <c r="AP55" s="122"/>
      <c r="AQ55" s="124" t="s">
        <v>78</v>
      </c>
      <c r="AR55" s="125"/>
      <c r="AS55" s="131">
        <v>0</v>
      </c>
      <c r="AT55" s="132">
        <f>ROUND(SUM(AV55:AW55),2)</f>
        <v>0</v>
      </c>
      <c r="AU55" s="133">
        <f>'03 - Elektro'!P82</f>
        <v>0</v>
      </c>
      <c r="AV55" s="132">
        <f>'03 - Elektro'!J30</f>
        <v>0</v>
      </c>
      <c r="AW55" s="132">
        <f>'03 - Elektro'!J31</f>
        <v>0</v>
      </c>
      <c r="AX55" s="132">
        <f>'03 - Elektro'!J32</f>
        <v>0</v>
      </c>
      <c r="AY55" s="132">
        <f>'03 - Elektro'!J33</f>
        <v>0</v>
      </c>
      <c r="AZ55" s="132">
        <f>'03 - Elektro'!F30</f>
        <v>0</v>
      </c>
      <c r="BA55" s="132">
        <f>'03 - Elektro'!F31</f>
        <v>0</v>
      </c>
      <c r="BB55" s="132">
        <f>'03 - Elektro'!F32</f>
        <v>0</v>
      </c>
      <c r="BC55" s="132">
        <f>'03 - Elektro'!F33</f>
        <v>0</v>
      </c>
      <c r="BD55" s="134">
        <f>'03 - Elektro'!F34</f>
        <v>0</v>
      </c>
      <c r="BT55" s="130" t="s">
        <v>79</v>
      </c>
      <c r="BV55" s="130" t="s">
        <v>73</v>
      </c>
      <c r="BW55" s="130" t="s">
        <v>90</v>
      </c>
      <c r="BX55" s="130" t="s">
        <v>7</v>
      </c>
      <c r="CL55" s="130" t="s">
        <v>21</v>
      </c>
      <c r="CM55" s="130" t="s">
        <v>81</v>
      </c>
    </row>
    <row r="56" s="1" customFormat="1" ht="30" customHeight="1">
      <c r="B56" s="45"/>
      <c r="C56" s="73"/>
      <c r="D56" s="73"/>
      <c r="E56" s="73"/>
      <c r="F56" s="73"/>
      <c r="G56" s="73"/>
      <c r="H56" s="73"/>
      <c r="I56" s="73"/>
      <c r="J56" s="73"/>
      <c r="K56" s="73"/>
      <c r="L56" s="73"/>
      <c r="M56" s="73"/>
      <c r="N56" s="73"/>
      <c r="O56" s="73"/>
      <c r="P56" s="73"/>
      <c r="Q56" s="73"/>
      <c r="R56" s="73"/>
      <c r="S56" s="73"/>
      <c r="T56" s="73"/>
      <c r="U56" s="73"/>
      <c r="V56" s="73"/>
      <c r="W56" s="73"/>
      <c r="X56" s="73"/>
      <c r="Y56" s="73"/>
      <c r="Z56" s="73"/>
      <c r="AA56" s="73"/>
      <c r="AB56" s="73"/>
      <c r="AC56" s="73"/>
      <c r="AD56" s="73"/>
      <c r="AE56" s="73"/>
      <c r="AF56" s="73"/>
      <c r="AG56" s="73"/>
      <c r="AH56" s="73"/>
      <c r="AI56" s="73"/>
      <c r="AJ56" s="73"/>
      <c r="AK56" s="73"/>
      <c r="AL56" s="73"/>
      <c r="AM56" s="73"/>
      <c r="AN56" s="73"/>
      <c r="AO56" s="73"/>
      <c r="AP56" s="73"/>
      <c r="AQ56" s="73"/>
      <c r="AR56" s="71"/>
    </row>
    <row r="57" s="1" customFormat="1" ht="6.96" customHeight="1">
      <c r="B57" s="66"/>
      <c r="C57" s="67"/>
      <c r="D57" s="67"/>
      <c r="E57" s="67"/>
      <c r="F57" s="67"/>
      <c r="G57" s="67"/>
      <c r="H57" s="67"/>
      <c r="I57" s="67"/>
      <c r="J57" s="67"/>
      <c r="K57" s="67"/>
      <c r="L57" s="67"/>
      <c r="M57" s="67"/>
      <c r="N57" s="67"/>
      <c r="O57" s="67"/>
      <c r="P57" s="67"/>
      <c r="Q57" s="67"/>
      <c r="R57" s="67"/>
      <c r="S57" s="67"/>
      <c r="T57" s="67"/>
      <c r="U57" s="67"/>
      <c r="V57" s="67"/>
      <c r="W57" s="67"/>
      <c r="X57" s="67"/>
      <c r="Y57" s="67"/>
      <c r="Z57" s="67"/>
      <c r="AA57" s="67"/>
      <c r="AB57" s="67"/>
      <c r="AC57" s="67"/>
      <c r="AD57" s="67"/>
      <c r="AE57" s="67"/>
      <c r="AF57" s="67"/>
      <c r="AG57" s="67"/>
      <c r="AH57" s="67"/>
      <c r="AI57" s="67"/>
      <c r="AJ57" s="67"/>
      <c r="AK57" s="67"/>
      <c r="AL57" s="67"/>
      <c r="AM57" s="67"/>
      <c r="AN57" s="67"/>
      <c r="AO57" s="67"/>
      <c r="AP57" s="67"/>
      <c r="AQ57" s="67"/>
      <c r="AR57" s="71"/>
    </row>
  </sheetData>
  <sheetProtection sheet="1" formatColumns="0" formatRows="0" objects="1" scenarios="1" spinCount="100000" saltValue="Jd1iSJMg0uUrBTiKKStnQpjVIOEYauAwRksmU5zd+FfrSQGFt0J0P+eApTDc+DmniorpfhxGPXLrMvge3dn1ug==" hashValue="YekciDHdvtfNZfh/IWFoIgWulsW6twXWmI47q4ZwoEDXyTpYCscbfqR1reeKUaTeE6OJz8xCweZDlkjdvaU5Vg==" algorithmName="SHA-512" password="CC35"/>
  <mergeCells count="53">
    <mergeCell ref="BE5:BE32"/>
    <mergeCell ref="K5:AO5"/>
    <mergeCell ref="K6:AO6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AK27:AO27"/>
    <mergeCell ref="L28:O28"/>
    <mergeCell ref="W28:AE28"/>
    <mergeCell ref="AK28:AO28"/>
    <mergeCell ref="L29:O29"/>
    <mergeCell ref="W29:AE29"/>
    <mergeCell ref="AK29:AO29"/>
    <mergeCell ref="L30:O30"/>
    <mergeCell ref="W30:AE30"/>
    <mergeCell ref="AK30:AO30"/>
    <mergeCell ref="X32:AB32"/>
    <mergeCell ref="AK32:AO32"/>
    <mergeCell ref="L42:AO42"/>
    <mergeCell ref="AM44:AN44"/>
    <mergeCell ref="AM46:AP46"/>
    <mergeCell ref="AS46:AT48"/>
    <mergeCell ref="C49:G49"/>
    <mergeCell ref="I49:AF49"/>
    <mergeCell ref="AG49:AM49"/>
    <mergeCell ref="AN49:AP49"/>
    <mergeCell ref="AN52:AP52"/>
    <mergeCell ref="AG52:AM52"/>
    <mergeCell ref="D52:H52"/>
    <mergeCell ref="J52:AF52"/>
    <mergeCell ref="AN53:AP53"/>
    <mergeCell ref="AG53:AM53"/>
    <mergeCell ref="D53:H53"/>
    <mergeCell ref="J53:AF53"/>
    <mergeCell ref="AN54:AP54"/>
    <mergeCell ref="AG54:AM54"/>
    <mergeCell ref="D54:H54"/>
    <mergeCell ref="J54:AF54"/>
    <mergeCell ref="AN55:AP55"/>
    <mergeCell ref="AG55:AM55"/>
    <mergeCell ref="D55:H55"/>
    <mergeCell ref="J55:AF55"/>
    <mergeCell ref="AG51:AM51"/>
    <mergeCell ref="AN51:AP51"/>
    <mergeCell ref="AR2:BE2"/>
  </mergeCells>
  <hyperlinks>
    <hyperlink ref="K1:S1" location="C2" display="1) Rekapitulace stavby"/>
    <hyperlink ref="W1:AI1" location="C51" display="2) Rekapitulace objektů stavby a soupisů prací"/>
    <hyperlink ref="A52" location="'00 - VRN'!C2" display="/"/>
    <hyperlink ref="A53" location="'01 - Bourací práce'!C2" display="/"/>
    <hyperlink ref="A54" location="'02 - Nové konstrukce'!C2" display="/"/>
    <hyperlink ref="A55" location="'03 - Elektro'!C2" display="/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5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0"/>
      <c r="B1" s="136"/>
      <c r="C1" s="136"/>
      <c r="D1" s="137" t="s">
        <v>1</v>
      </c>
      <c r="E1" s="136"/>
      <c r="F1" s="138" t="s">
        <v>91</v>
      </c>
      <c r="G1" s="138" t="s">
        <v>92</v>
      </c>
      <c r="H1" s="138"/>
      <c r="I1" s="139"/>
      <c r="J1" s="138" t="s">
        <v>93</v>
      </c>
      <c r="K1" s="137" t="s">
        <v>94</v>
      </c>
      <c r="L1" s="138" t="s">
        <v>95</v>
      </c>
      <c r="M1" s="138"/>
      <c r="N1" s="138"/>
      <c r="O1" s="138"/>
      <c r="P1" s="138"/>
      <c r="Q1" s="138"/>
      <c r="R1" s="138"/>
      <c r="S1" s="138"/>
      <c r="T1" s="138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ht="36.96" customHeight="1">
      <c r="L2"/>
      <c r="AT2" s="23" t="s">
        <v>80</v>
      </c>
    </row>
    <row r="3" ht="6.96" customHeight="1">
      <c r="B3" s="24"/>
      <c r="C3" s="25"/>
      <c r="D3" s="25"/>
      <c r="E3" s="25"/>
      <c r="F3" s="25"/>
      <c r="G3" s="25"/>
      <c r="H3" s="25"/>
      <c r="I3" s="140"/>
      <c r="J3" s="25"/>
      <c r="K3" s="26"/>
      <c r="AT3" s="23" t="s">
        <v>81</v>
      </c>
    </row>
    <row r="4" ht="36.96" customHeight="1">
      <c r="B4" s="27"/>
      <c r="C4" s="28"/>
      <c r="D4" s="29" t="s">
        <v>96</v>
      </c>
      <c r="E4" s="28"/>
      <c r="F4" s="28"/>
      <c r="G4" s="28"/>
      <c r="H4" s="28"/>
      <c r="I4" s="141"/>
      <c r="J4" s="28"/>
      <c r="K4" s="30"/>
      <c r="M4" s="31" t="s">
        <v>12</v>
      </c>
      <c r="AT4" s="23" t="s">
        <v>6</v>
      </c>
    </row>
    <row r="5" ht="6.96" customHeight="1">
      <c r="B5" s="27"/>
      <c r="C5" s="28"/>
      <c r="D5" s="28"/>
      <c r="E5" s="28"/>
      <c r="F5" s="28"/>
      <c r="G5" s="28"/>
      <c r="H5" s="28"/>
      <c r="I5" s="141"/>
      <c r="J5" s="28"/>
      <c r="K5" s="30"/>
    </row>
    <row r="6">
      <c r="B6" s="27"/>
      <c r="C6" s="28"/>
      <c r="D6" s="39" t="s">
        <v>18</v>
      </c>
      <c r="E6" s="28"/>
      <c r="F6" s="28"/>
      <c r="G6" s="28"/>
      <c r="H6" s="28"/>
      <c r="I6" s="141"/>
      <c r="J6" s="28"/>
      <c r="K6" s="30"/>
    </row>
    <row r="7" ht="16.5" customHeight="1">
      <c r="B7" s="27"/>
      <c r="C7" s="28"/>
      <c r="D7" s="28"/>
      <c r="E7" s="142" t="str">
        <f>'Rekapitulace stavby'!K6</f>
        <v>ZŠ Holice - bezbariérový přístup</v>
      </c>
      <c r="F7" s="39"/>
      <c r="G7" s="39"/>
      <c r="H7" s="39"/>
      <c r="I7" s="141"/>
      <c r="J7" s="28"/>
      <c r="K7" s="30"/>
    </row>
    <row r="8" s="1" customFormat="1">
      <c r="B8" s="45"/>
      <c r="C8" s="46"/>
      <c r="D8" s="39" t="s">
        <v>97</v>
      </c>
      <c r="E8" s="46"/>
      <c r="F8" s="46"/>
      <c r="G8" s="46"/>
      <c r="H8" s="46"/>
      <c r="I8" s="143"/>
      <c r="J8" s="46"/>
      <c r="K8" s="50"/>
    </row>
    <row r="9" s="1" customFormat="1" ht="36.96" customHeight="1">
      <c r="B9" s="45"/>
      <c r="C9" s="46"/>
      <c r="D9" s="46"/>
      <c r="E9" s="144" t="s">
        <v>98</v>
      </c>
      <c r="F9" s="46"/>
      <c r="G9" s="46"/>
      <c r="H9" s="46"/>
      <c r="I9" s="143"/>
      <c r="J9" s="46"/>
      <c r="K9" s="50"/>
    </row>
    <row r="10" s="1" customFormat="1">
      <c r="B10" s="45"/>
      <c r="C10" s="46"/>
      <c r="D10" s="46"/>
      <c r="E10" s="46"/>
      <c r="F10" s="46"/>
      <c r="G10" s="46"/>
      <c r="H10" s="46"/>
      <c r="I10" s="143"/>
      <c r="J10" s="46"/>
      <c r="K10" s="50"/>
    </row>
    <row r="11" s="1" customFormat="1" ht="14.4" customHeight="1">
      <c r="B11" s="45"/>
      <c r="C11" s="46"/>
      <c r="D11" s="39" t="s">
        <v>20</v>
      </c>
      <c r="E11" s="46"/>
      <c r="F11" s="34" t="s">
        <v>21</v>
      </c>
      <c r="G11" s="46"/>
      <c r="H11" s="46"/>
      <c r="I11" s="145" t="s">
        <v>22</v>
      </c>
      <c r="J11" s="34" t="s">
        <v>21</v>
      </c>
      <c r="K11" s="50"/>
    </row>
    <row r="12" s="1" customFormat="1" ht="14.4" customHeight="1">
      <c r="B12" s="45"/>
      <c r="C12" s="46"/>
      <c r="D12" s="39" t="s">
        <v>23</v>
      </c>
      <c r="E12" s="46"/>
      <c r="F12" s="34" t="s">
        <v>24</v>
      </c>
      <c r="G12" s="46"/>
      <c r="H12" s="46"/>
      <c r="I12" s="145" t="s">
        <v>25</v>
      </c>
      <c r="J12" s="146" t="str">
        <f>'Rekapitulace stavby'!AN8</f>
        <v>11. 9. 2017</v>
      </c>
      <c r="K12" s="50"/>
    </row>
    <row r="13" s="1" customFormat="1" ht="10.8" customHeight="1">
      <c r="B13" s="45"/>
      <c r="C13" s="46"/>
      <c r="D13" s="46"/>
      <c r="E13" s="46"/>
      <c r="F13" s="46"/>
      <c r="G13" s="46"/>
      <c r="H13" s="46"/>
      <c r="I13" s="143"/>
      <c r="J13" s="46"/>
      <c r="K13" s="50"/>
    </row>
    <row r="14" s="1" customFormat="1" ht="14.4" customHeight="1">
      <c r="B14" s="45"/>
      <c r="C14" s="46"/>
      <c r="D14" s="39" t="s">
        <v>27</v>
      </c>
      <c r="E14" s="46"/>
      <c r="F14" s="46"/>
      <c r="G14" s="46"/>
      <c r="H14" s="46"/>
      <c r="I14" s="145" t="s">
        <v>28</v>
      </c>
      <c r="J14" s="34" t="s">
        <v>21</v>
      </c>
      <c r="K14" s="50"/>
    </row>
    <row r="15" s="1" customFormat="1" ht="18" customHeight="1">
      <c r="B15" s="45"/>
      <c r="C15" s="46"/>
      <c r="D15" s="46"/>
      <c r="E15" s="34" t="s">
        <v>29</v>
      </c>
      <c r="F15" s="46"/>
      <c r="G15" s="46"/>
      <c r="H15" s="46"/>
      <c r="I15" s="145" t="s">
        <v>30</v>
      </c>
      <c r="J15" s="34" t="s">
        <v>21</v>
      </c>
      <c r="K15" s="50"/>
    </row>
    <row r="16" s="1" customFormat="1" ht="6.96" customHeight="1">
      <c r="B16" s="45"/>
      <c r="C16" s="46"/>
      <c r="D16" s="46"/>
      <c r="E16" s="46"/>
      <c r="F16" s="46"/>
      <c r="G16" s="46"/>
      <c r="H16" s="46"/>
      <c r="I16" s="143"/>
      <c r="J16" s="46"/>
      <c r="K16" s="50"/>
    </row>
    <row r="17" s="1" customFormat="1" ht="14.4" customHeight="1">
      <c r="B17" s="45"/>
      <c r="C17" s="46"/>
      <c r="D17" s="39" t="s">
        <v>31</v>
      </c>
      <c r="E17" s="46"/>
      <c r="F17" s="46"/>
      <c r="G17" s="46"/>
      <c r="H17" s="46"/>
      <c r="I17" s="145" t="s">
        <v>28</v>
      </c>
      <c r="J17" s="34" t="str">
        <f>IF('Rekapitulace stavby'!AN13="Vyplň údaj","",IF('Rekapitulace stavby'!AN13="","",'Rekapitulace stavby'!AN13))</f>
        <v/>
      </c>
      <c r="K17" s="50"/>
    </row>
    <row r="18" s="1" customFormat="1" ht="18" customHeight="1">
      <c r="B18" s="45"/>
      <c r="C18" s="46"/>
      <c r="D18" s="46"/>
      <c r="E18" s="34" t="str">
        <f>IF('Rekapitulace stavby'!E14="Vyplň údaj","",IF('Rekapitulace stavby'!E14="","",'Rekapitulace stavby'!E14))</f>
        <v/>
      </c>
      <c r="F18" s="46"/>
      <c r="G18" s="46"/>
      <c r="H18" s="46"/>
      <c r="I18" s="145" t="s">
        <v>30</v>
      </c>
      <c r="J18" s="34" t="str">
        <f>IF('Rekapitulace stavby'!AN14="Vyplň údaj","",IF('Rekapitulace stavby'!AN14="","",'Rekapitulace stavby'!AN14))</f>
        <v/>
      </c>
      <c r="K18" s="50"/>
    </row>
    <row r="19" s="1" customFormat="1" ht="6.96" customHeight="1">
      <c r="B19" s="45"/>
      <c r="C19" s="46"/>
      <c r="D19" s="46"/>
      <c r="E19" s="46"/>
      <c r="F19" s="46"/>
      <c r="G19" s="46"/>
      <c r="H19" s="46"/>
      <c r="I19" s="143"/>
      <c r="J19" s="46"/>
      <c r="K19" s="50"/>
    </row>
    <row r="20" s="1" customFormat="1" ht="14.4" customHeight="1">
      <c r="B20" s="45"/>
      <c r="C20" s="46"/>
      <c r="D20" s="39" t="s">
        <v>33</v>
      </c>
      <c r="E20" s="46"/>
      <c r="F20" s="46"/>
      <c r="G20" s="46"/>
      <c r="H20" s="46"/>
      <c r="I20" s="145" t="s">
        <v>28</v>
      </c>
      <c r="J20" s="34" t="s">
        <v>21</v>
      </c>
      <c r="K20" s="50"/>
    </row>
    <row r="21" s="1" customFormat="1" ht="18" customHeight="1">
      <c r="B21" s="45"/>
      <c r="C21" s="46"/>
      <c r="D21" s="46"/>
      <c r="E21" s="34" t="s">
        <v>34</v>
      </c>
      <c r="F21" s="46"/>
      <c r="G21" s="46"/>
      <c r="H21" s="46"/>
      <c r="I21" s="145" t="s">
        <v>30</v>
      </c>
      <c r="J21" s="34" t="s">
        <v>21</v>
      </c>
      <c r="K21" s="50"/>
    </row>
    <row r="22" s="1" customFormat="1" ht="6.96" customHeight="1">
      <c r="B22" s="45"/>
      <c r="C22" s="46"/>
      <c r="D22" s="46"/>
      <c r="E22" s="46"/>
      <c r="F22" s="46"/>
      <c r="G22" s="46"/>
      <c r="H22" s="46"/>
      <c r="I22" s="143"/>
      <c r="J22" s="46"/>
      <c r="K22" s="50"/>
    </row>
    <row r="23" s="1" customFormat="1" ht="14.4" customHeight="1">
      <c r="B23" s="45"/>
      <c r="C23" s="46"/>
      <c r="D23" s="39" t="s">
        <v>36</v>
      </c>
      <c r="E23" s="46"/>
      <c r="F23" s="46"/>
      <c r="G23" s="46"/>
      <c r="H23" s="46"/>
      <c r="I23" s="143"/>
      <c r="J23" s="46"/>
      <c r="K23" s="50"/>
    </row>
    <row r="24" s="6" customFormat="1" ht="16.5" customHeight="1">
      <c r="B24" s="147"/>
      <c r="C24" s="148"/>
      <c r="D24" s="148"/>
      <c r="E24" s="43" t="s">
        <v>21</v>
      </c>
      <c r="F24" s="43"/>
      <c r="G24" s="43"/>
      <c r="H24" s="43"/>
      <c r="I24" s="149"/>
      <c r="J24" s="148"/>
      <c r="K24" s="150"/>
    </row>
    <row r="25" s="1" customFormat="1" ht="6.96" customHeight="1">
      <c r="B25" s="45"/>
      <c r="C25" s="46"/>
      <c r="D25" s="46"/>
      <c r="E25" s="46"/>
      <c r="F25" s="46"/>
      <c r="G25" s="46"/>
      <c r="H25" s="46"/>
      <c r="I25" s="143"/>
      <c r="J25" s="46"/>
      <c r="K25" s="50"/>
    </row>
    <row r="26" s="1" customFormat="1" ht="6.96" customHeight="1">
      <c r="B26" s="45"/>
      <c r="C26" s="46"/>
      <c r="D26" s="105"/>
      <c r="E26" s="105"/>
      <c r="F26" s="105"/>
      <c r="G26" s="105"/>
      <c r="H26" s="105"/>
      <c r="I26" s="151"/>
      <c r="J26" s="105"/>
      <c r="K26" s="152"/>
    </row>
    <row r="27" s="1" customFormat="1" ht="25.44" customHeight="1">
      <c r="B27" s="45"/>
      <c r="C27" s="46"/>
      <c r="D27" s="153" t="s">
        <v>37</v>
      </c>
      <c r="E27" s="46"/>
      <c r="F27" s="46"/>
      <c r="G27" s="46"/>
      <c r="H27" s="46"/>
      <c r="I27" s="143"/>
      <c r="J27" s="154">
        <f>ROUND(J82,2)</f>
        <v>0</v>
      </c>
      <c r="K27" s="50"/>
    </row>
    <row r="28" s="1" customFormat="1" ht="6.96" customHeight="1">
      <c r="B28" s="45"/>
      <c r="C28" s="46"/>
      <c r="D28" s="105"/>
      <c r="E28" s="105"/>
      <c r="F28" s="105"/>
      <c r="G28" s="105"/>
      <c r="H28" s="105"/>
      <c r="I28" s="151"/>
      <c r="J28" s="105"/>
      <c r="K28" s="152"/>
    </row>
    <row r="29" s="1" customFormat="1" ht="14.4" customHeight="1">
      <c r="B29" s="45"/>
      <c r="C29" s="46"/>
      <c r="D29" s="46"/>
      <c r="E29" s="46"/>
      <c r="F29" s="51" t="s">
        <v>39</v>
      </c>
      <c r="G29" s="46"/>
      <c r="H29" s="46"/>
      <c r="I29" s="155" t="s">
        <v>38</v>
      </c>
      <c r="J29" s="51" t="s">
        <v>40</v>
      </c>
      <c r="K29" s="50"/>
    </row>
    <row r="30" s="1" customFormat="1" ht="14.4" customHeight="1">
      <c r="B30" s="45"/>
      <c r="C30" s="46"/>
      <c r="D30" s="54" t="s">
        <v>41</v>
      </c>
      <c r="E30" s="54" t="s">
        <v>42</v>
      </c>
      <c r="F30" s="156">
        <f>ROUND(SUM(BE82:BE93), 2)</f>
        <v>0</v>
      </c>
      <c r="G30" s="46"/>
      <c r="H30" s="46"/>
      <c r="I30" s="157">
        <v>0.20999999999999999</v>
      </c>
      <c r="J30" s="156">
        <f>ROUND(ROUND((SUM(BE82:BE93)), 2)*I30, 2)</f>
        <v>0</v>
      </c>
      <c r="K30" s="50"/>
    </row>
    <row r="31" s="1" customFormat="1" ht="14.4" customHeight="1">
      <c r="B31" s="45"/>
      <c r="C31" s="46"/>
      <c r="D31" s="46"/>
      <c r="E31" s="54" t="s">
        <v>43</v>
      </c>
      <c r="F31" s="156">
        <f>ROUND(SUM(BF82:BF93), 2)</f>
        <v>0</v>
      </c>
      <c r="G31" s="46"/>
      <c r="H31" s="46"/>
      <c r="I31" s="157">
        <v>0.14999999999999999</v>
      </c>
      <c r="J31" s="156">
        <f>ROUND(ROUND((SUM(BF82:BF93)), 2)*I31, 2)</f>
        <v>0</v>
      </c>
      <c r="K31" s="50"/>
    </row>
    <row r="32" hidden="1" s="1" customFormat="1" ht="14.4" customHeight="1">
      <c r="B32" s="45"/>
      <c r="C32" s="46"/>
      <c r="D32" s="46"/>
      <c r="E32" s="54" t="s">
        <v>44</v>
      </c>
      <c r="F32" s="156">
        <f>ROUND(SUM(BG82:BG93), 2)</f>
        <v>0</v>
      </c>
      <c r="G32" s="46"/>
      <c r="H32" s="46"/>
      <c r="I32" s="157">
        <v>0.20999999999999999</v>
      </c>
      <c r="J32" s="156">
        <v>0</v>
      </c>
      <c r="K32" s="50"/>
    </row>
    <row r="33" hidden="1" s="1" customFormat="1" ht="14.4" customHeight="1">
      <c r="B33" s="45"/>
      <c r="C33" s="46"/>
      <c r="D33" s="46"/>
      <c r="E33" s="54" t="s">
        <v>45</v>
      </c>
      <c r="F33" s="156">
        <f>ROUND(SUM(BH82:BH93), 2)</f>
        <v>0</v>
      </c>
      <c r="G33" s="46"/>
      <c r="H33" s="46"/>
      <c r="I33" s="157">
        <v>0.14999999999999999</v>
      </c>
      <c r="J33" s="156">
        <v>0</v>
      </c>
      <c r="K33" s="50"/>
    </row>
    <row r="34" hidden="1" s="1" customFormat="1" ht="14.4" customHeight="1">
      <c r="B34" s="45"/>
      <c r="C34" s="46"/>
      <c r="D34" s="46"/>
      <c r="E34" s="54" t="s">
        <v>46</v>
      </c>
      <c r="F34" s="156">
        <f>ROUND(SUM(BI82:BI93), 2)</f>
        <v>0</v>
      </c>
      <c r="G34" s="46"/>
      <c r="H34" s="46"/>
      <c r="I34" s="157">
        <v>0</v>
      </c>
      <c r="J34" s="156">
        <v>0</v>
      </c>
      <c r="K34" s="50"/>
    </row>
    <row r="35" s="1" customFormat="1" ht="6.96" customHeight="1">
      <c r="B35" s="45"/>
      <c r="C35" s="46"/>
      <c r="D35" s="46"/>
      <c r="E35" s="46"/>
      <c r="F35" s="46"/>
      <c r="G35" s="46"/>
      <c r="H35" s="46"/>
      <c r="I35" s="143"/>
      <c r="J35" s="46"/>
      <c r="K35" s="50"/>
    </row>
    <row r="36" s="1" customFormat="1" ht="25.44" customHeight="1">
      <c r="B36" s="45"/>
      <c r="C36" s="158"/>
      <c r="D36" s="159" t="s">
        <v>47</v>
      </c>
      <c r="E36" s="97"/>
      <c r="F36" s="97"/>
      <c r="G36" s="160" t="s">
        <v>48</v>
      </c>
      <c r="H36" s="161" t="s">
        <v>49</v>
      </c>
      <c r="I36" s="162"/>
      <c r="J36" s="163">
        <f>SUM(J27:J34)</f>
        <v>0</v>
      </c>
      <c r="K36" s="164"/>
    </row>
    <row r="37" s="1" customFormat="1" ht="14.4" customHeight="1">
      <c r="B37" s="66"/>
      <c r="C37" s="67"/>
      <c r="D37" s="67"/>
      <c r="E37" s="67"/>
      <c r="F37" s="67"/>
      <c r="G37" s="67"/>
      <c r="H37" s="67"/>
      <c r="I37" s="165"/>
      <c r="J37" s="67"/>
      <c r="K37" s="68"/>
    </row>
    <row r="41" s="1" customFormat="1" ht="6.96" customHeight="1">
      <c r="B41" s="166"/>
      <c r="C41" s="167"/>
      <c r="D41" s="167"/>
      <c r="E41" s="167"/>
      <c r="F41" s="167"/>
      <c r="G41" s="167"/>
      <c r="H41" s="167"/>
      <c r="I41" s="168"/>
      <c r="J41" s="167"/>
      <c r="K41" s="169"/>
    </row>
    <row r="42" s="1" customFormat="1" ht="36.96" customHeight="1">
      <c r="B42" s="45"/>
      <c r="C42" s="29" t="s">
        <v>99</v>
      </c>
      <c r="D42" s="46"/>
      <c r="E42" s="46"/>
      <c r="F42" s="46"/>
      <c r="G42" s="46"/>
      <c r="H42" s="46"/>
      <c r="I42" s="143"/>
      <c r="J42" s="46"/>
      <c r="K42" s="50"/>
    </row>
    <row r="43" s="1" customFormat="1" ht="6.96" customHeight="1">
      <c r="B43" s="45"/>
      <c r="C43" s="46"/>
      <c r="D43" s="46"/>
      <c r="E43" s="46"/>
      <c r="F43" s="46"/>
      <c r="G43" s="46"/>
      <c r="H43" s="46"/>
      <c r="I43" s="143"/>
      <c r="J43" s="46"/>
      <c r="K43" s="50"/>
    </row>
    <row r="44" s="1" customFormat="1" ht="14.4" customHeight="1">
      <c r="B44" s="45"/>
      <c r="C44" s="39" t="s">
        <v>18</v>
      </c>
      <c r="D44" s="46"/>
      <c r="E44" s="46"/>
      <c r="F44" s="46"/>
      <c r="G44" s="46"/>
      <c r="H44" s="46"/>
      <c r="I44" s="143"/>
      <c r="J44" s="46"/>
      <c r="K44" s="50"/>
    </row>
    <row r="45" s="1" customFormat="1" ht="16.5" customHeight="1">
      <c r="B45" s="45"/>
      <c r="C45" s="46"/>
      <c r="D45" s="46"/>
      <c r="E45" s="142" t="str">
        <f>E7</f>
        <v>ZŠ Holice - bezbariérový přístup</v>
      </c>
      <c r="F45" s="39"/>
      <c r="G45" s="39"/>
      <c r="H45" s="39"/>
      <c r="I45" s="143"/>
      <c r="J45" s="46"/>
      <c r="K45" s="50"/>
    </row>
    <row r="46" s="1" customFormat="1" ht="14.4" customHeight="1">
      <c r="B46" s="45"/>
      <c r="C46" s="39" t="s">
        <v>97</v>
      </c>
      <c r="D46" s="46"/>
      <c r="E46" s="46"/>
      <c r="F46" s="46"/>
      <c r="G46" s="46"/>
      <c r="H46" s="46"/>
      <c r="I46" s="143"/>
      <c r="J46" s="46"/>
      <c r="K46" s="50"/>
    </row>
    <row r="47" s="1" customFormat="1" ht="17.25" customHeight="1">
      <c r="B47" s="45"/>
      <c r="C47" s="46"/>
      <c r="D47" s="46"/>
      <c r="E47" s="144" t="str">
        <f>E9</f>
        <v>00 - VRN</v>
      </c>
      <c r="F47" s="46"/>
      <c r="G47" s="46"/>
      <c r="H47" s="46"/>
      <c r="I47" s="143"/>
      <c r="J47" s="46"/>
      <c r="K47" s="50"/>
    </row>
    <row r="48" s="1" customFormat="1" ht="6.96" customHeight="1">
      <c r="B48" s="45"/>
      <c r="C48" s="46"/>
      <c r="D48" s="46"/>
      <c r="E48" s="46"/>
      <c r="F48" s="46"/>
      <c r="G48" s="46"/>
      <c r="H48" s="46"/>
      <c r="I48" s="143"/>
      <c r="J48" s="46"/>
      <c r="K48" s="50"/>
    </row>
    <row r="49" s="1" customFormat="1" ht="18" customHeight="1">
      <c r="B49" s="45"/>
      <c r="C49" s="39" t="s">
        <v>23</v>
      </c>
      <c r="D49" s="46"/>
      <c r="E49" s="46"/>
      <c r="F49" s="34" t="str">
        <f>F12</f>
        <v>Holice</v>
      </c>
      <c r="G49" s="46"/>
      <c r="H49" s="46"/>
      <c r="I49" s="145" t="s">
        <v>25</v>
      </c>
      <c r="J49" s="146" t="str">
        <f>IF(J12="","",J12)</f>
        <v>11. 9. 2017</v>
      </c>
      <c r="K49" s="50"/>
    </row>
    <row r="50" s="1" customFormat="1" ht="6.96" customHeight="1">
      <c r="B50" s="45"/>
      <c r="C50" s="46"/>
      <c r="D50" s="46"/>
      <c r="E50" s="46"/>
      <c r="F50" s="46"/>
      <c r="G50" s="46"/>
      <c r="H50" s="46"/>
      <c r="I50" s="143"/>
      <c r="J50" s="46"/>
      <c r="K50" s="50"/>
    </row>
    <row r="51" s="1" customFormat="1">
      <c r="B51" s="45"/>
      <c r="C51" s="39" t="s">
        <v>27</v>
      </c>
      <c r="D51" s="46"/>
      <c r="E51" s="46"/>
      <c r="F51" s="34" t="str">
        <f>E15</f>
        <v>Město Holice</v>
      </c>
      <c r="G51" s="46"/>
      <c r="H51" s="46"/>
      <c r="I51" s="145" t="s">
        <v>33</v>
      </c>
      <c r="J51" s="43" t="str">
        <f>E21</f>
        <v>Ing.Arch.Jelena Žuravljová</v>
      </c>
      <c r="K51" s="50"/>
    </row>
    <row r="52" s="1" customFormat="1" ht="14.4" customHeight="1">
      <c r="B52" s="45"/>
      <c r="C52" s="39" t="s">
        <v>31</v>
      </c>
      <c r="D52" s="46"/>
      <c r="E52" s="46"/>
      <c r="F52" s="34" t="str">
        <f>IF(E18="","",E18)</f>
        <v/>
      </c>
      <c r="G52" s="46"/>
      <c r="H52" s="46"/>
      <c r="I52" s="143"/>
      <c r="J52" s="170"/>
      <c r="K52" s="50"/>
    </row>
    <row r="53" s="1" customFormat="1" ht="10.32" customHeight="1">
      <c r="B53" s="45"/>
      <c r="C53" s="46"/>
      <c r="D53" s="46"/>
      <c r="E53" s="46"/>
      <c r="F53" s="46"/>
      <c r="G53" s="46"/>
      <c r="H53" s="46"/>
      <c r="I53" s="143"/>
      <c r="J53" s="46"/>
      <c r="K53" s="50"/>
    </row>
    <row r="54" s="1" customFormat="1" ht="29.28" customHeight="1">
      <c r="B54" s="45"/>
      <c r="C54" s="171" t="s">
        <v>100</v>
      </c>
      <c r="D54" s="158"/>
      <c r="E54" s="158"/>
      <c r="F54" s="158"/>
      <c r="G54" s="158"/>
      <c r="H54" s="158"/>
      <c r="I54" s="172"/>
      <c r="J54" s="173" t="s">
        <v>101</v>
      </c>
      <c r="K54" s="174"/>
    </row>
    <row r="55" s="1" customFormat="1" ht="10.32" customHeight="1">
      <c r="B55" s="45"/>
      <c r="C55" s="46"/>
      <c r="D55" s="46"/>
      <c r="E55" s="46"/>
      <c r="F55" s="46"/>
      <c r="G55" s="46"/>
      <c r="H55" s="46"/>
      <c r="I55" s="143"/>
      <c r="J55" s="46"/>
      <c r="K55" s="50"/>
    </row>
    <row r="56" s="1" customFormat="1" ht="29.28" customHeight="1">
      <c r="B56" s="45"/>
      <c r="C56" s="175" t="s">
        <v>102</v>
      </c>
      <c r="D56" s="46"/>
      <c r="E56" s="46"/>
      <c r="F56" s="46"/>
      <c r="G56" s="46"/>
      <c r="H56" s="46"/>
      <c r="I56" s="143"/>
      <c r="J56" s="154">
        <f>J82</f>
        <v>0</v>
      </c>
      <c r="K56" s="50"/>
      <c r="AU56" s="23" t="s">
        <v>103</v>
      </c>
    </row>
    <row r="57" s="7" customFormat="1" ht="24.96" customHeight="1">
      <c r="B57" s="176"/>
      <c r="C57" s="177"/>
      <c r="D57" s="178" t="s">
        <v>104</v>
      </c>
      <c r="E57" s="179"/>
      <c r="F57" s="179"/>
      <c r="G57" s="179"/>
      <c r="H57" s="179"/>
      <c r="I57" s="180"/>
      <c r="J57" s="181">
        <f>J83</f>
        <v>0</v>
      </c>
      <c r="K57" s="182"/>
    </row>
    <row r="58" s="8" customFormat="1" ht="19.92" customHeight="1">
      <c r="B58" s="183"/>
      <c r="C58" s="184"/>
      <c r="D58" s="185" t="s">
        <v>105</v>
      </c>
      <c r="E58" s="186"/>
      <c r="F58" s="186"/>
      <c r="G58" s="186"/>
      <c r="H58" s="186"/>
      <c r="I58" s="187"/>
      <c r="J58" s="188">
        <f>J84</f>
        <v>0</v>
      </c>
      <c r="K58" s="189"/>
    </row>
    <row r="59" s="8" customFormat="1" ht="19.92" customHeight="1">
      <c r="B59" s="183"/>
      <c r="C59" s="184"/>
      <c r="D59" s="185" t="s">
        <v>106</v>
      </c>
      <c r="E59" s="186"/>
      <c r="F59" s="186"/>
      <c r="G59" s="186"/>
      <c r="H59" s="186"/>
      <c r="I59" s="187"/>
      <c r="J59" s="188">
        <f>J86</f>
        <v>0</v>
      </c>
      <c r="K59" s="189"/>
    </row>
    <row r="60" s="8" customFormat="1" ht="19.92" customHeight="1">
      <c r="B60" s="183"/>
      <c r="C60" s="184"/>
      <c r="D60" s="185" t="s">
        <v>107</v>
      </c>
      <c r="E60" s="186"/>
      <c r="F60" s="186"/>
      <c r="G60" s="186"/>
      <c r="H60" s="186"/>
      <c r="I60" s="187"/>
      <c r="J60" s="188">
        <f>J88</f>
        <v>0</v>
      </c>
      <c r="K60" s="189"/>
    </row>
    <row r="61" s="8" customFormat="1" ht="19.92" customHeight="1">
      <c r="B61" s="183"/>
      <c r="C61" s="184"/>
      <c r="D61" s="185" t="s">
        <v>108</v>
      </c>
      <c r="E61" s="186"/>
      <c r="F61" s="186"/>
      <c r="G61" s="186"/>
      <c r="H61" s="186"/>
      <c r="I61" s="187"/>
      <c r="J61" s="188">
        <f>J90</f>
        <v>0</v>
      </c>
      <c r="K61" s="189"/>
    </row>
    <row r="62" s="8" customFormat="1" ht="19.92" customHeight="1">
      <c r="B62" s="183"/>
      <c r="C62" s="184"/>
      <c r="D62" s="185" t="s">
        <v>109</v>
      </c>
      <c r="E62" s="186"/>
      <c r="F62" s="186"/>
      <c r="G62" s="186"/>
      <c r="H62" s="186"/>
      <c r="I62" s="187"/>
      <c r="J62" s="188">
        <f>J92</f>
        <v>0</v>
      </c>
      <c r="K62" s="189"/>
    </row>
    <row r="63" s="1" customFormat="1" ht="21.84" customHeight="1">
      <c r="B63" s="45"/>
      <c r="C63" s="46"/>
      <c r="D63" s="46"/>
      <c r="E63" s="46"/>
      <c r="F63" s="46"/>
      <c r="G63" s="46"/>
      <c r="H63" s="46"/>
      <c r="I63" s="143"/>
      <c r="J63" s="46"/>
      <c r="K63" s="50"/>
    </row>
    <row r="64" s="1" customFormat="1" ht="6.96" customHeight="1">
      <c r="B64" s="66"/>
      <c r="C64" s="67"/>
      <c r="D64" s="67"/>
      <c r="E64" s="67"/>
      <c r="F64" s="67"/>
      <c r="G64" s="67"/>
      <c r="H64" s="67"/>
      <c r="I64" s="165"/>
      <c r="J64" s="67"/>
      <c r="K64" s="68"/>
    </row>
    <row r="68" s="1" customFormat="1" ht="6.96" customHeight="1">
      <c r="B68" s="69"/>
      <c r="C68" s="70"/>
      <c r="D68" s="70"/>
      <c r="E68" s="70"/>
      <c r="F68" s="70"/>
      <c r="G68" s="70"/>
      <c r="H68" s="70"/>
      <c r="I68" s="168"/>
      <c r="J68" s="70"/>
      <c r="K68" s="70"/>
      <c r="L68" s="71"/>
    </row>
    <row r="69" s="1" customFormat="1" ht="36.96" customHeight="1">
      <c r="B69" s="45"/>
      <c r="C69" s="72" t="s">
        <v>110</v>
      </c>
      <c r="D69" s="73"/>
      <c r="E69" s="73"/>
      <c r="F69" s="73"/>
      <c r="G69" s="73"/>
      <c r="H69" s="73"/>
      <c r="I69" s="190"/>
      <c r="J69" s="73"/>
      <c r="K69" s="73"/>
      <c r="L69" s="71"/>
    </row>
    <row r="70" s="1" customFormat="1" ht="6.96" customHeight="1">
      <c r="B70" s="45"/>
      <c r="C70" s="73"/>
      <c r="D70" s="73"/>
      <c r="E70" s="73"/>
      <c r="F70" s="73"/>
      <c r="G70" s="73"/>
      <c r="H70" s="73"/>
      <c r="I70" s="190"/>
      <c r="J70" s="73"/>
      <c r="K70" s="73"/>
      <c r="L70" s="71"/>
    </row>
    <row r="71" s="1" customFormat="1" ht="14.4" customHeight="1">
      <c r="B71" s="45"/>
      <c r="C71" s="75" t="s">
        <v>18</v>
      </c>
      <c r="D71" s="73"/>
      <c r="E71" s="73"/>
      <c r="F71" s="73"/>
      <c r="G71" s="73"/>
      <c r="H71" s="73"/>
      <c r="I71" s="190"/>
      <c r="J71" s="73"/>
      <c r="K71" s="73"/>
      <c r="L71" s="71"/>
    </row>
    <row r="72" s="1" customFormat="1" ht="16.5" customHeight="1">
      <c r="B72" s="45"/>
      <c r="C72" s="73"/>
      <c r="D72" s="73"/>
      <c r="E72" s="191" t="str">
        <f>E7</f>
        <v>ZŠ Holice - bezbariérový přístup</v>
      </c>
      <c r="F72" s="75"/>
      <c r="G72" s="75"/>
      <c r="H72" s="75"/>
      <c r="I72" s="190"/>
      <c r="J72" s="73"/>
      <c r="K72" s="73"/>
      <c r="L72" s="71"/>
    </row>
    <row r="73" s="1" customFormat="1" ht="14.4" customHeight="1">
      <c r="B73" s="45"/>
      <c r="C73" s="75" t="s">
        <v>97</v>
      </c>
      <c r="D73" s="73"/>
      <c r="E73" s="73"/>
      <c r="F73" s="73"/>
      <c r="G73" s="73"/>
      <c r="H73" s="73"/>
      <c r="I73" s="190"/>
      <c r="J73" s="73"/>
      <c r="K73" s="73"/>
      <c r="L73" s="71"/>
    </row>
    <row r="74" s="1" customFormat="1" ht="17.25" customHeight="1">
      <c r="B74" s="45"/>
      <c r="C74" s="73"/>
      <c r="D74" s="73"/>
      <c r="E74" s="81" t="str">
        <f>E9</f>
        <v>00 - VRN</v>
      </c>
      <c r="F74" s="73"/>
      <c r="G74" s="73"/>
      <c r="H74" s="73"/>
      <c r="I74" s="190"/>
      <c r="J74" s="73"/>
      <c r="K74" s="73"/>
      <c r="L74" s="71"/>
    </row>
    <row r="75" s="1" customFormat="1" ht="6.96" customHeight="1">
      <c r="B75" s="45"/>
      <c r="C75" s="73"/>
      <c r="D75" s="73"/>
      <c r="E75" s="73"/>
      <c r="F75" s="73"/>
      <c r="G75" s="73"/>
      <c r="H75" s="73"/>
      <c r="I75" s="190"/>
      <c r="J75" s="73"/>
      <c r="K75" s="73"/>
      <c r="L75" s="71"/>
    </row>
    <row r="76" s="1" customFormat="1" ht="18" customHeight="1">
      <c r="B76" s="45"/>
      <c r="C76" s="75" t="s">
        <v>23</v>
      </c>
      <c r="D76" s="73"/>
      <c r="E76" s="73"/>
      <c r="F76" s="192" t="str">
        <f>F12</f>
        <v>Holice</v>
      </c>
      <c r="G76" s="73"/>
      <c r="H76" s="73"/>
      <c r="I76" s="193" t="s">
        <v>25</v>
      </c>
      <c r="J76" s="84" t="str">
        <f>IF(J12="","",J12)</f>
        <v>11. 9. 2017</v>
      </c>
      <c r="K76" s="73"/>
      <c r="L76" s="71"/>
    </row>
    <row r="77" s="1" customFormat="1" ht="6.96" customHeight="1">
      <c r="B77" s="45"/>
      <c r="C77" s="73"/>
      <c r="D77" s="73"/>
      <c r="E77" s="73"/>
      <c r="F77" s="73"/>
      <c r="G77" s="73"/>
      <c r="H77" s="73"/>
      <c r="I77" s="190"/>
      <c r="J77" s="73"/>
      <c r="K77" s="73"/>
      <c r="L77" s="71"/>
    </row>
    <row r="78" s="1" customFormat="1">
      <c r="B78" s="45"/>
      <c r="C78" s="75" t="s">
        <v>27</v>
      </c>
      <c r="D78" s="73"/>
      <c r="E78" s="73"/>
      <c r="F78" s="192" t="str">
        <f>E15</f>
        <v>Město Holice</v>
      </c>
      <c r="G78" s="73"/>
      <c r="H78" s="73"/>
      <c r="I78" s="193" t="s">
        <v>33</v>
      </c>
      <c r="J78" s="192" t="str">
        <f>E21</f>
        <v>Ing.Arch.Jelena Žuravljová</v>
      </c>
      <c r="K78" s="73"/>
      <c r="L78" s="71"/>
    </row>
    <row r="79" s="1" customFormat="1" ht="14.4" customHeight="1">
      <c r="B79" s="45"/>
      <c r="C79" s="75" t="s">
        <v>31</v>
      </c>
      <c r="D79" s="73"/>
      <c r="E79" s="73"/>
      <c r="F79" s="192" t="str">
        <f>IF(E18="","",E18)</f>
        <v/>
      </c>
      <c r="G79" s="73"/>
      <c r="H79" s="73"/>
      <c r="I79" s="190"/>
      <c r="J79" s="73"/>
      <c r="K79" s="73"/>
      <c r="L79" s="71"/>
    </row>
    <row r="80" s="1" customFormat="1" ht="10.32" customHeight="1">
      <c r="B80" s="45"/>
      <c r="C80" s="73"/>
      <c r="D80" s="73"/>
      <c r="E80" s="73"/>
      <c r="F80" s="73"/>
      <c r="G80" s="73"/>
      <c r="H80" s="73"/>
      <c r="I80" s="190"/>
      <c r="J80" s="73"/>
      <c r="K80" s="73"/>
      <c r="L80" s="71"/>
    </row>
    <row r="81" s="9" customFormat="1" ht="29.28" customHeight="1">
      <c r="B81" s="194"/>
      <c r="C81" s="195" t="s">
        <v>111</v>
      </c>
      <c r="D81" s="196" t="s">
        <v>56</v>
      </c>
      <c r="E81" s="196" t="s">
        <v>52</v>
      </c>
      <c r="F81" s="196" t="s">
        <v>112</v>
      </c>
      <c r="G81" s="196" t="s">
        <v>113</v>
      </c>
      <c r="H81" s="196" t="s">
        <v>114</v>
      </c>
      <c r="I81" s="197" t="s">
        <v>115</v>
      </c>
      <c r="J81" s="196" t="s">
        <v>101</v>
      </c>
      <c r="K81" s="198" t="s">
        <v>116</v>
      </c>
      <c r="L81" s="199"/>
      <c r="M81" s="101" t="s">
        <v>117</v>
      </c>
      <c r="N81" s="102" t="s">
        <v>41</v>
      </c>
      <c r="O81" s="102" t="s">
        <v>118</v>
      </c>
      <c r="P81" s="102" t="s">
        <v>119</v>
      </c>
      <c r="Q81" s="102" t="s">
        <v>120</v>
      </c>
      <c r="R81" s="102" t="s">
        <v>121</v>
      </c>
      <c r="S81" s="102" t="s">
        <v>122</v>
      </c>
      <c r="T81" s="103" t="s">
        <v>123</v>
      </c>
    </row>
    <row r="82" s="1" customFormat="1" ht="29.28" customHeight="1">
      <c r="B82" s="45"/>
      <c r="C82" s="107" t="s">
        <v>102</v>
      </c>
      <c r="D82" s="73"/>
      <c r="E82" s="73"/>
      <c r="F82" s="73"/>
      <c r="G82" s="73"/>
      <c r="H82" s="73"/>
      <c r="I82" s="190"/>
      <c r="J82" s="200">
        <f>BK82</f>
        <v>0</v>
      </c>
      <c r="K82" s="73"/>
      <c r="L82" s="71"/>
      <c r="M82" s="104"/>
      <c r="N82" s="105"/>
      <c r="O82" s="105"/>
      <c r="P82" s="201">
        <f>P83</f>
        <v>0</v>
      </c>
      <c r="Q82" s="105"/>
      <c r="R82" s="201">
        <f>R83</f>
        <v>0</v>
      </c>
      <c r="S82" s="105"/>
      <c r="T82" s="202">
        <f>T83</f>
        <v>0</v>
      </c>
      <c r="AT82" s="23" t="s">
        <v>70</v>
      </c>
      <c r="AU82" s="23" t="s">
        <v>103</v>
      </c>
      <c r="BK82" s="203">
        <f>BK83</f>
        <v>0</v>
      </c>
    </row>
    <row r="83" s="10" customFormat="1" ht="37.44" customHeight="1">
      <c r="B83" s="204"/>
      <c r="C83" s="205"/>
      <c r="D83" s="206" t="s">
        <v>70</v>
      </c>
      <c r="E83" s="207" t="s">
        <v>77</v>
      </c>
      <c r="F83" s="207" t="s">
        <v>124</v>
      </c>
      <c r="G83" s="205"/>
      <c r="H83" s="205"/>
      <c r="I83" s="208"/>
      <c r="J83" s="209">
        <f>BK83</f>
        <v>0</v>
      </c>
      <c r="K83" s="205"/>
      <c r="L83" s="210"/>
      <c r="M83" s="211"/>
      <c r="N83" s="212"/>
      <c r="O83" s="212"/>
      <c r="P83" s="213">
        <f>P84+P86+P88+P90+P92</f>
        <v>0</v>
      </c>
      <c r="Q83" s="212"/>
      <c r="R83" s="213">
        <f>R84+R86+R88+R90+R92</f>
        <v>0</v>
      </c>
      <c r="S83" s="212"/>
      <c r="T83" s="214">
        <f>T84+T86+T88+T90+T92</f>
        <v>0</v>
      </c>
      <c r="AR83" s="215" t="s">
        <v>125</v>
      </c>
      <c r="AT83" s="216" t="s">
        <v>70</v>
      </c>
      <c r="AU83" s="216" t="s">
        <v>71</v>
      </c>
      <c r="AY83" s="215" t="s">
        <v>126</v>
      </c>
      <c r="BK83" s="217">
        <f>BK84+BK86+BK88+BK90+BK92</f>
        <v>0</v>
      </c>
    </row>
    <row r="84" s="10" customFormat="1" ht="19.92" customHeight="1">
      <c r="B84" s="204"/>
      <c r="C84" s="205"/>
      <c r="D84" s="206" t="s">
        <v>70</v>
      </c>
      <c r="E84" s="218" t="s">
        <v>127</v>
      </c>
      <c r="F84" s="218" t="s">
        <v>128</v>
      </c>
      <c r="G84" s="205"/>
      <c r="H84" s="205"/>
      <c r="I84" s="208"/>
      <c r="J84" s="219">
        <f>BK84</f>
        <v>0</v>
      </c>
      <c r="K84" s="205"/>
      <c r="L84" s="210"/>
      <c r="M84" s="211"/>
      <c r="N84" s="212"/>
      <c r="O84" s="212"/>
      <c r="P84" s="213">
        <f>P85</f>
        <v>0</v>
      </c>
      <c r="Q84" s="212"/>
      <c r="R84" s="213">
        <f>R85</f>
        <v>0</v>
      </c>
      <c r="S84" s="212"/>
      <c r="T84" s="214">
        <f>T85</f>
        <v>0</v>
      </c>
      <c r="AR84" s="215" t="s">
        <v>125</v>
      </c>
      <c r="AT84" s="216" t="s">
        <v>70</v>
      </c>
      <c r="AU84" s="216" t="s">
        <v>79</v>
      </c>
      <c r="AY84" s="215" t="s">
        <v>126</v>
      </c>
      <c r="BK84" s="217">
        <f>BK85</f>
        <v>0</v>
      </c>
    </row>
    <row r="85" s="1" customFormat="1" ht="25.5" customHeight="1">
      <c r="B85" s="45"/>
      <c r="C85" s="220" t="s">
        <v>79</v>
      </c>
      <c r="D85" s="220" t="s">
        <v>129</v>
      </c>
      <c r="E85" s="221" t="s">
        <v>130</v>
      </c>
      <c r="F85" s="222" t="s">
        <v>131</v>
      </c>
      <c r="G85" s="223" t="s">
        <v>132</v>
      </c>
      <c r="H85" s="224">
        <v>1</v>
      </c>
      <c r="I85" s="225"/>
      <c r="J85" s="226">
        <f>ROUND(I85*H85,2)</f>
        <v>0</v>
      </c>
      <c r="K85" s="222" t="s">
        <v>133</v>
      </c>
      <c r="L85" s="71"/>
      <c r="M85" s="227" t="s">
        <v>21</v>
      </c>
      <c r="N85" s="228" t="s">
        <v>42</v>
      </c>
      <c r="O85" s="46"/>
      <c r="P85" s="229">
        <f>O85*H85</f>
        <v>0</v>
      </c>
      <c r="Q85" s="229">
        <v>0</v>
      </c>
      <c r="R85" s="229">
        <f>Q85*H85</f>
        <v>0</v>
      </c>
      <c r="S85" s="229">
        <v>0</v>
      </c>
      <c r="T85" s="230">
        <f>S85*H85</f>
        <v>0</v>
      </c>
      <c r="AR85" s="23" t="s">
        <v>134</v>
      </c>
      <c r="AT85" s="23" t="s">
        <v>129</v>
      </c>
      <c r="AU85" s="23" t="s">
        <v>81</v>
      </c>
      <c r="AY85" s="23" t="s">
        <v>126</v>
      </c>
      <c r="BE85" s="231">
        <f>IF(N85="základní",J85,0)</f>
        <v>0</v>
      </c>
      <c r="BF85" s="231">
        <f>IF(N85="snížená",J85,0)</f>
        <v>0</v>
      </c>
      <c r="BG85" s="231">
        <f>IF(N85="zákl. přenesená",J85,0)</f>
        <v>0</v>
      </c>
      <c r="BH85" s="231">
        <f>IF(N85="sníž. přenesená",J85,0)</f>
        <v>0</v>
      </c>
      <c r="BI85" s="231">
        <f>IF(N85="nulová",J85,0)</f>
        <v>0</v>
      </c>
      <c r="BJ85" s="23" t="s">
        <v>79</v>
      </c>
      <c r="BK85" s="231">
        <f>ROUND(I85*H85,2)</f>
        <v>0</v>
      </c>
      <c r="BL85" s="23" t="s">
        <v>134</v>
      </c>
      <c r="BM85" s="23" t="s">
        <v>135</v>
      </c>
    </row>
    <row r="86" s="10" customFormat="1" ht="29.88" customHeight="1">
      <c r="B86" s="204"/>
      <c r="C86" s="205"/>
      <c r="D86" s="206" t="s">
        <v>70</v>
      </c>
      <c r="E86" s="218" t="s">
        <v>136</v>
      </c>
      <c r="F86" s="218" t="s">
        <v>137</v>
      </c>
      <c r="G86" s="205"/>
      <c r="H86" s="205"/>
      <c r="I86" s="208"/>
      <c r="J86" s="219">
        <f>BK86</f>
        <v>0</v>
      </c>
      <c r="K86" s="205"/>
      <c r="L86" s="210"/>
      <c r="M86" s="211"/>
      <c r="N86" s="212"/>
      <c r="O86" s="212"/>
      <c r="P86" s="213">
        <f>P87</f>
        <v>0</v>
      </c>
      <c r="Q86" s="212"/>
      <c r="R86" s="213">
        <f>R87</f>
        <v>0</v>
      </c>
      <c r="S86" s="212"/>
      <c r="T86" s="214">
        <f>T87</f>
        <v>0</v>
      </c>
      <c r="AR86" s="215" t="s">
        <v>125</v>
      </c>
      <c r="AT86" s="216" t="s">
        <v>70</v>
      </c>
      <c r="AU86" s="216" t="s">
        <v>79</v>
      </c>
      <c r="AY86" s="215" t="s">
        <v>126</v>
      </c>
      <c r="BK86" s="217">
        <f>BK87</f>
        <v>0</v>
      </c>
    </row>
    <row r="87" s="1" customFormat="1" ht="16.5" customHeight="1">
      <c r="B87" s="45"/>
      <c r="C87" s="220" t="s">
        <v>81</v>
      </c>
      <c r="D87" s="220" t="s">
        <v>129</v>
      </c>
      <c r="E87" s="221" t="s">
        <v>138</v>
      </c>
      <c r="F87" s="222" t="s">
        <v>139</v>
      </c>
      <c r="G87" s="223" t="s">
        <v>132</v>
      </c>
      <c r="H87" s="224">
        <v>1</v>
      </c>
      <c r="I87" s="225"/>
      <c r="J87" s="226">
        <f>ROUND(I87*H87,2)</f>
        <v>0</v>
      </c>
      <c r="K87" s="222" t="s">
        <v>133</v>
      </c>
      <c r="L87" s="71"/>
      <c r="M87" s="227" t="s">
        <v>21</v>
      </c>
      <c r="N87" s="228" t="s">
        <v>42</v>
      </c>
      <c r="O87" s="46"/>
      <c r="P87" s="229">
        <f>O87*H87</f>
        <v>0</v>
      </c>
      <c r="Q87" s="229">
        <v>0</v>
      </c>
      <c r="R87" s="229">
        <f>Q87*H87</f>
        <v>0</v>
      </c>
      <c r="S87" s="229">
        <v>0</v>
      </c>
      <c r="T87" s="230">
        <f>S87*H87</f>
        <v>0</v>
      </c>
      <c r="AR87" s="23" t="s">
        <v>134</v>
      </c>
      <c r="AT87" s="23" t="s">
        <v>129</v>
      </c>
      <c r="AU87" s="23" t="s">
        <v>81</v>
      </c>
      <c r="AY87" s="23" t="s">
        <v>126</v>
      </c>
      <c r="BE87" s="231">
        <f>IF(N87="základní",J87,0)</f>
        <v>0</v>
      </c>
      <c r="BF87" s="231">
        <f>IF(N87="snížená",J87,0)</f>
        <v>0</v>
      </c>
      <c r="BG87" s="231">
        <f>IF(N87="zákl. přenesená",J87,0)</f>
        <v>0</v>
      </c>
      <c r="BH87" s="231">
        <f>IF(N87="sníž. přenesená",J87,0)</f>
        <v>0</v>
      </c>
      <c r="BI87" s="231">
        <f>IF(N87="nulová",J87,0)</f>
        <v>0</v>
      </c>
      <c r="BJ87" s="23" t="s">
        <v>79</v>
      </c>
      <c r="BK87" s="231">
        <f>ROUND(I87*H87,2)</f>
        <v>0</v>
      </c>
      <c r="BL87" s="23" t="s">
        <v>134</v>
      </c>
      <c r="BM87" s="23" t="s">
        <v>140</v>
      </c>
    </row>
    <row r="88" s="10" customFormat="1" ht="29.88" customHeight="1">
      <c r="B88" s="204"/>
      <c r="C88" s="205"/>
      <c r="D88" s="206" t="s">
        <v>70</v>
      </c>
      <c r="E88" s="218" t="s">
        <v>141</v>
      </c>
      <c r="F88" s="218" t="s">
        <v>142</v>
      </c>
      <c r="G88" s="205"/>
      <c r="H88" s="205"/>
      <c r="I88" s="208"/>
      <c r="J88" s="219">
        <f>BK88</f>
        <v>0</v>
      </c>
      <c r="K88" s="205"/>
      <c r="L88" s="210"/>
      <c r="M88" s="211"/>
      <c r="N88" s="212"/>
      <c r="O88" s="212"/>
      <c r="P88" s="213">
        <f>P89</f>
        <v>0</v>
      </c>
      <c r="Q88" s="212"/>
      <c r="R88" s="213">
        <f>R89</f>
        <v>0</v>
      </c>
      <c r="S88" s="212"/>
      <c r="T88" s="214">
        <f>T89</f>
        <v>0</v>
      </c>
      <c r="AR88" s="215" t="s">
        <v>125</v>
      </c>
      <c r="AT88" s="216" t="s">
        <v>70</v>
      </c>
      <c r="AU88" s="216" t="s">
        <v>79</v>
      </c>
      <c r="AY88" s="215" t="s">
        <v>126</v>
      </c>
      <c r="BK88" s="217">
        <f>BK89</f>
        <v>0</v>
      </c>
    </row>
    <row r="89" s="1" customFormat="1" ht="16.5" customHeight="1">
      <c r="B89" s="45"/>
      <c r="C89" s="220" t="s">
        <v>143</v>
      </c>
      <c r="D89" s="220" t="s">
        <v>129</v>
      </c>
      <c r="E89" s="221" t="s">
        <v>144</v>
      </c>
      <c r="F89" s="222" t="s">
        <v>145</v>
      </c>
      <c r="G89" s="223" t="s">
        <v>132</v>
      </c>
      <c r="H89" s="224">
        <v>1</v>
      </c>
      <c r="I89" s="225"/>
      <c r="J89" s="226">
        <f>ROUND(I89*H89,2)</f>
        <v>0</v>
      </c>
      <c r="K89" s="222" t="s">
        <v>133</v>
      </c>
      <c r="L89" s="71"/>
      <c r="M89" s="227" t="s">
        <v>21</v>
      </c>
      <c r="N89" s="228" t="s">
        <v>42</v>
      </c>
      <c r="O89" s="46"/>
      <c r="P89" s="229">
        <f>O89*H89</f>
        <v>0</v>
      </c>
      <c r="Q89" s="229">
        <v>0</v>
      </c>
      <c r="R89" s="229">
        <f>Q89*H89</f>
        <v>0</v>
      </c>
      <c r="S89" s="229">
        <v>0</v>
      </c>
      <c r="T89" s="230">
        <f>S89*H89</f>
        <v>0</v>
      </c>
      <c r="AR89" s="23" t="s">
        <v>134</v>
      </c>
      <c r="AT89" s="23" t="s">
        <v>129</v>
      </c>
      <c r="AU89" s="23" t="s">
        <v>81</v>
      </c>
      <c r="AY89" s="23" t="s">
        <v>126</v>
      </c>
      <c r="BE89" s="231">
        <f>IF(N89="základní",J89,0)</f>
        <v>0</v>
      </c>
      <c r="BF89" s="231">
        <f>IF(N89="snížená",J89,0)</f>
        <v>0</v>
      </c>
      <c r="BG89" s="231">
        <f>IF(N89="zákl. přenesená",J89,0)</f>
        <v>0</v>
      </c>
      <c r="BH89" s="231">
        <f>IF(N89="sníž. přenesená",J89,0)</f>
        <v>0</v>
      </c>
      <c r="BI89" s="231">
        <f>IF(N89="nulová",J89,0)</f>
        <v>0</v>
      </c>
      <c r="BJ89" s="23" t="s">
        <v>79</v>
      </c>
      <c r="BK89" s="231">
        <f>ROUND(I89*H89,2)</f>
        <v>0</v>
      </c>
      <c r="BL89" s="23" t="s">
        <v>134</v>
      </c>
      <c r="BM89" s="23" t="s">
        <v>146</v>
      </c>
    </row>
    <row r="90" s="10" customFormat="1" ht="29.88" customHeight="1">
      <c r="B90" s="204"/>
      <c r="C90" s="205"/>
      <c r="D90" s="206" t="s">
        <v>70</v>
      </c>
      <c r="E90" s="218" t="s">
        <v>147</v>
      </c>
      <c r="F90" s="218" t="s">
        <v>148</v>
      </c>
      <c r="G90" s="205"/>
      <c r="H90" s="205"/>
      <c r="I90" s="208"/>
      <c r="J90" s="219">
        <f>BK90</f>
        <v>0</v>
      </c>
      <c r="K90" s="205"/>
      <c r="L90" s="210"/>
      <c r="M90" s="211"/>
      <c r="N90" s="212"/>
      <c r="O90" s="212"/>
      <c r="P90" s="213">
        <f>P91</f>
        <v>0</v>
      </c>
      <c r="Q90" s="212"/>
      <c r="R90" s="213">
        <f>R91</f>
        <v>0</v>
      </c>
      <c r="S90" s="212"/>
      <c r="T90" s="214">
        <f>T91</f>
        <v>0</v>
      </c>
      <c r="AR90" s="215" t="s">
        <v>125</v>
      </c>
      <c r="AT90" s="216" t="s">
        <v>70</v>
      </c>
      <c r="AU90" s="216" t="s">
        <v>79</v>
      </c>
      <c r="AY90" s="215" t="s">
        <v>126</v>
      </c>
      <c r="BK90" s="217">
        <f>BK91</f>
        <v>0</v>
      </c>
    </row>
    <row r="91" s="1" customFormat="1" ht="16.5" customHeight="1">
      <c r="B91" s="45"/>
      <c r="C91" s="220" t="s">
        <v>149</v>
      </c>
      <c r="D91" s="220" t="s">
        <v>129</v>
      </c>
      <c r="E91" s="221" t="s">
        <v>150</v>
      </c>
      <c r="F91" s="222" t="s">
        <v>151</v>
      </c>
      <c r="G91" s="223" t="s">
        <v>132</v>
      </c>
      <c r="H91" s="224">
        <v>1</v>
      </c>
      <c r="I91" s="225"/>
      <c r="J91" s="226">
        <f>ROUND(I91*H91,2)</f>
        <v>0</v>
      </c>
      <c r="K91" s="222" t="s">
        <v>133</v>
      </c>
      <c r="L91" s="71"/>
      <c r="M91" s="227" t="s">
        <v>21</v>
      </c>
      <c r="N91" s="228" t="s">
        <v>42</v>
      </c>
      <c r="O91" s="46"/>
      <c r="P91" s="229">
        <f>O91*H91</f>
        <v>0</v>
      </c>
      <c r="Q91" s="229">
        <v>0</v>
      </c>
      <c r="R91" s="229">
        <f>Q91*H91</f>
        <v>0</v>
      </c>
      <c r="S91" s="229">
        <v>0</v>
      </c>
      <c r="T91" s="230">
        <f>S91*H91</f>
        <v>0</v>
      </c>
      <c r="AR91" s="23" t="s">
        <v>134</v>
      </c>
      <c r="AT91" s="23" t="s">
        <v>129</v>
      </c>
      <c r="AU91" s="23" t="s">
        <v>81</v>
      </c>
      <c r="AY91" s="23" t="s">
        <v>126</v>
      </c>
      <c r="BE91" s="231">
        <f>IF(N91="základní",J91,0)</f>
        <v>0</v>
      </c>
      <c r="BF91" s="231">
        <f>IF(N91="snížená",J91,0)</f>
        <v>0</v>
      </c>
      <c r="BG91" s="231">
        <f>IF(N91="zákl. přenesená",J91,0)</f>
        <v>0</v>
      </c>
      <c r="BH91" s="231">
        <f>IF(N91="sníž. přenesená",J91,0)</f>
        <v>0</v>
      </c>
      <c r="BI91" s="231">
        <f>IF(N91="nulová",J91,0)</f>
        <v>0</v>
      </c>
      <c r="BJ91" s="23" t="s">
        <v>79</v>
      </c>
      <c r="BK91" s="231">
        <f>ROUND(I91*H91,2)</f>
        <v>0</v>
      </c>
      <c r="BL91" s="23" t="s">
        <v>134</v>
      </c>
      <c r="BM91" s="23" t="s">
        <v>152</v>
      </c>
    </row>
    <row r="92" s="10" customFormat="1" ht="29.88" customHeight="1">
      <c r="B92" s="204"/>
      <c r="C92" s="205"/>
      <c r="D92" s="206" t="s">
        <v>70</v>
      </c>
      <c r="E92" s="218" t="s">
        <v>153</v>
      </c>
      <c r="F92" s="218" t="s">
        <v>154</v>
      </c>
      <c r="G92" s="205"/>
      <c r="H92" s="205"/>
      <c r="I92" s="208"/>
      <c r="J92" s="219">
        <f>BK92</f>
        <v>0</v>
      </c>
      <c r="K92" s="205"/>
      <c r="L92" s="210"/>
      <c r="M92" s="211"/>
      <c r="N92" s="212"/>
      <c r="O92" s="212"/>
      <c r="P92" s="213">
        <f>P93</f>
        <v>0</v>
      </c>
      <c r="Q92" s="212"/>
      <c r="R92" s="213">
        <f>R93</f>
        <v>0</v>
      </c>
      <c r="S92" s="212"/>
      <c r="T92" s="214">
        <f>T93</f>
        <v>0</v>
      </c>
      <c r="AR92" s="215" t="s">
        <v>125</v>
      </c>
      <c r="AT92" s="216" t="s">
        <v>70</v>
      </c>
      <c r="AU92" s="216" t="s">
        <v>79</v>
      </c>
      <c r="AY92" s="215" t="s">
        <v>126</v>
      </c>
      <c r="BK92" s="217">
        <f>BK93</f>
        <v>0</v>
      </c>
    </row>
    <row r="93" s="1" customFormat="1" ht="16.5" customHeight="1">
      <c r="B93" s="45"/>
      <c r="C93" s="220" t="s">
        <v>125</v>
      </c>
      <c r="D93" s="220" t="s">
        <v>129</v>
      </c>
      <c r="E93" s="221" t="s">
        <v>155</v>
      </c>
      <c r="F93" s="222" t="s">
        <v>156</v>
      </c>
      <c r="G93" s="223" t="s">
        <v>132</v>
      </c>
      <c r="H93" s="224">
        <v>1</v>
      </c>
      <c r="I93" s="225"/>
      <c r="J93" s="226">
        <f>ROUND(I93*H93,2)</f>
        <v>0</v>
      </c>
      <c r="K93" s="222" t="s">
        <v>133</v>
      </c>
      <c r="L93" s="71"/>
      <c r="M93" s="227" t="s">
        <v>21</v>
      </c>
      <c r="N93" s="232" t="s">
        <v>42</v>
      </c>
      <c r="O93" s="233"/>
      <c r="P93" s="234">
        <f>O93*H93</f>
        <v>0</v>
      </c>
      <c r="Q93" s="234">
        <v>0</v>
      </c>
      <c r="R93" s="234">
        <f>Q93*H93</f>
        <v>0</v>
      </c>
      <c r="S93" s="234">
        <v>0</v>
      </c>
      <c r="T93" s="235">
        <f>S93*H93</f>
        <v>0</v>
      </c>
      <c r="AR93" s="23" t="s">
        <v>134</v>
      </c>
      <c r="AT93" s="23" t="s">
        <v>129</v>
      </c>
      <c r="AU93" s="23" t="s">
        <v>81</v>
      </c>
      <c r="AY93" s="23" t="s">
        <v>126</v>
      </c>
      <c r="BE93" s="231">
        <f>IF(N93="základní",J93,0)</f>
        <v>0</v>
      </c>
      <c r="BF93" s="231">
        <f>IF(N93="snížená",J93,0)</f>
        <v>0</v>
      </c>
      <c r="BG93" s="231">
        <f>IF(N93="zákl. přenesená",J93,0)</f>
        <v>0</v>
      </c>
      <c r="BH93" s="231">
        <f>IF(N93="sníž. přenesená",J93,0)</f>
        <v>0</v>
      </c>
      <c r="BI93" s="231">
        <f>IF(N93="nulová",J93,0)</f>
        <v>0</v>
      </c>
      <c r="BJ93" s="23" t="s">
        <v>79</v>
      </c>
      <c r="BK93" s="231">
        <f>ROUND(I93*H93,2)</f>
        <v>0</v>
      </c>
      <c r="BL93" s="23" t="s">
        <v>134</v>
      </c>
      <c r="BM93" s="23" t="s">
        <v>157</v>
      </c>
    </row>
    <row r="94" s="1" customFormat="1" ht="6.96" customHeight="1">
      <c r="B94" s="66"/>
      <c r="C94" s="67"/>
      <c r="D94" s="67"/>
      <c r="E94" s="67"/>
      <c r="F94" s="67"/>
      <c r="G94" s="67"/>
      <c r="H94" s="67"/>
      <c r="I94" s="165"/>
      <c r="J94" s="67"/>
      <c r="K94" s="67"/>
      <c r="L94" s="71"/>
    </row>
  </sheetData>
  <sheetProtection sheet="1" autoFilter="0" formatColumns="0" formatRows="0" objects="1" scenarios="1" spinCount="100000" saltValue="ZnvT/FSCK6TdAmZ1FR7UyEHK24MENKDHQVD/UcrS1VU1iDBoNg+lr5wJBccshH6YUgRWO0zCp/ah5saKRu3hNg==" hashValue="vRixGw+cNwWwwlAsjET1RrMUXd5SRPS/n5sHf1bRzW0XUkoRStXJ+lm09Ed2D0FMSN2a+yJ13nikzHNd4l/rGA==" algorithmName="SHA-512" password="CC35"/>
  <autoFilter ref="C81:K93"/>
  <mergeCells count="10">
    <mergeCell ref="E7:H7"/>
    <mergeCell ref="E9:H9"/>
    <mergeCell ref="E24:H24"/>
    <mergeCell ref="E45:H45"/>
    <mergeCell ref="E47:H47"/>
    <mergeCell ref="J51:J52"/>
    <mergeCell ref="E72:H72"/>
    <mergeCell ref="E74:H74"/>
    <mergeCell ref="G1:H1"/>
    <mergeCell ref="L2:V2"/>
  </mergeCells>
  <hyperlinks>
    <hyperlink ref="F1:G1" location="C2" display="1) Krycí list soupisu"/>
    <hyperlink ref="G1:H1" location="C54" display="2) Rekapitulace"/>
    <hyperlink ref="J1" location="C81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5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0"/>
      <c r="B1" s="136"/>
      <c r="C1" s="136"/>
      <c r="D1" s="137" t="s">
        <v>1</v>
      </c>
      <c r="E1" s="136"/>
      <c r="F1" s="138" t="s">
        <v>91</v>
      </c>
      <c r="G1" s="138" t="s">
        <v>92</v>
      </c>
      <c r="H1" s="138"/>
      <c r="I1" s="139"/>
      <c r="J1" s="138" t="s">
        <v>93</v>
      </c>
      <c r="K1" s="137" t="s">
        <v>94</v>
      </c>
      <c r="L1" s="138" t="s">
        <v>95</v>
      </c>
      <c r="M1" s="138"/>
      <c r="N1" s="138"/>
      <c r="O1" s="138"/>
      <c r="P1" s="138"/>
      <c r="Q1" s="138"/>
      <c r="R1" s="138"/>
      <c r="S1" s="138"/>
      <c r="T1" s="138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ht="36.96" customHeight="1">
      <c r="L2"/>
      <c r="AT2" s="23" t="s">
        <v>84</v>
      </c>
    </row>
    <row r="3" ht="6.96" customHeight="1">
      <c r="B3" s="24"/>
      <c r="C3" s="25"/>
      <c r="D3" s="25"/>
      <c r="E3" s="25"/>
      <c r="F3" s="25"/>
      <c r="G3" s="25"/>
      <c r="H3" s="25"/>
      <c r="I3" s="140"/>
      <c r="J3" s="25"/>
      <c r="K3" s="26"/>
      <c r="AT3" s="23" t="s">
        <v>81</v>
      </c>
    </row>
    <row r="4" ht="36.96" customHeight="1">
      <c r="B4" s="27"/>
      <c r="C4" s="28"/>
      <c r="D4" s="29" t="s">
        <v>96</v>
      </c>
      <c r="E4" s="28"/>
      <c r="F4" s="28"/>
      <c r="G4" s="28"/>
      <c r="H4" s="28"/>
      <c r="I4" s="141"/>
      <c r="J4" s="28"/>
      <c r="K4" s="30"/>
      <c r="M4" s="31" t="s">
        <v>12</v>
      </c>
      <c r="AT4" s="23" t="s">
        <v>6</v>
      </c>
    </row>
    <row r="5" ht="6.96" customHeight="1">
      <c r="B5" s="27"/>
      <c r="C5" s="28"/>
      <c r="D5" s="28"/>
      <c r="E5" s="28"/>
      <c r="F5" s="28"/>
      <c r="G5" s="28"/>
      <c r="H5" s="28"/>
      <c r="I5" s="141"/>
      <c r="J5" s="28"/>
      <c r="K5" s="30"/>
    </row>
    <row r="6">
      <c r="B6" s="27"/>
      <c r="C6" s="28"/>
      <c r="D6" s="39" t="s">
        <v>18</v>
      </c>
      <c r="E6" s="28"/>
      <c r="F6" s="28"/>
      <c r="G6" s="28"/>
      <c r="H6" s="28"/>
      <c r="I6" s="141"/>
      <c r="J6" s="28"/>
      <c r="K6" s="30"/>
    </row>
    <row r="7" ht="16.5" customHeight="1">
      <c r="B7" s="27"/>
      <c r="C7" s="28"/>
      <c r="D7" s="28"/>
      <c r="E7" s="142" t="str">
        <f>'Rekapitulace stavby'!K6</f>
        <v>ZŠ Holice - bezbariérový přístup</v>
      </c>
      <c r="F7" s="39"/>
      <c r="G7" s="39"/>
      <c r="H7" s="39"/>
      <c r="I7" s="141"/>
      <c r="J7" s="28"/>
      <c r="K7" s="30"/>
    </row>
    <row r="8" s="1" customFormat="1">
      <c r="B8" s="45"/>
      <c r="C8" s="46"/>
      <c r="D8" s="39" t="s">
        <v>97</v>
      </c>
      <c r="E8" s="46"/>
      <c r="F8" s="46"/>
      <c r="G8" s="46"/>
      <c r="H8" s="46"/>
      <c r="I8" s="143"/>
      <c r="J8" s="46"/>
      <c r="K8" s="50"/>
    </row>
    <row r="9" s="1" customFormat="1" ht="36.96" customHeight="1">
      <c r="B9" s="45"/>
      <c r="C9" s="46"/>
      <c r="D9" s="46"/>
      <c r="E9" s="144" t="s">
        <v>158</v>
      </c>
      <c r="F9" s="46"/>
      <c r="G9" s="46"/>
      <c r="H9" s="46"/>
      <c r="I9" s="143"/>
      <c r="J9" s="46"/>
      <c r="K9" s="50"/>
    </row>
    <row r="10" s="1" customFormat="1">
      <c r="B10" s="45"/>
      <c r="C10" s="46"/>
      <c r="D10" s="46"/>
      <c r="E10" s="46"/>
      <c r="F10" s="46"/>
      <c r="G10" s="46"/>
      <c r="H10" s="46"/>
      <c r="I10" s="143"/>
      <c r="J10" s="46"/>
      <c r="K10" s="50"/>
    </row>
    <row r="11" s="1" customFormat="1" ht="14.4" customHeight="1">
      <c r="B11" s="45"/>
      <c r="C11" s="46"/>
      <c r="D11" s="39" t="s">
        <v>20</v>
      </c>
      <c r="E11" s="46"/>
      <c r="F11" s="34" t="s">
        <v>21</v>
      </c>
      <c r="G11" s="46"/>
      <c r="H11" s="46"/>
      <c r="I11" s="145" t="s">
        <v>22</v>
      </c>
      <c r="J11" s="34" t="s">
        <v>21</v>
      </c>
      <c r="K11" s="50"/>
    </row>
    <row r="12" s="1" customFormat="1" ht="14.4" customHeight="1">
      <c r="B12" s="45"/>
      <c r="C12" s="46"/>
      <c r="D12" s="39" t="s">
        <v>23</v>
      </c>
      <c r="E12" s="46"/>
      <c r="F12" s="34" t="s">
        <v>24</v>
      </c>
      <c r="G12" s="46"/>
      <c r="H12" s="46"/>
      <c r="I12" s="145" t="s">
        <v>25</v>
      </c>
      <c r="J12" s="146" t="str">
        <f>'Rekapitulace stavby'!AN8</f>
        <v>11. 9. 2017</v>
      </c>
      <c r="K12" s="50"/>
    </row>
    <row r="13" s="1" customFormat="1" ht="10.8" customHeight="1">
      <c r="B13" s="45"/>
      <c r="C13" s="46"/>
      <c r="D13" s="46"/>
      <c r="E13" s="46"/>
      <c r="F13" s="46"/>
      <c r="G13" s="46"/>
      <c r="H13" s="46"/>
      <c r="I13" s="143"/>
      <c r="J13" s="46"/>
      <c r="K13" s="50"/>
    </row>
    <row r="14" s="1" customFormat="1" ht="14.4" customHeight="1">
      <c r="B14" s="45"/>
      <c r="C14" s="46"/>
      <c r="D14" s="39" t="s">
        <v>27</v>
      </c>
      <c r="E14" s="46"/>
      <c r="F14" s="46"/>
      <c r="G14" s="46"/>
      <c r="H14" s="46"/>
      <c r="I14" s="145" t="s">
        <v>28</v>
      </c>
      <c r="J14" s="34" t="s">
        <v>21</v>
      </c>
      <c r="K14" s="50"/>
    </row>
    <row r="15" s="1" customFormat="1" ht="18" customHeight="1">
      <c r="B15" s="45"/>
      <c r="C15" s="46"/>
      <c r="D15" s="46"/>
      <c r="E15" s="34" t="s">
        <v>29</v>
      </c>
      <c r="F15" s="46"/>
      <c r="G15" s="46"/>
      <c r="H15" s="46"/>
      <c r="I15" s="145" t="s">
        <v>30</v>
      </c>
      <c r="J15" s="34" t="s">
        <v>21</v>
      </c>
      <c r="K15" s="50"/>
    </row>
    <row r="16" s="1" customFormat="1" ht="6.96" customHeight="1">
      <c r="B16" s="45"/>
      <c r="C16" s="46"/>
      <c r="D16" s="46"/>
      <c r="E16" s="46"/>
      <c r="F16" s="46"/>
      <c r="G16" s="46"/>
      <c r="H16" s="46"/>
      <c r="I16" s="143"/>
      <c r="J16" s="46"/>
      <c r="K16" s="50"/>
    </row>
    <row r="17" s="1" customFormat="1" ht="14.4" customHeight="1">
      <c r="B17" s="45"/>
      <c r="C17" s="46"/>
      <c r="D17" s="39" t="s">
        <v>31</v>
      </c>
      <c r="E17" s="46"/>
      <c r="F17" s="46"/>
      <c r="G17" s="46"/>
      <c r="H17" s="46"/>
      <c r="I17" s="145" t="s">
        <v>28</v>
      </c>
      <c r="J17" s="34" t="str">
        <f>IF('Rekapitulace stavby'!AN13="Vyplň údaj","",IF('Rekapitulace stavby'!AN13="","",'Rekapitulace stavby'!AN13))</f>
        <v/>
      </c>
      <c r="K17" s="50"/>
    </row>
    <row r="18" s="1" customFormat="1" ht="18" customHeight="1">
      <c r="B18" s="45"/>
      <c r="C18" s="46"/>
      <c r="D18" s="46"/>
      <c r="E18" s="34" t="str">
        <f>IF('Rekapitulace stavby'!E14="Vyplň údaj","",IF('Rekapitulace stavby'!E14="","",'Rekapitulace stavby'!E14))</f>
        <v/>
      </c>
      <c r="F18" s="46"/>
      <c r="G18" s="46"/>
      <c r="H18" s="46"/>
      <c r="I18" s="145" t="s">
        <v>30</v>
      </c>
      <c r="J18" s="34" t="str">
        <f>IF('Rekapitulace stavby'!AN14="Vyplň údaj","",IF('Rekapitulace stavby'!AN14="","",'Rekapitulace stavby'!AN14))</f>
        <v/>
      </c>
      <c r="K18" s="50"/>
    </row>
    <row r="19" s="1" customFormat="1" ht="6.96" customHeight="1">
      <c r="B19" s="45"/>
      <c r="C19" s="46"/>
      <c r="D19" s="46"/>
      <c r="E19" s="46"/>
      <c r="F19" s="46"/>
      <c r="G19" s="46"/>
      <c r="H19" s="46"/>
      <c r="I19" s="143"/>
      <c r="J19" s="46"/>
      <c r="K19" s="50"/>
    </row>
    <row r="20" s="1" customFormat="1" ht="14.4" customHeight="1">
      <c r="B20" s="45"/>
      <c r="C20" s="46"/>
      <c r="D20" s="39" t="s">
        <v>33</v>
      </c>
      <c r="E20" s="46"/>
      <c r="F20" s="46"/>
      <c r="G20" s="46"/>
      <c r="H20" s="46"/>
      <c r="I20" s="145" t="s">
        <v>28</v>
      </c>
      <c r="J20" s="34" t="s">
        <v>21</v>
      </c>
      <c r="K20" s="50"/>
    </row>
    <row r="21" s="1" customFormat="1" ht="18" customHeight="1">
      <c r="B21" s="45"/>
      <c r="C21" s="46"/>
      <c r="D21" s="46"/>
      <c r="E21" s="34" t="s">
        <v>34</v>
      </c>
      <c r="F21" s="46"/>
      <c r="G21" s="46"/>
      <c r="H21" s="46"/>
      <c r="I21" s="145" t="s">
        <v>30</v>
      </c>
      <c r="J21" s="34" t="s">
        <v>21</v>
      </c>
      <c r="K21" s="50"/>
    </row>
    <row r="22" s="1" customFormat="1" ht="6.96" customHeight="1">
      <c r="B22" s="45"/>
      <c r="C22" s="46"/>
      <c r="D22" s="46"/>
      <c r="E22" s="46"/>
      <c r="F22" s="46"/>
      <c r="G22" s="46"/>
      <c r="H22" s="46"/>
      <c r="I22" s="143"/>
      <c r="J22" s="46"/>
      <c r="K22" s="50"/>
    </row>
    <row r="23" s="1" customFormat="1" ht="14.4" customHeight="1">
      <c r="B23" s="45"/>
      <c r="C23" s="46"/>
      <c r="D23" s="39" t="s">
        <v>36</v>
      </c>
      <c r="E23" s="46"/>
      <c r="F23" s="46"/>
      <c r="G23" s="46"/>
      <c r="H23" s="46"/>
      <c r="I23" s="143"/>
      <c r="J23" s="46"/>
      <c r="K23" s="50"/>
    </row>
    <row r="24" s="6" customFormat="1" ht="16.5" customHeight="1">
      <c r="B24" s="147"/>
      <c r="C24" s="148"/>
      <c r="D24" s="148"/>
      <c r="E24" s="43" t="s">
        <v>21</v>
      </c>
      <c r="F24" s="43"/>
      <c r="G24" s="43"/>
      <c r="H24" s="43"/>
      <c r="I24" s="149"/>
      <c r="J24" s="148"/>
      <c r="K24" s="150"/>
    </row>
    <row r="25" s="1" customFormat="1" ht="6.96" customHeight="1">
      <c r="B25" s="45"/>
      <c r="C25" s="46"/>
      <c r="D25" s="46"/>
      <c r="E25" s="46"/>
      <c r="F25" s="46"/>
      <c r="G25" s="46"/>
      <c r="H25" s="46"/>
      <c r="I25" s="143"/>
      <c r="J25" s="46"/>
      <c r="K25" s="50"/>
    </row>
    <row r="26" s="1" customFormat="1" ht="6.96" customHeight="1">
      <c r="B26" s="45"/>
      <c r="C26" s="46"/>
      <c r="D26" s="105"/>
      <c r="E26" s="105"/>
      <c r="F26" s="105"/>
      <c r="G26" s="105"/>
      <c r="H26" s="105"/>
      <c r="I26" s="151"/>
      <c r="J26" s="105"/>
      <c r="K26" s="152"/>
    </row>
    <row r="27" s="1" customFormat="1" ht="25.44" customHeight="1">
      <c r="B27" s="45"/>
      <c r="C27" s="46"/>
      <c r="D27" s="153" t="s">
        <v>37</v>
      </c>
      <c r="E27" s="46"/>
      <c r="F27" s="46"/>
      <c r="G27" s="46"/>
      <c r="H27" s="46"/>
      <c r="I27" s="143"/>
      <c r="J27" s="154">
        <f>ROUND(J87,2)</f>
        <v>0</v>
      </c>
      <c r="K27" s="50"/>
    </row>
    <row r="28" s="1" customFormat="1" ht="6.96" customHeight="1">
      <c r="B28" s="45"/>
      <c r="C28" s="46"/>
      <c r="D28" s="105"/>
      <c r="E28" s="105"/>
      <c r="F28" s="105"/>
      <c r="G28" s="105"/>
      <c r="H28" s="105"/>
      <c r="I28" s="151"/>
      <c r="J28" s="105"/>
      <c r="K28" s="152"/>
    </row>
    <row r="29" s="1" customFormat="1" ht="14.4" customHeight="1">
      <c r="B29" s="45"/>
      <c r="C29" s="46"/>
      <c r="D29" s="46"/>
      <c r="E29" s="46"/>
      <c r="F29" s="51" t="s">
        <v>39</v>
      </c>
      <c r="G29" s="46"/>
      <c r="H29" s="46"/>
      <c r="I29" s="155" t="s">
        <v>38</v>
      </c>
      <c r="J29" s="51" t="s">
        <v>40</v>
      </c>
      <c r="K29" s="50"/>
    </row>
    <row r="30" s="1" customFormat="1" ht="14.4" customHeight="1">
      <c r="B30" s="45"/>
      <c r="C30" s="46"/>
      <c r="D30" s="54" t="s">
        <v>41</v>
      </c>
      <c r="E30" s="54" t="s">
        <v>42</v>
      </c>
      <c r="F30" s="156">
        <f>ROUND(SUM(BE87:BE187), 2)</f>
        <v>0</v>
      </c>
      <c r="G30" s="46"/>
      <c r="H30" s="46"/>
      <c r="I30" s="157">
        <v>0.20999999999999999</v>
      </c>
      <c r="J30" s="156">
        <f>ROUND(ROUND((SUM(BE87:BE187)), 2)*I30, 2)</f>
        <v>0</v>
      </c>
      <c r="K30" s="50"/>
    </row>
    <row r="31" s="1" customFormat="1" ht="14.4" customHeight="1">
      <c r="B31" s="45"/>
      <c r="C31" s="46"/>
      <c r="D31" s="46"/>
      <c r="E31" s="54" t="s">
        <v>43</v>
      </c>
      <c r="F31" s="156">
        <f>ROUND(SUM(BF87:BF187), 2)</f>
        <v>0</v>
      </c>
      <c r="G31" s="46"/>
      <c r="H31" s="46"/>
      <c r="I31" s="157">
        <v>0.14999999999999999</v>
      </c>
      <c r="J31" s="156">
        <f>ROUND(ROUND((SUM(BF87:BF187)), 2)*I31, 2)</f>
        <v>0</v>
      </c>
      <c r="K31" s="50"/>
    </row>
    <row r="32" hidden="1" s="1" customFormat="1" ht="14.4" customHeight="1">
      <c r="B32" s="45"/>
      <c r="C32" s="46"/>
      <c r="D32" s="46"/>
      <c r="E32" s="54" t="s">
        <v>44</v>
      </c>
      <c r="F32" s="156">
        <f>ROUND(SUM(BG87:BG187), 2)</f>
        <v>0</v>
      </c>
      <c r="G32" s="46"/>
      <c r="H32" s="46"/>
      <c r="I32" s="157">
        <v>0.20999999999999999</v>
      </c>
      <c r="J32" s="156">
        <v>0</v>
      </c>
      <c r="K32" s="50"/>
    </row>
    <row r="33" hidden="1" s="1" customFormat="1" ht="14.4" customHeight="1">
      <c r="B33" s="45"/>
      <c r="C33" s="46"/>
      <c r="D33" s="46"/>
      <c r="E33" s="54" t="s">
        <v>45</v>
      </c>
      <c r="F33" s="156">
        <f>ROUND(SUM(BH87:BH187), 2)</f>
        <v>0</v>
      </c>
      <c r="G33" s="46"/>
      <c r="H33" s="46"/>
      <c r="I33" s="157">
        <v>0.14999999999999999</v>
      </c>
      <c r="J33" s="156">
        <v>0</v>
      </c>
      <c r="K33" s="50"/>
    </row>
    <row r="34" hidden="1" s="1" customFormat="1" ht="14.4" customHeight="1">
      <c r="B34" s="45"/>
      <c r="C34" s="46"/>
      <c r="D34" s="46"/>
      <c r="E34" s="54" t="s">
        <v>46</v>
      </c>
      <c r="F34" s="156">
        <f>ROUND(SUM(BI87:BI187), 2)</f>
        <v>0</v>
      </c>
      <c r="G34" s="46"/>
      <c r="H34" s="46"/>
      <c r="I34" s="157">
        <v>0</v>
      </c>
      <c r="J34" s="156">
        <v>0</v>
      </c>
      <c r="K34" s="50"/>
    </row>
    <row r="35" s="1" customFormat="1" ht="6.96" customHeight="1">
      <c r="B35" s="45"/>
      <c r="C35" s="46"/>
      <c r="D35" s="46"/>
      <c r="E35" s="46"/>
      <c r="F35" s="46"/>
      <c r="G35" s="46"/>
      <c r="H35" s="46"/>
      <c r="I35" s="143"/>
      <c r="J35" s="46"/>
      <c r="K35" s="50"/>
    </row>
    <row r="36" s="1" customFormat="1" ht="25.44" customHeight="1">
      <c r="B36" s="45"/>
      <c r="C36" s="158"/>
      <c r="D36" s="159" t="s">
        <v>47</v>
      </c>
      <c r="E36" s="97"/>
      <c r="F36" s="97"/>
      <c r="G36" s="160" t="s">
        <v>48</v>
      </c>
      <c r="H36" s="161" t="s">
        <v>49</v>
      </c>
      <c r="I36" s="162"/>
      <c r="J36" s="163">
        <f>SUM(J27:J34)</f>
        <v>0</v>
      </c>
      <c r="K36" s="164"/>
    </row>
    <row r="37" s="1" customFormat="1" ht="14.4" customHeight="1">
      <c r="B37" s="66"/>
      <c r="C37" s="67"/>
      <c r="D37" s="67"/>
      <c r="E37" s="67"/>
      <c r="F37" s="67"/>
      <c r="G37" s="67"/>
      <c r="H37" s="67"/>
      <c r="I37" s="165"/>
      <c r="J37" s="67"/>
      <c r="K37" s="68"/>
    </row>
    <row r="41" s="1" customFormat="1" ht="6.96" customHeight="1">
      <c r="B41" s="166"/>
      <c r="C41" s="167"/>
      <c r="D41" s="167"/>
      <c r="E41" s="167"/>
      <c r="F41" s="167"/>
      <c r="G41" s="167"/>
      <c r="H41" s="167"/>
      <c r="I41" s="168"/>
      <c r="J41" s="167"/>
      <c r="K41" s="169"/>
    </row>
    <row r="42" s="1" customFormat="1" ht="36.96" customHeight="1">
      <c r="B42" s="45"/>
      <c r="C42" s="29" t="s">
        <v>99</v>
      </c>
      <c r="D42" s="46"/>
      <c r="E42" s="46"/>
      <c r="F42" s="46"/>
      <c r="G42" s="46"/>
      <c r="H42" s="46"/>
      <c r="I42" s="143"/>
      <c r="J42" s="46"/>
      <c r="K42" s="50"/>
    </row>
    <row r="43" s="1" customFormat="1" ht="6.96" customHeight="1">
      <c r="B43" s="45"/>
      <c r="C43" s="46"/>
      <c r="D43" s="46"/>
      <c r="E43" s="46"/>
      <c r="F43" s="46"/>
      <c r="G43" s="46"/>
      <c r="H43" s="46"/>
      <c r="I43" s="143"/>
      <c r="J43" s="46"/>
      <c r="K43" s="50"/>
    </row>
    <row r="44" s="1" customFormat="1" ht="14.4" customHeight="1">
      <c r="B44" s="45"/>
      <c r="C44" s="39" t="s">
        <v>18</v>
      </c>
      <c r="D44" s="46"/>
      <c r="E44" s="46"/>
      <c r="F44" s="46"/>
      <c r="G44" s="46"/>
      <c r="H44" s="46"/>
      <c r="I44" s="143"/>
      <c r="J44" s="46"/>
      <c r="K44" s="50"/>
    </row>
    <row r="45" s="1" customFormat="1" ht="16.5" customHeight="1">
      <c r="B45" s="45"/>
      <c r="C45" s="46"/>
      <c r="D45" s="46"/>
      <c r="E45" s="142" t="str">
        <f>E7</f>
        <v>ZŠ Holice - bezbariérový přístup</v>
      </c>
      <c r="F45" s="39"/>
      <c r="G45" s="39"/>
      <c r="H45" s="39"/>
      <c r="I45" s="143"/>
      <c r="J45" s="46"/>
      <c r="K45" s="50"/>
    </row>
    <row r="46" s="1" customFormat="1" ht="14.4" customHeight="1">
      <c r="B46" s="45"/>
      <c r="C46" s="39" t="s">
        <v>97</v>
      </c>
      <c r="D46" s="46"/>
      <c r="E46" s="46"/>
      <c r="F46" s="46"/>
      <c r="G46" s="46"/>
      <c r="H46" s="46"/>
      <c r="I46" s="143"/>
      <c r="J46" s="46"/>
      <c r="K46" s="50"/>
    </row>
    <row r="47" s="1" customFormat="1" ht="17.25" customHeight="1">
      <c r="B47" s="45"/>
      <c r="C47" s="46"/>
      <c r="D47" s="46"/>
      <c r="E47" s="144" t="str">
        <f>E9</f>
        <v>01 - Bourací práce</v>
      </c>
      <c r="F47" s="46"/>
      <c r="G47" s="46"/>
      <c r="H47" s="46"/>
      <c r="I47" s="143"/>
      <c r="J47" s="46"/>
      <c r="K47" s="50"/>
    </row>
    <row r="48" s="1" customFormat="1" ht="6.96" customHeight="1">
      <c r="B48" s="45"/>
      <c r="C48" s="46"/>
      <c r="D48" s="46"/>
      <c r="E48" s="46"/>
      <c r="F48" s="46"/>
      <c r="G48" s="46"/>
      <c r="H48" s="46"/>
      <c r="I48" s="143"/>
      <c r="J48" s="46"/>
      <c r="K48" s="50"/>
    </row>
    <row r="49" s="1" customFormat="1" ht="18" customHeight="1">
      <c r="B49" s="45"/>
      <c r="C49" s="39" t="s">
        <v>23</v>
      </c>
      <c r="D49" s="46"/>
      <c r="E49" s="46"/>
      <c r="F49" s="34" t="str">
        <f>F12</f>
        <v>Holice</v>
      </c>
      <c r="G49" s="46"/>
      <c r="H49" s="46"/>
      <c r="I49" s="145" t="s">
        <v>25</v>
      </c>
      <c r="J49" s="146" t="str">
        <f>IF(J12="","",J12)</f>
        <v>11. 9. 2017</v>
      </c>
      <c r="K49" s="50"/>
    </row>
    <row r="50" s="1" customFormat="1" ht="6.96" customHeight="1">
      <c r="B50" s="45"/>
      <c r="C50" s="46"/>
      <c r="D50" s="46"/>
      <c r="E50" s="46"/>
      <c r="F50" s="46"/>
      <c r="G50" s="46"/>
      <c r="H50" s="46"/>
      <c r="I50" s="143"/>
      <c r="J50" s="46"/>
      <c r="K50" s="50"/>
    </row>
    <row r="51" s="1" customFormat="1">
      <c r="B51" s="45"/>
      <c r="C51" s="39" t="s">
        <v>27</v>
      </c>
      <c r="D51" s="46"/>
      <c r="E51" s="46"/>
      <c r="F51" s="34" t="str">
        <f>E15</f>
        <v>Město Holice</v>
      </c>
      <c r="G51" s="46"/>
      <c r="H51" s="46"/>
      <c r="I51" s="145" t="s">
        <v>33</v>
      </c>
      <c r="J51" s="43" t="str">
        <f>E21</f>
        <v>Ing.Arch.Jelena Žuravljová</v>
      </c>
      <c r="K51" s="50"/>
    </row>
    <row r="52" s="1" customFormat="1" ht="14.4" customHeight="1">
      <c r="B52" s="45"/>
      <c r="C52" s="39" t="s">
        <v>31</v>
      </c>
      <c r="D52" s="46"/>
      <c r="E52" s="46"/>
      <c r="F52" s="34" t="str">
        <f>IF(E18="","",E18)</f>
        <v/>
      </c>
      <c r="G52" s="46"/>
      <c r="H52" s="46"/>
      <c r="I52" s="143"/>
      <c r="J52" s="170"/>
      <c r="K52" s="50"/>
    </row>
    <row r="53" s="1" customFormat="1" ht="10.32" customHeight="1">
      <c r="B53" s="45"/>
      <c r="C53" s="46"/>
      <c r="D53" s="46"/>
      <c r="E53" s="46"/>
      <c r="F53" s="46"/>
      <c r="G53" s="46"/>
      <c r="H53" s="46"/>
      <c r="I53" s="143"/>
      <c r="J53" s="46"/>
      <c r="K53" s="50"/>
    </row>
    <row r="54" s="1" customFormat="1" ht="29.28" customHeight="1">
      <c r="B54" s="45"/>
      <c r="C54" s="171" t="s">
        <v>100</v>
      </c>
      <c r="D54" s="158"/>
      <c r="E54" s="158"/>
      <c r="F54" s="158"/>
      <c r="G54" s="158"/>
      <c r="H54" s="158"/>
      <c r="I54" s="172"/>
      <c r="J54" s="173" t="s">
        <v>101</v>
      </c>
      <c r="K54" s="174"/>
    </row>
    <row r="55" s="1" customFormat="1" ht="10.32" customHeight="1">
      <c r="B55" s="45"/>
      <c r="C55" s="46"/>
      <c r="D55" s="46"/>
      <c r="E55" s="46"/>
      <c r="F55" s="46"/>
      <c r="G55" s="46"/>
      <c r="H55" s="46"/>
      <c r="I55" s="143"/>
      <c r="J55" s="46"/>
      <c r="K55" s="50"/>
    </row>
    <row r="56" s="1" customFormat="1" ht="29.28" customHeight="1">
      <c r="B56" s="45"/>
      <c r="C56" s="175" t="s">
        <v>102</v>
      </c>
      <c r="D56" s="46"/>
      <c r="E56" s="46"/>
      <c r="F56" s="46"/>
      <c r="G56" s="46"/>
      <c r="H56" s="46"/>
      <c r="I56" s="143"/>
      <c r="J56" s="154">
        <f>J87</f>
        <v>0</v>
      </c>
      <c r="K56" s="50"/>
      <c r="AU56" s="23" t="s">
        <v>103</v>
      </c>
    </row>
    <row r="57" s="7" customFormat="1" ht="24.96" customHeight="1">
      <c r="B57" s="176"/>
      <c r="C57" s="177"/>
      <c r="D57" s="178" t="s">
        <v>159</v>
      </c>
      <c r="E57" s="179"/>
      <c r="F57" s="179"/>
      <c r="G57" s="179"/>
      <c r="H57" s="179"/>
      <c r="I57" s="180"/>
      <c r="J57" s="181">
        <f>J88</f>
        <v>0</v>
      </c>
      <c r="K57" s="182"/>
    </row>
    <row r="58" s="8" customFormat="1" ht="19.92" customHeight="1">
      <c r="B58" s="183"/>
      <c r="C58" s="184"/>
      <c r="D58" s="185" t="s">
        <v>160</v>
      </c>
      <c r="E58" s="186"/>
      <c r="F58" s="186"/>
      <c r="G58" s="186"/>
      <c r="H58" s="186"/>
      <c r="I58" s="187"/>
      <c r="J58" s="188">
        <f>J89</f>
        <v>0</v>
      </c>
      <c r="K58" s="189"/>
    </row>
    <row r="59" s="8" customFormat="1" ht="19.92" customHeight="1">
      <c r="B59" s="183"/>
      <c r="C59" s="184"/>
      <c r="D59" s="185" t="s">
        <v>161</v>
      </c>
      <c r="E59" s="186"/>
      <c r="F59" s="186"/>
      <c r="G59" s="186"/>
      <c r="H59" s="186"/>
      <c r="I59" s="187"/>
      <c r="J59" s="188">
        <f>J92</f>
        <v>0</v>
      </c>
      <c r="K59" s="189"/>
    </row>
    <row r="60" s="8" customFormat="1" ht="19.92" customHeight="1">
      <c r="B60" s="183"/>
      <c r="C60" s="184"/>
      <c r="D60" s="185" t="s">
        <v>162</v>
      </c>
      <c r="E60" s="186"/>
      <c r="F60" s="186"/>
      <c r="G60" s="186"/>
      <c r="H60" s="186"/>
      <c r="I60" s="187"/>
      <c r="J60" s="188">
        <f>J94</f>
        <v>0</v>
      </c>
      <c r="K60" s="189"/>
    </row>
    <row r="61" s="8" customFormat="1" ht="19.92" customHeight="1">
      <c r="B61" s="183"/>
      <c r="C61" s="184"/>
      <c r="D61" s="185" t="s">
        <v>163</v>
      </c>
      <c r="E61" s="186"/>
      <c r="F61" s="186"/>
      <c r="G61" s="186"/>
      <c r="H61" s="186"/>
      <c r="I61" s="187"/>
      <c r="J61" s="188">
        <f>J139</f>
        <v>0</v>
      </c>
      <c r="K61" s="189"/>
    </row>
    <row r="62" s="7" customFormat="1" ht="24.96" customHeight="1">
      <c r="B62" s="176"/>
      <c r="C62" s="177"/>
      <c r="D62" s="178" t="s">
        <v>164</v>
      </c>
      <c r="E62" s="179"/>
      <c r="F62" s="179"/>
      <c r="G62" s="179"/>
      <c r="H62" s="179"/>
      <c r="I62" s="180"/>
      <c r="J62" s="181">
        <f>J145</f>
        <v>0</v>
      </c>
      <c r="K62" s="182"/>
    </row>
    <row r="63" s="8" customFormat="1" ht="19.92" customHeight="1">
      <c r="B63" s="183"/>
      <c r="C63" s="184"/>
      <c r="D63" s="185" t="s">
        <v>165</v>
      </c>
      <c r="E63" s="186"/>
      <c r="F63" s="186"/>
      <c r="G63" s="186"/>
      <c r="H63" s="186"/>
      <c r="I63" s="187"/>
      <c r="J63" s="188">
        <f>J146</f>
        <v>0</v>
      </c>
      <c r="K63" s="189"/>
    </row>
    <row r="64" s="8" customFormat="1" ht="19.92" customHeight="1">
      <c r="B64" s="183"/>
      <c r="C64" s="184"/>
      <c r="D64" s="185" t="s">
        <v>166</v>
      </c>
      <c r="E64" s="186"/>
      <c r="F64" s="186"/>
      <c r="G64" s="186"/>
      <c r="H64" s="186"/>
      <c r="I64" s="187"/>
      <c r="J64" s="188">
        <f>J148</f>
        <v>0</v>
      </c>
      <c r="K64" s="189"/>
    </row>
    <row r="65" s="8" customFormat="1" ht="19.92" customHeight="1">
      <c r="B65" s="183"/>
      <c r="C65" s="184"/>
      <c r="D65" s="185" t="s">
        <v>167</v>
      </c>
      <c r="E65" s="186"/>
      <c r="F65" s="186"/>
      <c r="G65" s="186"/>
      <c r="H65" s="186"/>
      <c r="I65" s="187"/>
      <c r="J65" s="188">
        <f>J163</f>
        <v>0</v>
      </c>
      <c r="K65" s="189"/>
    </row>
    <row r="66" s="8" customFormat="1" ht="19.92" customHeight="1">
      <c r="B66" s="183"/>
      <c r="C66" s="184"/>
      <c r="D66" s="185" t="s">
        <v>168</v>
      </c>
      <c r="E66" s="186"/>
      <c r="F66" s="186"/>
      <c r="G66" s="186"/>
      <c r="H66" s="186"/>
      <c r="I66" s="187"/>
      <c r="J66" s="188">
        <f>J169</f>
        <v>0</v>
      </c>
      <c r="K66" s="189"/>
    </row>
    <row r="67" s="8" customFormat="1" ht="19.92" customHeight="1">
      <c r="B67" s="183"/>
      <c r="C67" s="184"/>
      <c r="D67" s="185" t="s">
        <v>169</v>
      </c>
      <c r="E67" s="186"/>
      <c r="F67" s="186"/>
      <c r="G67" s="186"/>
      <c r="H67" s="186"/>
      <c r="I67" s="187"/>
      <c r="J67" s="188">
        <f>J181</f>
        <v>0</v>
      </c>
      <c r="K67" s="189"/>
    </row>
    <row r="68" s="1" customFormat="1" ht="21.84" customHeight="1">
      <c r="B68" s="45"/>
      <c r="C68" s="46"/>
      <c r="D68" s="46"/>
      <c r="E68" s="46"/>
      <c r="F68" s="46"/>
      <c r="G68" s="46"/>
      <c r="H68" s="46"/>
      <c r="I68" s="143"/>
      <c r="J68" s="46"/>
      <c r="K68" s="50"/>
    </row>
    <row r="69" s="1" customFormat="1" ht="6.96" customHeight="1">
      <c r="B69" s="66"/>
      <c r="C69" s="67"/>
      <c r="D69" s="67"/>
      <c r="E69" s="67"/>
      <c r="F69" s="67"/>
      <c r="G69" s="67"/>
      <c r="H69" s="67"/>
      <c r="I69" s="165"/>
      <c r="J69" s="67"/>
      <c r="K69" s="68"/>
    </row>
    <row r="73" s="1" customFormat="1" ht="6.96" customHeight="1">
      <c r="B73" s="69"/>
      <c r="C73" s="70"/>
      <c r="D73" s="70"/>
      <c r="E73" s="70"/>
      <c r="F73" s="70"/>
      <c r="G73" s="70"/>
      <c r="H73" s="70"/>
      <c r="I73" s="168"/>
      <c r="J73" s="70"/>
      <c r="K73" s="70"/>
      <c r="L73" s="71"/>
    </row>
    <row r="74" s="1" customFormat="1" ht="36.96" customHeight="1">
      <c r="B74" s="45"/>
      <c r="C74" s="72" t="s">
        <v>110</v>
      </c>
      <c r="D74" s="73"/>
      <c r="E74" s="73"/>
      <c r="F74" s="73"/>
      <c r="G74" s="73"/>
      <c r="H74" s="73"/>
      <c r="I74" s="190"/>
      <c r="J74" s="73"/>
      <c r="K74" s="73"/>
      <c r="L74" s="71"/>
    </row>
    <row r="75" s="1" customFormat="1" ht="6.96" customHeight="1">
      <c r="B75" s="45"/>
      <c r="C75" s="73"/>
      <c r="D75" s="73"/>
      <c r="E75" s="73"/>
      <c r="F75" s="73"/>
      <c r="G75" s="73"/>
      <c r="H75" s="73"/>
      <c r="I75" s="190"/>
      <c r="J75" s="73"/>
      <c r="K75" s="73"/>
      <c r="L75" s="71"/>
    </row>
    <row r="76" s="1" customFormat="1" ht="14.4" customHeight="1">
      <c r="B76" s="45"/>
      <c r="C76" s="75" t="s">
        <v>18</v>
      </c>
      <c r="D76" s="73"/>
      <c r="E76" s="73"/>
      <c r="F76" s="73"/>
      <c r="G76" s="73"/>
      <c r="H76" s="73"/>
      <c r="I76" s="190"/>
      <c r="J76" s="73"/>
      <c r="K76" s="73"/>
      <c r="L76" s="71"/>
    </row>
    <row r="77" s="1" customFormat="1" ht="16.5" customHeight="1">
      <c r="B77" s="45"/>
      <c r="C77" s="73"/>
      <c r="D77" s="73"/>
      <c r="E77" s="191" t="str">
        <f>E7</f>
        <v>ZŠ Holice - bezbariérový přístup</v>
      </c>
      <c r="F77" s="75"/>
      <c r="G77" s="75"/>
      <c r="H77" s="75"/>
      <c r="I77" s="190"/>
      <c r="J77" s="73"/>
      <c r="K77" s="73"/>
      <c r="L77" s="71"/>
    </row>
    <row r="78" s="1" customFormat="1" ht="14.4" customHeight="1">
      <c r="B78" s="45"/>
      <c r="C78" s="75" t="s">
        <v>97</v>
      </c>
      <c r="D78" s="73"/>
      <c r="E78" s="73"/>
      <c r="F78" s="73"/>
      <c r="G78" s="73"/>
      <c r="H78" s="73"/>
      <c r="I78" s="190"/>
      <c r="J78" s="73"/>
      <c r="K78" s="73"/>
      <c r="L78" s="71"/>
    </row>
    <row r="79" s="1" customFormat="1" ht="17.25" customHeight="1">
      <c r="B79" s="45"/>
      <c r="C79" s="73"/>
      <c r="D79" s="73"/>
      <c r="E79" s="81" t="str">
        <f>E9</f>
        <v>01 - Bourací práce</v>
      </c>
      <c r="F79" s="73"/>
      <c r="G79" s="73"/>
      <c r="H79" s="73"/>
      <c r="I79" s="190"/>
      <c r="J79" s="73"/>
      <c r="K79" s="73"/>
      <c r="L79" s="71"/>
    </row>
    <row r="80" s="1" customFormat="1" ht="6.96" customHeight="1">
      <c r="B80" s="45"/>
      <c r="C80" s="73"/>
      <c r="D80" s="73"/>
      <c r="E80" s="73"/>
      <c r="F80" s="73"/>
      <c r="G80" s="73"/>
      <c r="H80" s="73"/>
      <c r="I80" s="190"/>
      <c r="J80" s="73"/>
      <c r="K80" s="73"/>
      <c r="L80" s="71"/>
    </row>
    <row r="81" s="1" customFormat="1" ht="18" customHeight="1">
      <c r="B81" s="45"/>
      <c r="C81" s="75" t="s">
        <v>23</v>
      </c>
      <c r="D81" s="73"/>
      <c r="E81" s="73"/>
      <c r="F81" s="192" t="str">
        <f>F12</f>
        <v>Holice</v>
      </c>
      <c r="G81" s="73"/>
      <c r="H81" s="73"/>
      <c r="I81" s="193" t="s">
        <v>25</v>
      </c>
      <c r="J81" s="84" t="str">
        <f>IF(J12="","",J12)</f>
        <v>11. 9. 2017</v>
      </c>
      <c r="K81" s="73"/>
      <c r="L81" s="71"/>
    </row>
    <row r="82" s="1" customFormat="1" ht="6.96" customHeight="1">
      <c r="B82" s="45"/>
      <c r="C82" s="73"/>
      <c r="D82" s="73"/>
      <c r="E82" s="73"/>
      <c r="F82" s="73"/>
      <c r="G82" s="73"/>
      <c r="H82" s="73"/>
      <c r="I82" s="190"/>
      <c r="J82" s="73"/>
      <c r="K82" s="73"/>
      <c r="L82" s="71"/>
    </row>
    <row r="83" s="1" customFormat="1">
      <c r="B83" s="45"/>
      <c r="C83" s="75" t="s">
        <v>27</v>
      </c>
      <c r="D83" s="73"/>
      <c r="E83" s="73"/>
      <c r="F83" s="192" t="str">
        <f>E15</f>
        <v>Město Holice</v>
      </c>
      <c r="G83" s="73"/>
      <c r="H83" s="73"/>
      <c r="I83" s="193" t="s">
        <v>33</v>
      </c>
      <c r="J83" s="192" t="str">
        <f>E21</f>
        <v>Ing.Arch.Jelena Žuravljová</v>
      </c>
      <c r="K83" s="73"/>
      <c r="L83" s="71"/>
    </row>
    <row r="84" s="1" customFormat="1" ht="14.4" customHeight="1">
      <c r="B84" s="45"/>
      <c r="C84" s="75" t="s">
        <v>31</v>
      </c>
      <c r="D84" s="73"/>
      <c r="E84" s="73"/>
      <c r="F84" s="192" t="str">
        <f>IF(E18="","",E18)</f>
        <v/>
      </c>
      <c r="G84" s="73"/>
      <c r="H84" s="73"/>
      <c r="I84" s="190"/>
      <c r="J84" s="73"/>
      <c r="K84" s="73"/>
      <c r="L84" s="71"/>
    </row>
    <row r="85" s="1" customFormat="1" ht="10.32" customHeight="1">
      <c r="B85" s="45"/>
      <c r="C85" s="73"/>
      <c r="D85" s="73"/>
      <c r="E85" s="73"/>
      <c r="F85" s="73"/>
      <c r="G85" s="73"/>
      <c r="H85" s="73"/>
      <c r="I85" s="190"/>
      <c r="J85" s="73"/>
      <c r="K85" s="73"/>
      <c r="L85" s="71"/>
    </row>
    <row r="86" s="9" customFormat="1" ht="29.28" customHeight="1">
      <c r="B86" s="194"/>
      <c r="C86" s="195" t="s">
        <v>111</v>
      </c>
      <c r="D86" s="196" t="s">
        <v>56</v>
      </c>
      <c r="E86" s="196" t="s">
        <v>52</v>
      </c>
      <c r="F86" s="196" t="s">
        <v>112</v>
      </c>
      <c r="G86" s="196" t="s">
        <v>113</v>
      </c>
      <c r="H86" s="196" t="s">
        <v>114</v>
      </c>
      <c r="I86" s="197" t="s">
        <v>115</v>
      </c>
      <c r="J86" s="196" t="s">
        <v>101</v>
      </c>
      <c r="K86" s="198" t="s">
        <v>116</v>
      </c>
      <c r="L86" s="199"/>
      <c r="M86" s="101" t="s">
        <v>117</v>
      </c>
      <c r="N86" s="102" t="s">
        <v>41</v>
      </c>
      <c r="O86" s="102" t="s">
        <v>118</v>
      </c>
      <c r="P86" s="102" t="s">
        <v>119</v>
      </c>
      <c r="Q86" s="102" t="s">
        <v>120</v>
      </c>
      <c r="R86" s="102" t="s">
        <v>121</v>
      </c>
      <c r="S86" s="102" t="s">
        <v>122</v>
      </c>
      <c r="T86" s="103" t="s">
        <v>123</v>
      </c>
    </row>
    <row r="87" s="1" customFormat="1" ht="29.28" customHeight="1">
      <c r="B87" s="45"/>
      <c r="C87" s="107" t="s">
        <v>102</v>
      </c>
      <c r="D87" s="73"/>
      <c r="E87" s="73"/>
      <c r="F87" s="73"/>
      <c r="G87" s="73"/>
      <c r="H87" s="73"/>
      <c r="I87" s="190"/>
      <c r="J87" s="200">
        <f>BK87</f>
        <v>0</v>
      </c>
      <c r="K87" s="73"/>
      <c r="L87" s="71"/>
      <c r="M87" s="104"/>
      <c r="N87" s="105"/>
      <c r="O87" s="105"/>
      <c r="P87" s="201">
        <f>P88+P145</f>
        <v>0</v>
      </c>
      <c r="Q87" s="105"/>
      <c r="R87" s="201">
        <f>R88+R145</f>
        <v>0.12637500000000002</v>
      </c>
      <c r="S87" s="105"/>
      <c r="T87" s="202">
        <f>T88+T145</f>
        <v>16.322749000000002</v>
      </c>
      <c r="AT87" s="23" t="s">
        <v>70</v>
      </c>
      <c r="AU87" s="23" t="s">
        <v>103</v>
      </c>
      <c r="BK87" s="203">
        <f>BK88+BK145</f>
        <v>0</v>
      </c>
    </row>
    <row r="88" s="10" customFormat="1" ht="37.44" customHeight="1">
      <c r="B88" s="204"/>
      <c r="C88" s="205"/>
      <c r="D88" s="206" t="s">
        <v>70</v>
      </c>
      <c r="E88" s="207" t="s">
        <v>170</v>
      </c>
      <c r="F88" s="207" t="s">
        <v>171</v>
      </c>
      <c r="G88" s="205"/>
      <c r="H88" s="205"/>
      <c r="I88" s="208"/>
      <c r="J88" s="209">
        <f>BK88</f>
        <v>0</v>
      </c>
      <c r="K88" s="205"/>
      <c r="L88" s="210"/>
      <c r="M88" s="211"/>
      <c r="N88" s="212"/>
      <c r="O88" s="212"/>
      <c r="P88" s="213">
        <f>P89+P92+P94+P139</f>
        <v>0</v>
      </c>
      <c r="Q88" s="212"/>
      <c r="R88" s="213">
        <f>R89+R92+R94+R139</f>
        <v>0.12637500000000002</v>
      </c>
      <c r="S88" s="212"/>
      <c r="T88" s="214">
        <f>T89+T92+T94+T139</f>
        <v>14.210060000000002</v>
      </c>
      <c r="AR88" s="215" t="s">
        <v>79</v>
      </c>
      <c r="AT88" s="216" t="s">
        <v>70</v>
      </c>
      <c r="AU88" s="216" t="s">
        <v>71</v>
      </c>
      <c r="AY88" s="215" t="s">
        <v>126</v>
      </c>
      <c r="BK88" s="217">
        <f>BK89+BK92+BK94+BK139</f>
        <v>0</v>
      </c>
    </row>
    <row r="89" s="10" customFormat="1" ht="19.92" customHeight="1">
      <c r="B89" s="204"/>
      <c r="C89" s="205"/>
      <c r="D89" s="206" t="s">
        <v>70</v>
      </c>
      <c r="E89" s="218" t="s">
        <v>79</v>
      </c>
      <c r="F89" s="218" t="s">
        <v>172</v>
      </c>
      <c r="G89" s="205"/>
      <c r="H89" s="205"/>
      <c r="I89" s="208"/>
      <c r="J89" s="219">
        <f>BK89</f>
        <v>0</v>
      </c>
      <c r="K89" s="205"/>
      <c r="L89" s="210"/>
      <c r="M89" s="211"/>
      <c r="N89" s="212"/>
      <c r="O89" s="212"/>
      <c r="P89" s="213">
        <f>SUM(P90:P91)</f>
        <v>0</v>
      </c>
      <c r="Q89" s="212"/>
      <c r="R89" s="213">
        <f>SUM(R90:R91)</f>
        <v>0</v>
      </c>
      <c r="S89" s="212"/>
      <c r="T89" s="214">
        <f>SUM(T90:T91)</f>
        <v>0.39000000000000001</v>
      </c>
      <c r="AR89" s="215" t="s">
        <v>79</v>
      </c>
      <c r="AT89" s="216" t="s">
        <v>70</v>
      </c>
      <c r="AU89" s="216" t="s">
        <v>79</v>
      </c>
      <c r="AY89" s="215" t="s">
        <v>126</v>
      </c>
      <c r="BK89" s="217">
        <f>SUM(BK90:BK91)</f>
        <v>0</v>
      </c>
    </row>
    <row r="90" s="1" customFormat="1" ht="51" customHeight="1">
      <c r="B90" s="45"/>
      <c r="C90" s="220" t="s">
        <v>79</v>
      </c>
      <c r="D90" s="220" t="s">
        <v>129</v>
      </c>
      <c r="E90" s="221" t="s">
        <v>173</v>
      </c>
      <c r="F90" s="222" t="s">
        <v>174</v>
      </c>
      <c r="G90" s="223" t="s">
        <v>175</v>
      </c>
      <c r="H90" s="224">
        <v>1.5</v>
      </c>
      <c r="I90" s="225"/>
      <c r="J90" s="226">
        <f>ROUND(I90*H90,2)</f>
        <v>0</v>
      </c>
      <c r="K90" s="222" t="s">
        <v>133</v>
      </c>
      <c r="L90" s="71"/>
      <c r="M90" s="227" t="s">
        <v>21</v>
      </c>
      <c r="N90" s="228" t="s">
        <v>42</v>
      </c>
      <c r="O90" s="46"/>
      <c r="P90" s="229">
        <f>O90*H90</f>
        <v>0</v>
      </c>
      <c r="Q90" s="229">
        <v>0</v>
      </c>
      <c r="R90" s="229">
        <f>Q90*H90</f>
        <v>0</v>
      </c>
      <c r="S90" s="229">
        <v>0.26000000000000001</v>
      </c>
      <c r="T90" s="230">
        <f>S90*H90</f>
        <v>0.39000000000000001</v>
      </c>
      <c r="AR90" s="23" t="s">
        <v>149</v>
      </c>
      <c r="AT90" s="23" t="s">
        <v>129</v>
      </c>
      <c r="AU90" s="23" t="s">
        <v>81</v>
      </c>
      <c r="AY90" s="23" t="s">
        <v>126</v>
      </c>
      <c r="BE90" s="231">
        <f>IF(N90="základní",J90,0)</f>
        <v>0</v>
      </c>
      <c r="BF90" s="231">
        <f>IF(N90="snížená",J90,0)</f>
        <v>0</v>
      </c>
      <c r="BG90" s="231">
        <f>IF(N90="zákl. přenesená",J90,0)</f>
        <v>0</v>
      </c>
      <c r="BH90" s="231">
        <f>IF(N90="sníž. přenesená",J90,0)</f>
        <v>0</v>
      </c>
      <c r="BI90" s="231">
        <f>IF(N90="nulová",J90,0)</f>
        <v>0</v>
      </c>
      <c r="BJ90" s="23" t="s">
        <v>79</v>
      </c>
      <c r="BK90" s="231">
        <f>ROUND(I90*H90,2)</f>
        <v>0</v>
      </c>
      <c r="BL90" s="23" t="s">
        <v>149</v>
      </c>
      <c r="BM90" s="23" t="s">
        <v>176</v>
      </c>
    </row>
    <row r="91" s="11" customFormat="1">
      <c r="B91" s="236"/>
      <c r="C91" s="237"/>
      <c r="D91" s="238" t="s">
        <v>177</v>
      </c>
      <c r="E91" s="239" t="s">
        <v>21</v>
      </c>
      <c r="F91" s="240" t="s">
        <v>178</v>
      </c>
      <c r="G91" s="237"/>
      <c r="H91" s="241">
        <v>1.5</v>
      </c>
      <c r="I91" s="242"/>
      <c r="J91" s="237"/>
      <c r="K91" s="237"/>
      <c r="L91" s="243"/>
      <c r="M91" s="244"/>
      <c r="N91" s="245"/>
      <c r="O91" s="245"/>
      <c r="P91" s="245"/>
      <c r="Q91" s="245"/>
      <c r="R91" s="245"/>
      <c r="S91" s="245"/>
      <c r="T91" s="246"/>
      <c r="AT91" s="247" t="s">
        <v>177</v>
      </c>
      <c r="AU91" s="247" t="s">
        <v>81</v>
      </c>
      <c r="AV91" s="11" t="s">
        <v>81</v>
      </c>
      <c r="AW91" s="11" t="s">
        <v>35</v>
      </c>
      <c r="AX91" s="11" t="s">
        <v>79</v>
      </c>
      <c r="AY91" s="247" t="s">
        <v>126</v>
      </c>
    </row>
    <row r="92" s="10" customFormat="1" ht="29.88" customHeight="1">
      <c r="B92" s="204"/>
      <c r="C92" s="205"/>
      <c r="D92" s="206" t="s">
        <v>70</v>
      </c>
      <c r="E92" s="218" t="s">
        <v>125</v>
      </c>
      <c r="F92" s="218" t="s">
        <v>179</v>
      </c>
      <c r="G92" s="205"/>
      <c r="H92" s="205"/>
      <c r="I92" s="208"/>
      <c r="J92" s="219">
        <f>BK92</f>
        <v>0</v>
      </c>
      <c r="K92" s="205"/>
      <c r="L92" s="210"/>
      <c r="M92" s="211"/>
      <c r="N92" s="212"/>
      <c r="O92" s="212"/>
      <c r="P92" s="213">
        <f>P93</f>
        <v>0</v>
      </c>
      <c r="Q92" s="212"/>
      <c r="R92" s="213">
        <f>R93</f>
        <v>0.12637500000000002</v>
      </c>
      <c r="S92" s="212"/>
      <c r="T92" s="214">
        <f>T93</f>
        <v>0</v>
      </c>
      <c r="AR92" s="215" t="s">
        <v>79</v>
      </c>
      <c r="AT92" s="216" t="s">
        <v>70</v>
      </c>
      <c r="AU92" s="216" t="s">
        <v>79</v>
      </c>
      <c r="AY92" s="215" t="s">
        <v>126</v>
      </c>
      <c r="BK92" s="217">
        <f>BK93</f>
        <v>0</v>
      </c>
    </row>
    <row r="93" s="1" customFormat="1" ht="51" customHeight="1">
      <c r="B93" s="45"/>
      <c r="C93" s="220" t="s">
        <v>81</v>
      </c>
      <c r="D93" s="220" t="s">
        <v>129</v>
      </c>
      <c r="E93" s="221" t="s">
        <v>180</v>
      </c>
      <c r="F93" s="222" t="s">
        <v>181</v>
      </c>
      <c r="G93" s="223" t="s">
        <v>175</v>
      </c>
      <c r="H93" s="224">
        <v>1.5</v>
      </c>
      <c r="I93" s="225"/>
      <c r="J93" s="226">
        <f>ROUND(I93*H93,2)</f>
        <v>0</v>
      </c>
      <c r="K93" s="222" t="s">
        <v>133</v>
      </c>
      <c r="L93" s="71"/>
      <c r="M93" s="227" t="s">
        <v>21</v>
      </c>
      <c r="N93" s="228" t="s">
        <v>42</v>
      </c>
      <c r="O93" s="46"/>
      <c r="P93" s="229">
        <f>O93*H93</f>
        <v>0</v>
      </c>
      <c r="Q93" s="229">
        <v>0.084250000000000005</v>
      </c>
      <c r="R93" s="229">
        <f>Q93*H93</f>
        <v>0.12637500000000002</v>
      </c>
      <c r="S93" s="229">
        <v>0</v>
      </c>
      <c r="T93" s="230">
        <f>S93*H93</f>
        <v>0</v>
      </c>
      <c r="AR93" s="23" t="s">
        <v>149</v>
      </c>
      <c r="AT93" s="23" t="s">
        <v>129</v>
      </c>
      <c r="AU93" s="23" t="s">
        <v>81</v>
      </c>
      <c r="AY93" s="23" t="s">
        <v>126</v>
      </c>
      <c r="BE93" s="231">
        <f>IF(N93="základní",J93,0)</f>
        <v>0</v>
      </c>
      <c r="BF93" s="231">
        <f>IF(N93="snížená",J93,0)</f>
        <v>0</v>
      </c>
      <c r="BG93" s="231">
        <f>IF(N93="zákl. přenesená",J93,0)</f>
        <v>0</v>
      </c>
      <c r="BH93" s="231">
        <f>IF(N93="sníž. přenesená",J93,0)</f>
        <v>0</v>
      </c>
      <c r="BI93" s="231">
        <f>IF(N93="nulová",J93,0)</f>
        <v>0</v>
      </c>
      <c r="BJ93" s="23" t="s">
        <v>79</v>
      </c>
      <c r="BK93" s="231">
        <f>ROUND(I93*H93,2)</f>
        <v>0</v>
      </c>
      <c r="BL93" s="23" t="s">
        <v>149</v>
      </c>
      <c r="BM93" s="23" t="s">
        <v>182</v>
      </c>
    </row>
    <row r="94" s="10" customFormat="1" ht="29.88" customHeight="1">
      <c r="B94" s="204"/>
      <c r="C94" s="205"/>
      <c r="D94" s="206" t="s">
        <v>70</v>
      </c>
      <c r="E94" s="218" t="s">
        <v>183</v>
      </c>
      <c r="F94" s="218" t="s">
        <v>184</v>
      </c>
      <c r="G94" s="205"/>
      <c r="H94" s="205"/>
      <c r="I94" s="208"/>
      <c r="J94" s="219">
        <f>BK94</f>
        <v>0</v>
      </c>
      <c r="K94" s="205"/>
      <c r="L94" s="210"/>
      <c r="M94" s="211"/>
      <c r="N94" s="212"/>
      <c r="O94" s="212"/>
      <c r="P94" s="213">
        <f>SUM(P95:P138)</f>
        <v>0</v>
      </c>
      <c r="Q94" s="212"/>
      <c r="R94" s="213">
        <f>SUM(R95:R138)</f>
        <v>0</v>
      </c>
      <c r="S94" s="212"/>
      <c r="T94" s="214">
        <f>SUM(T95:T138)</f>
        <v>13.820060000000002</v>
      </c>
      <c r="AR94" s="215" t="s">
        <v>79</v>
      </c>
      <c r="AT94" s="216" t="s">
        <v>70</v>
      </c>
      <c r="AU94" s="216" t="s">
        <v>79</v>
      </c>
      <c r="AY94" s="215" t="s">
        <v>126</v>
      </c>
      <c r="BK94" s="217">
        <f>SUM(BK95:BK138)</f>
        <v>0</v>
      </c>
    </row>
    <row r="95" s="1" customFormat="1" ht="25.5" customHeight="1">
      <c r="B95" s="45"/>
      <c r="C95" s="220" t="s">
        <v>143</v>
      </c>
      <c r="D95" s="220" t="s">
        <v>129</v>
      </c>
      <c r="E95" s="221" t="s">
        <v>185</v>
      </c>
      <c r="F95" s="222" t="s">
        <v>186</v>
      </c>
      <c r="G95" s="223" t="s">
        <v>175</v>
      </c>
      <c r="H95" s="224">
        <v>26.760000000000002</v>
      </c>
      <c r="I95" s="225"/>
      <c r="J95" s="226">
        <f>ROUND(I95*H95,2)</f>
        <v>0</v>
      </c>
      <c r="K95" s="222" t="s">
        <v>133</v>
      </c>
      <c r="L95" s="71"/>
      <c r="M95" s="227" t="s">
        <v>21</v>
      </c>
      <c r="N95" s="228" t="s">
        <v>42</v>
      </c>
      <c r="O95" s="46"/>
      <c r="P95" s="229">
        <f>O95*H95</f>
        <v>0</v>
      </c>
      <c r="Q95" s="229">
        <v>0</v>
      </c>
      <c r="R95" s="229">
        <f>Q95*H95</f>
        <v>0</v>
      </c>
      <c r="S95" s="229">
        <v>0.13100000000000001</v>
      </c>
      <c r="T95" s="230">
        <f>S95*H95</f>
        <v>3.5055600000000005</v>
      </c>
      <c r="AR95" s="23" t="s">
        <v>149</v>
      </c>
      <c r="AT95" s="23" t="s">
        <v>129</v>
      </c>
      <c r="AU95" s="23" t="s">
        <v>81</v>
      </c>
      <c r="AY95" s="23" t="s">
        <v>126</v>
      </c>
      <c r="BE95" s="231">
        <f>IF(N95="základní",J95,0)</f>
        <v>0</v>
      </c>
      <c r="BF95" s="231">
        <f>IF(N95="snížená",J95,0)</f>
        <v>0</v>
      </c>
      <c r="BG95" s="231">
        <f>IF(N95="zákl. přenesená",J95,0)</f>
        <v>0</v>
      </c>
      <c r="BH95" s="231">
        <f>IF(N95="sníž. přenesená",J95,0)</f>
        <v>0</v>
      </c>
      <c r="BI95" s="231">
        <f>IF(N95="nulová",J95,0)</f>
        <v>0</v>
      </c>
      <c r="BJ95" s="23" t="s">
        <v>79</v>
      </c>
      <c r="BK95" s="231">
        <f>ROUND(I95*H95,2)</f>
        <v>0</v>
      </c>
      <c r="BL95" s="23" t="s">
        <v>149</v>
      </c>
      <c r="BM95" s="23" t="s">
        <v>187</v>
      </c>
    </row>
    <row r="96" s="11" customFormat="1">
      <c r="B96" s="236"/>
      <c r="C96" s="237"/>
      <c r="D96" s="238" t="s">
        <v>177</v>
      </c>
      <c r="E96" s="239" t="s">
        <v>21</v>
      </c>
      <c r="F96" s="240" t="s">
        <v>188</v>
      </c>
      <c r="G96" s="237"/>
      <c r="H96" s="241">
        <v>8.9199999999999999</v>
      </c>
      <c r="I96" s="242"/>
      <c r="J96" s="237"/>
      <c r="K96" s="237"/>
      <c r="L96" s="243"/>
      <c r="M96" s="244"/>
      <c r="N96" s="245"/>
      <c r="O96" s="245"/>
      <c r="P96" s="245"/>
      <c r="Q96" s="245"/>
      <c r="R96" s="245"/>
      <c r="S96" s="245"/>
      <c r="T96" s="246"/>
      <c r="AT96" s="247" t="s">
        <v>177</v>
      </c>
      <c r="AU96" s="247" t="s">
        <v>81</v>
      </c>
      <c r="AV96" s="11" t="s">
        <v>81</v>
      </c>
      <c r="AW96" s="11" t="s">
        <v>35</v>
      </c>
      <c r="AX96" s="11" t="s">
        <v>71</v>
      </c>
      <c r="AY96" s="247" t="s">
        <v>126</v>
      </c>
    </row>
    <row r="97" s="11" customFormat="1">
      <c r="B97" s="236"/>
      <c r="C97" s="237"/>
      <c r="D97" s="238" t="s">
        <v>177</v>
      </c>
      <c r="E97" s="239" t="s">
        <v>21</v>
      </c>
      <c r="F97" s="240" t="s">
        <v>189</v>
      </c>
      <c r="G97" s="237"/>
      <c r="H97" s="241">
        <v>8.9199999999999999</v>
      </c>
      <c r="I97" s="242"/>
      <c r="J97" s="237"/>
      <c r="K97" s="237"/>
      <c r="L97" s="243"/>
      <c r="M97" s="244"/>
      <c r="N97" s="245"/>
      <c r="O97" s="245"/>
      <c r="P97" s="245"/>
      <c r="Q97" s="245"/>
      <c r="R97" s="245"/>
      <c r="S97" s="245"/>
      <c r="T97" s="246"/>
      <c r="AT97" s="247" t="s">
        <v>177</v>
      </c>
      <c r="AU97" s="247" t="s">
        <v>81</v>
      </c>
      <c r="AV97" s="11" t="s">
        <v>81</v>
      </c>
      <c r="AW97" s="11" t="s">
        <v>35</v>
      </c>
      <c r="AX97" s="11" t="s">
        <v>71</v>
      </c>
      <c r="AY97" s="247" t="s">
        <v>126</v>
      </c>
    </row>
    <row r="98" s="11" customFormat="1">
      <c r="B98" s="236"/>
      <c r="C98" s="237"/>
      <c r="D98" s="238" t="s">
        <v>177</v>
      </c>
      <c r="E98" s="239" t="s">
        <v>21</v>
      </c>
      <c r="F98" s="240" t="s">
        <v>190</v>
      </c>
      <c r="G98" s="237"/>
      <c r="H98" s="241">
        <v>8.9199999999999999</v>
      </c>
      <c r="I98" s="242"/>
      <c r="J98" s="237"/>
      <c r="K98" s="237"/>
      <c r="L98" s="243"/>
      <c r="M98" s="244"/>
      <c r="N98" s="245"/>
      <c r="O98" s="245"/>
      <c r="P98" s="245"/>
      <c r="Q98" s="245"/>
      <c r="R98" s="245"/>
      <c r="S98" s="245"/>
      <c r="T98" s="246"/>
      <c r="AT98" s="247" t="s">
        <v>177</v>
      </c>
      <c r="AU98" s="247" t="s">
        <v>81</v>
      </c>
      <c r="AV98" s="11" t="s">
        <v>81</v>
      </c>
      <c r="AW98" s="11" t="s">
        <v>35</v>
      </c>
      <c r="AX98" s="11" t="s">
        <v>71</v>
      </c>
      <c r="AY98" s="247" t="s">
        <v>126</v>
      </c>
    </row>
    <row r="99" s="12" customFormat="1">
      <c r="B99" s="248"/>
      <c r="C99" s="249"/>
      <c r="D99" s="238" t="s">
        <v>177</v>
      </c>
      <c r="E99" s="250" t="s">
        <v>21</v>
      </c>
      <c r="F99" s="251" t="s">
        <v>191</v>
      </c>
      <c r="G99" s="249"/>
      <c r="H99" s="252">
        <v>26.760000000000002</v>
      </c>
      <c r="I99" s="253"/>
      <c r="J99" s="249"/>
      <c r="K99" s="249"/>
      <c r="L99" s="254"/>
      <c r="M99" s="255"/>
      <c r="N99" s="256"/>
      <c r="O99" s="256"/>
      <c r="P99" s="256"/>
      <c r="Q99" s="256"/>
      <c r="R99" s="256"/>
      <c r="S99" s="256"/>
      <c r="T99" s="257"/>
      <c r="AT99" s="258" t="s">
        <v>177</v>
      </c>
      <c r="AU99" s="258" t="s">
        <v>81</v>
      </c>
      <c r="AV99" s="12" t="s">
        <v>149</v>
      </c>
      <c r="AW99" s="12" t="s">
        <v>35</v>
      </c>
      <c r="AX99" s="12" t="s">
        <v>79</v>
      </c>
      <c r="AY99" s="258" t="s">
        <v>126</v>
      </c>
    </row>
    <row r="100" s="1" customFormat="1" ht="25.5" customHeight="1">
      <c r="B100" s="45"/>
      <c r="C100" s="220" t="s">
        <v>149</v>
      </c>
      <c r="D100" s="220" t="s">
        <v>129</v>
      </c>
      <c r="E100" s="221" t="s">
        <v>192</v>
      </c>
      <c r="F100" s="222" t="s">
        <v>193</v>
      </c>
      <c r="G100" s="223" t="s">
        <v>175</v>
      </c>
      <c r="H100" s="224">
        <v>7.2999999999999998</v>
      </c>
      <c r="I100" s="225"/>
      <c r="J100" s="226">
        <f>ROUND(I100*H100,2)</f>
        <v>0</v>
      </c>
      <c r="K100" s="222" t="s">
        <v>133</v>
      </c>
      <c r="L100" s="71"/>
      <c r="M100" s="227" t="s">
        <v>21</v>
      </c>
      <c r="N100" s="228" t="s">
        <v>42</v>
      </c>
      <c r="O100" s="46"/>
      <c r="P100" s="229">
        <f>O100*H100</f>
        <v>0</v>
      </c>
      <c r="Q100" s="229">
        <v>0</v>
      </c>
      <c r="R100" s="229">
        <f>Q100*H100</f>
        <v>0</v>
      </c>
      <c r="S100" s="229">
        <v>0.26100000000000001</v>
      </c>
      <c r="T100" s="230">
        <f>S100*H100</f>
        <v>1.9053</v>
      </c>
      <c r="AR100" s="23" t="s">
        <v>149</v>
      </c>
      <c r="AT100" s="23" t="s">
        <v>129</v>
      </c>
      <c r="AU100" s="23" t="s">
        <v>81</v>
      </c>
      <c r="AY100" s="23" t="s">
        <v>126</v>
      </c>
      <c r="BE100" s="231">
        <f>IF(N100="základní",J100,0)</f>
        <v>0</v>
      </c>
      <c r="BF100" s="231">
        <f>IF(N100="snížená",J100,0)</f>
        <v>0</v>
      </c>
      <c r="BG100" s="231">
        <f>IF(N100="zákl. přenesená",J100,0)</f>
        <v>0</v>
      </c>
      <c r="BH100" s="231">
        <f>IF(N100="sníž. přenesená",J100,0)</f>
        <v>0</v>
      </c>
      <c r="BI100" s="231">
        <f>IF(N100="nulová",J100,0)</f>
        <v>0</v>
      </c>
      <c r="BJ100" s="23" t="s">
        <v>79</v>
      </c>
      <c r="BK100" s="231">
        <f>ROUND(I100*H100,2)</f>
        <v>0</v>
      </c>
      <c r="BL100" s="23" t="s">
        <v>149</v>
      </c>
      <c r="BM100" s="23" t="s">
        <v>194</v>
      </c>
    </row>
    <row r="101" s="11" customFormat="1">
      <c r="B101" s="236"/>
      <c r="C101" s="237"/>
      <c r="D101" s="238" t="s">
        <v>177</v>
      </c>
      <c r="E101" s="239" t="s">
        <v>21</v>
      </c>
      <c r="F101" s="240" t="s">
        <v>195</v>
      </c>
      <c r="G101" s="237"/>
      <c r="H101" s="241">
        <v>7.2999999999999998</v>
      </c>
      <c r="I101" s="242"/>
      <c r="J101" s="237"/>
      <c r="K101" s="237"/>
      <c r="L101" s="243"/>
      <c r="M101" s="244"/>
      <c r="N101" s="245"/>
      <c r="O101" s="245"/>
      <c r="P101" s="245"/>
      <c r="Q101" s="245"/>
      <c r="R101" s="245"/>
      <c r="S101" s="245"/>
      <c r="T101" s="246"/>
      <c r="AT101" s="247" t="s">
        <v>177</v>
      </c>
      <c r="AU101" s="247" t="s">
        <v>81</v>
      </c>
      <c r="AV101" s="11" t="s">
        <v>81</v>
      </c>
      <c r="AW101" s="11" t="s">
        <v>35</v>
      </c>
      <c r="AX101" s="11" t="s">
        <v>79</v>
      </c>
      <c r="AY101" s="247" t="s">
        <v>126</v>
      </c>
    </row>
    <row r="102" s="1" customFormat="1" ht="38.25" customHeight="1">
      <c r="B102" s="45"/>
      <c r="C102" s="220" t="s">
        <v>125</v>
      </c>
      <c r="D102" s="220" t="s">
        <v>129</v>
      </c>
      <c r="E102" s="221" t="s">
        <v>196</v>
      </c>
      <c r="F102" s="222" t="s">
        <v>197</v>
      </c>
      <c r="G102" s="223" t="s">
        <v>198</v>
      </c>
      <c r="H102" s="224">
        <v>1.9379999999999999</v>
      </c>
      <c r="I102" s="225"/>
      <c r="J102" s="226">
        <f>ROUND(I102*H102,2)</f>
        <v>0</v>
      </c>
      <c r="K102" s="222" t="s">
        <v>133</v>
      </c>
      <c r="L102" s="71"/>
      <c r="M102" s="227" t="s">
        <v>21</v>
      </c>
      <c r="N102" s="228" t="s">
        <v>42</v>
      </c>
      <c r="O102" s="46"/>
      <c r="P102" s="229">
        <f>O102*H102</f>
        <v>0</v>
      </c>
      <c r="Q102" s="229">
        <v>0</v>
      </c>
      <c r="R102" s="229">
        <f>Q102*H102</f>
        <v>0</v>
      </c>
      <c r="S102" s="229">
        <v>1.8</v>
      </c>
      <c r="T102" s="230">
        <f>S102*H102</f>
        <v>3.4883999999999999</v>
      </c>
      <c r="AR102" s="23" t="s">
        <v>149</v>
      </c>
      <c r="AT102" s="23" t="s">
        <v>129</v>
      </c>
      <c r="AU102" s="23" t="s">
        <v>81</v>
      </c>
      <c r="AY102" s="23" t="s">
        <v>126</v>
      </c>
      <c r="BE102" s="231">
        <f>IF(N102="základní",J102,0)</f>
        <v>0</v>
      </c>
      <c r="BF102" s="231">
        <f>IF(N102="snížená",J102,0)</f>
        <v>0</v>
      </c>
      <c r="BG102" s="231">
        <f>IF(N102="zákl. přenesená",J102,0)</f>
        <v>0</v>
      </c>
      <c r="BH102" s="231">
        <f>IF(N102="sníž. přenesená",J102,0)</f>
        <v>0</v>
      </c>
      <c r="BI102" s="231">
        <f>IF(N102="nulová",J102,0)</f>
        <v>0</v>
      </c>
      <c r="BJ102" s="23" t="s">
        <v>79</v>
      </c>
      <c r="BK102" s="231">
        <f>ROUND(I102*H102,2)</f>
        <v>0</v>
      </c>
      <c r="BL102" s="23" t="s">
        <v>149</v>
      </c>
      <c r="BM102" s="23" t="s">
        <v>199</v>
      </c>
    </row>
    <row r="103" s="11" customFormat="1">
      <c r="B103" s="236"/>
      <c r="C103" s="237"/>
      <c r="D103" s="238" t="s">
        <v>177</v>
      </c>
      <c r="E103" s="239" t="s">
        <v>21</v>
      </c>
      <c r="F103" s="240" t="s">
        <v>200</v>
      </c>
      <c r="G103" s="237"/>
      <c r="H103" s="241">
        <v>1.9379999999999999</v>
      </c>
      <c r="I103" s="242"/>
      <c r="J103" s="237"/>
      <c r="K103" s="237"/>
      <c r="L103" s="243"/>
      <c r="M103" s="244"/>
      <c r="N103" s="245"/>
      <c r="O103" s="245"/>
      <c r="P103" s="245"/>
      <c r="Q103" s="245"/>
      <c r="R103" s="245"/>
      <c r="S103" s="245"/>
      <c r="T103" s="246"/>
      <c r="AT103" s="247" t="s">
        <v>177</v>
      </c>
      <c r="AU103" s="247" t="s">
        <v>81</v>
      </c>
      <c r="AV103" s="11" t="s">
        <v>81</v>
      </c>
      <c r="AW103" s="11" t="s">
        <v>35</v>
      </c>
      <c r="AX103" s="11" t="s">
        <v>79</v>
      </c>
      <c r="AY103" s="247" t="s">
        <v>126</v>
      </c>
    </row>
    <row r="104" s="1" customFormat="1" ht="16.5" customHeight="1">
      <c r="B104" s="45"/>
      <c r="C104" s="220" t="s">
        <v>201</v>
      </c>
      <c r="D104" s="220" t="s">
        <v>129</v>
      </c>
      <c r="E104" s="221" t="s">
        <v>202</v>
      </c>
      <c r="F104" s="222" t="s">
        <v>203</v>
      </c>
      <c r="G104" s="223" t="s">
        <v>198</v>
      </c>
      <c r="H104" s="224">
        <v>0.29699999999999999</v>
      </c>
      <c r="I104" s="225"/>
      <c r="J104" s="226">
        <f>ROUND(I104*H104,2)</f>
        <v>0</v>
      </c>
      <c r="K104" s="222" t="s">
        <v>133</v>
      </c>
      <c r="L104" s="71"/>
      <c r="M104" s="227" t="s">
        <v>21</v>
      </c>
      <c r="N104" s="228" t="s">
        <v>42</v>
      </c>
      <c r="O104" s="46"/>
      <c r="P104" s="229">
        <f>O104*H104</f>
        <v>0</v>
      </c>
      <c r="Q104" s="229">
        <v>0</v>
      </c>
      <c r="R104" s="229">
        <f>Q104*H104</f>
        <v>0</v>
      </c>
      <c r="S104" s="229">
        <v>2.3999999999999999</v>
      </c>
      <c r="T104" s="230">
        <f>S104*H104</f>
        <v>0.71279999999999999</v>
      </c>
      <c r="AR104" s="23" t="s">
        <v>149</v>
      </c>
      <c r="AT104" s="23" t="s">
        <v>129</v>
      </c>
      <c r="AU104" s="23" t="s">
        <v>81</v>
      </c>
      <c r="AY104" s="23" t="s">
        <v>126</v>
      </c>
      <c r="BE104" s="231">
        <f>IF(N104="základní",J104,0)</f>
        <v>0</v>
      </c>
      <c r="BF104" s="231">
        <f>IF(N104="snížená",J104,0)</f>
        <v>0</v>
      </c>
      <c r="BG104" s="231">
        <f>IF(N104="zákl. přenesená",J104,0)</f>
        <v>0</v>
      </c>
      <c r="BH104" s="231">
        <f>IF(N104="sníž. přenesená",J104,0)</f>
        <v>0</v>
      </c>
      <c r="BI104" s="231">
        <f>IF(N104="nulová",J104,0)</f>
        <v>0</v>
      </c>
      <c r="BJ104" s="23" t="s">
        <v>79</v>
      </c>
      <c r="BK104" s="231">
        <f>ROUND(I104*H104,2)</f>
        <v>0</v>
      </c>
      <c r="BL104" s="23" t="s">
        <v>149</v>
      </c>
      <c r="BM104" s="23" t="s">
        <v>204</v>
      </c>
    </row>
    <row r="105" s="13" customFormat="1">
      <c r="B105" s="259"/>
      <c r="C105" s="260"/>
      <c r="D105" s="238" t="s">
        <v>177</v>
      </c>
      <c r="E105" s="261" t="s">
        <v>21</v>
      </c>
      <c r="F105" s="262" t="s">
        <v>205</v>
      </c>
      <c r="G105" s="260"/>
      <c r="H105" s="261" t="s">
        <v>21</v>
      </c>
      <c r="I105" s="263"/>
      <c r="J105" s="260"/>
      <c r="K105" s="260"/>
      <c r="L105" s="264"/>
      <c r="M105" s="265"/>
      <c r="N105" s="266"/>
      <c r="O105" s="266"/>
      <c r="P105" s="266"/>
      <c r="Q105" s="266"/>
      <c r="R105" s="266"/>
      <c r="S105" s="266"/>
      <c r="T105" s="267"/>
      <c r="AT105" s="268" t="s">
        <v>177</v>
      </c>
      <c r="AU105" s="268" t="s">
        <v>81</v>
      </c>
      <c r="AV105" s="13" t="s">
        <v>79</v>
      </c>
      <c r="AW105" s="13" t="s">
        <v>35</v>
      </c>
      <c r="AX105" s="13" t="s">
        <v>71</v>
      </c>
      <c r="AY105" s="268" t="s">
        <v>126</v>
      </c>
    </row>
    <row r="106" s="11" customFormat="1">
      <c r="B106" s="236"/>
      <c r="C106" s="237"/>
      <c r="D106" s="238" t="s">
        <v>177</v>
      </c>
      <c r="E106" s="239" t="s">
        <v>21</v>
      </c>
      <c r="F106" s="240" t="s">
        <v>206</v>
      </c>
      <c r="G106" s="237"/>
      <c r="H106" s="241">
        <v>0.099000000000000005</v>
      </c>
      <c r="I106" s="242"/>
      <c r="J106" s="237"/>
      <c r="K106" s="237"/>
      <c r="L106" s="243"/>
      <c r="M106" s="244"/>
      <c r="N106" s="245"/>
      <c r="O106" s="245"/>
      <c r="P106" s="245"/>
      <c r="Q106" s="245"/>
      <c r="R106" s="245"/>
      <c r="S106" s="245"/>
      <c r="T106" s="246"/>
      <c r="AT106" s="247" t="s">
        <v>177</v>
      </c>
      <c r="AU106" s="247" t="s">
        <v>81</v>
      </c>
      <c r="AV106" s="11" t="s">
        <v>81</v>
      </c>
      <c r="AW106" s="11" t="s">
        <v>35</v>
      </c>
      <c r="AX106" s="11" t="s">
        <v>71</v>
      </c>
      <c r="AY106" s="247" t="s">
        <v>126</v>
      </c>
    </row>
    <row r="107" s="11" customFormat="1">
      <c r="B107" s="236"/>
      <c r="C107" s="237"/>
      <c r="D107" s="238" t="s">
        <v>177</v>
      </c>
      <c r="E107" s="239" t="s">
        <v>21</v>
      </c>
      <c r="F107" s="240" t="s">
        <v>207</v>
      </c>
      <c r="G107" s="237"/>
      <c r="H107" s="241">
        <v>0.099000000000000005</v>
      </c>
      <c r="I107" s="242"/>
      <c r="J107" s="237"/>
      <c r="K107" s="237"/>
      <c r="L107" s="243"/>
      <c r="M107" s="244"/>
      <c r="N107" s="245"/>
      <c r="O107" s="245"/>
      <c r="P107" s="245"/>
      <c r="Q107" s="245"/>
      <c r="R107" s="245"/>
      <c r="S107" s="245"/>
      <c r="T107" s="246"/>
      <c r="AT107" s="247" t="s">
        <v>177</v>
      </c>
      <c r="AU107" s="247" t="s">
        <v>81</v>
      </c>
      <c r="AV107" s="11" t="s">
        <v>81</v>
      </c>
      <c r="AW107" s="11" t="s">
        <v>35</v>
      </c>
      <c r="AX107" s="11" t="s">
        <v>71</v>
      </c>
      <c r="AY107" s="247" t="s">
        <v>126</v>
      </c>
    </row>
    <row r="108" s="11" customFormat="1">
      <c r="B108" s="236"/>
      <c r="C108" s="237"/>
      <c r="D108" s="238" t="s">
        <v>177</v>
      </c>
      <c r="E108" s="239" t="s">
        <v>21</v>
      </c>
      <c r="F108" s="240" t="s">
        <v>208</v>
      </c>
      <c r="G108" s="237"/>
      <c r="H108" s="241">
        <v>0.099000000000000005</v>
      </c>
      <c r="I108" s="242"/>
      <c r="J108" s="237"/>
      <c r="K108" s="237"/>
      <c r="L108" s="243"/>
      <c r="M108" s="244"/>
      <c r="N108" s="245"/>
      <c r="O108" s="245"/>
      <c r="P108" s="245"/>
      <c r="Q108" s="245"/>
      <c r="R108" s="245"/>
      <c r="S108" s="245"/>
      <c r="T108" s="246"/>
      <c r="AT108" s="247" t="s">
        <v>177</v>
      </c>
      <c r="AU108" s="247" t="s">
        <v>81</v>
      </c>
      <c r="AV108" s="11" t="s">
        <v>81</v>
      </c>
      <c r="AW108" s="11" t="s">
        <v>35</v>
      </c>
      <c r="AX108" s="11" t="s">
        <v>71</v>
      </c>
      <c r="AY108" s="247" t="s">
        <v>126</v>
      </c>
    </row>
    <row r="109" s="12" customFormat="1">
      <c r="B109" s="248"/>
      <c r="C109" s="249"/>
      <c r="D109" s="238" t="s">
        <v>177</v>
      </c>
      <c r="E109" s="250" t="s">
        <v>21</v>
      </c>
      <c r="F109" s="251" t="s">
        <v>191</v>
      </c>
      <c r="G109" s="249"/>
      <c r="H109" s="252">
        <v>0.29699999999999999</v>
      </c>
      <c r="I109" s="253"/>
      <c r="J109" s="249"/>
      <c r="K109" s="249"/>
      <c r="L109" s="254"/>
      <c r="M109" s="255"/>
      <c r="N109" s="256"/>
      <c r="O109" s="256"/>
      <c r="P109" s="256"/>
      <c r="Q109" s="256"/>
      <c r="R109" s="256"/>
      <c r="S109" s="256"/>
      <c r="T109" s="257"/>
      <c r="AT109" s="258" t="s">
        <v>177</v>
      </c>
      <c r="AU109" s="258" t="s">
        <v>81</v>
      </c>
      <c r="AV109" s="12" t="s">
        <v>149</v>
      </c>
      <c r="AW109" s="12" t="s">
        <v>35</v>
      </c>
      <c r="AX109" s="12" t="s">
        <v>79</v>
      </c>
      <c r="AY109" s="258" t="s">
        <v>126</v>
      </c>
    </row>
    <row r="110" s="1" customFormat="1" ht="16.5" customHeight="1">
      <c r="B110" s="45"/>
      <c r="C110" s="220" t="s">
        <v>209</v>
      </c>
      <c r="D110" s="220" t="s">
        <v>129</v>
      </c>
      <c r="E110" s="221" t="s">
        <v>210</v>
      </c>
      <c r="F110" s="222" t="s">
        <v>211</v>
      </c>
      <c r="G110" s="223" t="s">
        <v>198</v>
      </c>
      <c r="H110" s="224">
        <v>0.16500000000000001</v>
      </c>
      <c r="I110" s="225"/>
      <c r="J110" s="226">
        <f>ROUND(I110*H110,2)</f>
        <v>0</v>
      </c>
      <c r="K110" s="222" t="s">
        <v>133</v>
      </c>
      <c r="L110" s="71"/>
      <c r="M110" s="227" t="s">
        <v>21</v>
      </c>
      <c r="N110" s="228" t="s">
        <v>42</v>
      </c>
      <c r="O110" s="46"/>
      <c r="P110" s="229">
        <f>O110*H110</f>
        <v>0</v>
      </c>
      <c r="Q110" s="229">
        <v>0</v>
      </c>
      <c r="R110" s="229">
        <f>Q110*H110</f>
        <v>0</v>
      </c>
      <c r="S110" s="229">
        <v>2.3999999999999999</v>
      </c>
      <c r="T110" s="230">
        <f>S110*H110</f>
        <v>0.39600000000000002</v>
      </c>
      <c r="AR110" s="23" t="s">
        <v>149</v>
      </c>
      <c r="AT110" s="23" t="s">
        <v>129</v>
      </c>
      <c r="AU110" s="23" t="s">
        <v>81</v>
      </c>
      <c r="AY110" s="23" t="s">
        <v>126</v>
      </c>
      <c r="BE110" s="231">
        <f>IF(N110="základní",J110,0)</f>
        <v>0</v>
      </c>
      <c r="BF110" s="231">
        <f>IF(N110="snížená",J110,0)</f>
        <v>0</v>
      </c>
      <c r="BG110" s="231">
        <f>IF(N110="zákl. přenesená",J110,0)</f>
        <v>0</v>
      </c>
      <c r="BH110" s="231">
        <f>IF(N110="sníž. přenesená",J110,0)</f>
        <v>0</v>
      </c>
      <c r="BI110" s="231">
        <f>IF(N110="nulová",J110,0)</f>
        <v>0</v>
      </c>
      <c r="BJ110" s="23" t="s">
        <v>79</v>
      </c>
      <c r="BK110" s="231">
        <f>ROUND(I110*H110,2)</f>
        <v>0</v>
      </c>
      <c r="BL110" s="23" t="s">
        <v>149</v>
      </c>
      <c r="BM110" s="23" t="s">
        <v>212</v>
      </c>
    </row>
    <row r="111" s="11" customFormat="1">
      <c r="B111" s="236"/>
      <c r="C111" s="237"/>
      <c r="D111" s="238" t="s">
        <v>177</v>
      </c>
      <c r="E111" s="239" t="s">
        <v>21</v>
      </c>
      <c r="F111" s="240" t="s">
        <v>213</v>
      </c>
      <c r="G111" s="237"/>
      <c r="H111" s="241">
        <v>0.055</v>
      </c>
      <c r="I111" s="242"/>
      <c r="J111" s="237"/>
      <c r="K111" s="237"/>
      <c r="L111" s="243"/>
      <c r="M111" s="244"/>
      <c r="N111" s="245"/>
      <c r="O111" s="245"/>
      <c r="P111" s="245"/>
      <c r="Q111" s="245"/>
      <c r="R111" s="245"/>
      <c r="S111" s="245"/>
      <c r="T111" s="246"/>
      <c r="AT111" s="247" t="s">
        <v>177</v>
      </c>
      <c r="AU111" s="247" t="s">
        <v>81</v>
      </c>
      <c r="AV111" s="11" t="s">
        <v>81</v>
      </c>
      <c r="AW111" s="11" t="s">
        <v>35</v>
      </c>
      <c r="AX111" s="11" t="s">
        <v>71</v>
      </c>
      <c r="AY111" s="247" t="s">
        <v>126</v>
      </c>
    </row>
    <row r="112" s="11" customFormat="1">
      <c r="B112" s="236"/>
      <c r="C112" s="237"/>
      <c r="D112" s="238" t="s">
        <v>177</v>
      </c>
      <c r="E112" s="239" t="s">
        <v>21</v>
      </c>
      <c r="F112" s="240" t="s">
        <v>214</v>
      </c>
      <c r="G112" s="237"/>
      <c r="H112" s="241">
        <v>0.055</v>
      </c>
      <c r="I112" s="242"/>
      <c r="J112" s="237"/>
      <c r="K112" s="237"/>
      <c r="L112" s="243"/>
      <c r="M112" s="244"/>
      <c r="N112" s="245"/>
      <c r="O112" s="245"/>
      <c r="P112" s="245"/>
      <c r="Q112" s="245"/>
      <c r="R112" s="245"/>
      <c r="S112" s="245"/>
      <c r="T112" s="246"/>
      <c r="AT112" s="247" t="s">
        <v>177</v>
      </c>
      <c r="AU112" s="247" t="s">
        <v>81</v>
      </c>
      <c r="AV112" s="11" t="s">
        <v>81</v>
      </c>
      <c r="AW112" s="11" t="s">
        <v>35</v>
      </c>
      <c r="AX112" s="11" t="s">
        <v>71</v>
      </c>
      <c r="AY112" s="247" t="s">
        <v>126</v>
      </c>
    </row>
    <row r="113" s="11" customFormat="1">
      <c r="B113" s="236"/>
      <c r="C113" s="237"/>
      <c r="D113" s="238" t="s">
        <v>177</v>
      </c>
      <c r="E113" s="239" t="s">
        <v>21</v>
      </c>
      <c r="F113" s="240" t="s">
        <v>215</v>
      </c>
      <c r="G113" s="237"/>
      <c r="H113" s="241">
        <v>0.055</v>
      </c>
      <c r="I113" s="242"/>
      <c r="J113" s="237"/>
      <c r="K113" s="237"/>
      <c r="L113" s="243"/>
      <c r="M113" s="244"/>
      <c r="N113" s="245"/>
      <c r="O113" s="245"/>
      <c r="P113" s="245"/>
      <c r="Q113" s="245"/>
      <c r="R113" s="245"/>
      <c r="S113" s="245"/>
      <c r="T113" s="246"/>
      <c r="AT113" s="247" t="s">
        <v>177</v>
      </c>
      <c r="AU113" s="247" t="s">
        <v>81</v>
      </c>
      <c r="AV113" s="11" t="s">
        <v>81</v>
      </c>
      <c r="AW113" s="11" t="s">
        <v>35</v>
      </c>
      <c r="AX113" s="11" t="s">
        <v>71</v>
      </c>
      <c r="AY113" s="247" t="s">
        <v>126</v>
      </c>
    </row>
    <row r="114" s="12" customFormat="1">
      <c r="B114" s="248"/>
      <c r="C114" s="249"/>
      <c r="D114" s="238" t="s">
        <v>177</v>
      </c>
      <c r="E114" s="250" t="s">
        <v>21</v>
      </c>
      <c r="F114" s="251" t="s">
        <v>191</v>
      </c>
      <c r="G114" s="249"/>
      <c r="H114" s="252">
        <v>0.16500000000000001</v>
      </c>
      <c r="I114" s="253"/>
      <c r="J114" s="249"/>
      <c r="K114" s="249"/>
      <c r="L114" s="254"/>
      <c r="M114" s="255"/>
      <c r="N114" s="256"/>
      <c r="O114" s="256"/>
      <c r="P114" s="256"/>
      <c r="Q114" s="256"/>
      <c r="R114" s="256"/>
      <c r="S114" s="256"/>
      <c r="T114" s="257"/>
      <c r="AT114" s="258" t="s">
        <v>177</v>
      </c>
      <c r="AU114" s="258" t="s">
        <v>81</v>
      </c>
      <c r="AV114" s="12" t="s">
        <v>149</v>
      </c>
      <c r="AW114" s="12" t="s">
        <v>35</v>
      </c>
      <c r="AX114" s="12" t="s">
        <v>79</v>
      </c>
      <c r="AY114" s="258" t="s">
        <v>126</v>
      </c>
    </row>
    <row r="115" s="1" customFormat="1" ht="16.5" customHeight="1">
      <c r="B115" s="45"/>
      <c r="C115" s="220" t="s">
        <v>216</v>
      </c>
      <c r="D115" s="220" t="s">
        <v>129</v>
      </c>
      <c r="E115" s="221" t="s">
        <v>217</v>
      </c>
      <c r="F115" s="222" t="s">
        <v>218</v>
      </c>
      <c r="G115" s="223" t="s">
        <v>198</v>
      </c>
      <c r="H115" s="224">
        <v>0.039</v>
      </c>
      <c r="I115" s="225"/>
      <c r="J115" s="226">
        <f>ROUND(I115*H115,2)</f>
        <v>0</v>
      </c>
      <c r="K115" s="222" t="s">
        <v>133</v>
      </c>
      <c r="L115" s="71"/>
      <c r="M115" s="227" t="s">
        <v>21</v>
      </c>
      <c r="N115" s="228" t="s">
        <v>42</v>
      </c>
      <c r="O115" s="46"/>
      <c r="P115" s="229">
        <f>O115*H115</f>
        <v>0</v>
      </c>
      <c r="Q115" s="229">
        <v>0</v>
      </c>
      <c r="R115" s="229">
        <f>Q115*H115</f>
        <v>0</v>
      </c>
      <c r="S115" s="229">
        <v>1.6000000000000001</v>
      </c>
      <c r="T115" s="230">
        <f>S115*H115</f>
        <v>0.062400000000000004</v>
      </c>
      <c r="AR115" s="23" t="s">
        <v>149</v>
      </c>
      <c r="AT115" s="23" t="s">
        <v>129</v>
      </c>
      <c r="AU115" s="23" t="s">
        <v>81</v>
      </c>
      <c r="AY115" s="23" t="s">
        <v>126</v>
      </c>
      <c r="BE115" s="231">
        <f>IF(N115="základní",J115,0)</f>
        <v>0</v>
      </c>
      <c r="BF115" s="231">
        <f>IF(N115="snížená",J115,0)</f>
        <v>0</v>
      </c>
      <c r="BG115" s="231">
        <f>IF(N115="zákl. přenesená",J115,0)</f>
        <v>0</v>
      </c>
      <c r="BH115" s="231">
        <f>IF(N115="sníž. přenesená",J115,0)</f>
        <v>0</v>
      </c>
      <c r="BI115" s="231">
        <f>IF(N115="nulová",J115,0)</f>
        <v>0</v>
      </c>
      <c r="BJ115" s="23" t="s">
        <v>79</v>
      </c>
      <c r="BK115" s="231">
        <f>ROUND(I115*H115,2)</f>
        <v>0</v>
      </c>
      <c r="BL115" s="23" t="s">
        <v>149</v>
      </c>
      <c r="BM115" s="23" t="s">
        <v>219</v>
      </c>
    </row>
    <row r="116" s="11" customFormat="1">
      <c r="B116" s="236"/>
      <c r="C116" s="237"/>
      <c r="D116" s="238" t="s">
        <v>177</v>
      </c>
      <c r="E116" s="239" t="s">
        <v>21</v>
      </c>
      <c r="F116" s="240" t="s">
        <v>220</v>
      </c>
      <c r="G116" s="237"/>
      <c r="H116" s="241">
        <v>0.012999999999999999</v>
      </c>
      <c r="I116" s="242"/>
      <c r="J116" s="237"/>
      <c r="K116" s="237"/>
      <c r="L116" s="243"/>
      <c r="M116" s="244"/>
      <c r="N116" s="245"/>
      <c r="O116" s="245"/>
      <c r="P116" s="245"/>
      <c r="Q116" s="245"/>
      <c r="R116" s="245"/>
      <c r="S116" s="245"/>
      <c r="T116" s="246"/>
      <c r="AT116" s="247" t="s">
        <v>177</v>
      </c>
      <c r="AU116" s="247" t="s">
        <v>81</v>
      </c>
      <c r="AV116" s="11" t="s">
        <v>81</v>
      </c>
      <c r="AW116" s="11" t="s">
        <v>35</v>
      </c>
      <c r="AX116" s="11" t="s">
        <v>71</v>
      </c>
      <c r="AY116" s="247" t="s">
        <v>126</v>
      </c>
    </row>
    <row r="117" s="11" customFormat="1">
      <c r="B117" s="236"/>
      <c r="C117" s="237"/>
      <c r="D117" s="238" t="s">
        <v>177</v>
      </c>
      <c r="E117" s="239" t="s">
        <v>21</v>
      </c>
      <c r="F117" s="240" t="s">
        <v>221</v>
      </c>
      <c r="G117" s="237"/>
      <c r="H117" s="241">
        <v>0.012999999999999999</v>
      </c>
      <c r="I117" s="242"/>
      <c r="J117" s="237"/>
      <c r="K117" s="237"/>
      <c r="L117" s="243"/>
      <c r="M117" s="244"/>
      <c r="N117" s="245"/>
      <c r="O117" s="245"/>
      <c r="P117" s="245"/>
      <c r="Q117" s="245"/>
      <c r="R117" s="245"/>
      <c r="S117" s="245"/>
      <c r="T117" s="246"/>
      <c r="AT117" s="247" t="s">
        <v>177</v>
      </c>
      <c r="AU117" s="247" t="s">
        <v>81</v>
      </c>
      <c r="AV117" s="11" t="s">
        <v>81</v>
      </c>
      <c r="AW117" s="11" t="s">
        <v>35</v>
      </c>
      <c r="AX117" s="11" t="s">
        <v>71</v>
      </c>
      <c r="AY117" s="247" t="s">
        <v>126</v>
      </c>
    </row>
    <row r="118" s="11" customFormat="1">
      <c r="B118" s="236"/>
      <c r="C118" s="237"/>
      <c r="D118" s="238" t="s">
        <v>177</v>
      </c>
      <c r="E118" s="239" t="s">
        <v>21</v>
      </c>
      <c r="F118" s="240" t="s">
        <v>222</v>
      </c>
      <c r="G118" s="237"/>
      <c r="H118" s="241">
        <v>0.012999999999999999</v>
      </c>
      <c r="I118" s="242"/>
      <c r="J118" s="237"/>
      <c r="K118" s="237"/>
      <c r="L118" s="243"/>
      <c r="M118" s="244"/>
      <c r="N118" s="245"/>
      <c r="O118" s="245"/>
      <c r="P118" s="245"/>
      <c r="Q118" s="245"/>
      <c r="R118" s="245"/>
      <c r="S118" s="245"/>
      <c r="T118" s="246"/>
      <c r="AT118" s="247" t="s">
        <v>177</v>
      </c>
      <c r="AU118" s="247" t="s">
        <v>81</v>
      </c>
      <c r="AV118" s="11" t="s">
        <v>81</v>
      </c>
      <c r="AW118" s="11" t="s">
        <v>35</v>
      </c>
      <c r="AX118" s="11" t="s">
        <v>71</v>
      </c>
      <c r="AY118" s="247" t="s">
        <v>126</v>
      </c>
    </row>
    <row r="119" s="12" customFormat="1">
      <c r="B119" s="248"/>
      <c r="C119" s="249"/>
      <c r="D119" s="238" t="s">
        <v>177</v>
      </c>
      <c r="E119" s="250" t="s">
        <v>21</v>
      </c>
      <c r="F119" s="251" t="s">
        <v>191</v>
      </c>
      <c r="G119" s="249"/>
      <c r="H119" s="252">
        <v>0.039</v>
      </c>
      <c r="I119" s="253"/>
      <c r="J119" s="249"/>
      <c r="K119" s="249"/>
      <c r="L119" s="254"/>
      <c r="M119" s="255"/>
      <c r="N119" s="256"/>
      <c r="O119" s="256"/>
      <c r="P119" s="256"/>
      <c r="Q119" s="256"/>
      <c r="R119" s="256"/>
      <c r="S119" s="256"/>
      <c r="T119" s="257"/>
      <c r="AT119" s="258" t="s">
        <v>177</v>
      </c>
      <c r="AU119" s="258" t="s">
        <v>81</v>
      </c>
      <c r="AV119" s="12" t="s">
        <v>149</v>
      </c>
      <c r="AW119" s="12" t="s">
        <v>35</v>
      </c>
      <c r="AX119" s="12" t="s">
        <v>79</v>
      </c>
      <c r="AY119" s="258" t="s">
        <v>126</v>
      </c>
    </row>
    <row r="120" s="1" customFormat="1" ht="16.5" customHeight="1">
      <c r="B120" s="45"/>
      <c r="C120" s="220" t="s">
        <v>183</v>
      </c>
      <c r="D120" s="220" t="s">
        <v>129</v>
      </c>
      <c r="E120" s="221" t="s">
        <v>223</v>
      </c>
      <c r="F120" s="222" t="s">
        <v>224</v>
      </c>
      <c r="G120" s="223" t="s">
        <v>175</v>
      </c>
      <c r="H120" s="224">
        <v>23.600000000000001</v>
      </c>
      <c r="I120" s="225"/>
      <c r="J120" s="226">
        <f>ROUND(I120*H120,2)</f>
        <v>0</v>
      </c>
      <c r="K120" s="222" t="s">
        <v>133</v>
      </c>
      <c r="L120" s="71"/>
      <c r="M120" s="227" t="s">
        <v>21</v>
      </c>
      <c r="N120" s="228" t="s">
        <v>42</v>
      </c>
      <c r="O120" s="46"/>
      <c r="P120" s="229">
        <f>O120*H120</f>
        <v>0</v>
      </c>
      <c r="Q120" s="229">
        <v>0</v>
      </c>
      <c r="R120" s="229">
        <f>Q120*H120</f>
        <v>0</v>
      </c>
      <c r="S120" s="229">
        <v>0</v>
      </c>
      <c r="T120" s="230">
        <f>S120*H120</f>
        <v>0</v>
      </c>
      <c r="AR120" s="23" t="s">
        <v>149</v>
      </c>
      <c r="AT120" s="23" t="s">
        <v>129</v>
      </c>
      <c r="AU120" s="23" t="s">
        <v>81</v>
      </c>
      <c r="AY120" s="23" t="s">
        <v>126</v>
      </c>
      <c r="BE120" s="231">
        <f>IF(N120="základní",J120,0)</f>
        <v>0</v>
      </c>
      <c r="BF120" s="231">
        <f>IF(N120="snížená",J120,0)</f>
        <v>0</v>
      </c>
      <c r="BG120" s="231">
        <f>IF(N120="zákl. přenesená",J120,0)</f>
        <v>0</v>
      </c>
      <c r="BH120" s="231">
        <f>IF(N120="sníž. přenesená",J120,0)</f>
        <v>0</v>
      </c>
      <c r="BI120" s="231">
        <f>IF(N120="nulová",J120,0)</f>
        <v>0</v>
      </c>
      <c r="BJ120" s="23" t="s">
        <v>79</v>
      </c>
      <c r="BK120" s="231">
        <f>ROUND(I120*H120,2)</f>
        <v>0</v>
      </c>
      <c r="BL120" s="23" t="s">
        <v>149</v>
      </c>
      <c r="BM120" s="23" t="s">
        <v>225</v>
      </c>
    </row>
    <row r="121" s="13" customFormat="1">
      <c r="B121" s="259"/>
      <c r="C121" s="260"/>
      <c r="D121" s="238" t="s">
        <v>177</v>
      </c>
      <c r="E121" s="261" t="s">
        <v>21</v>
      </c>
      <c r="F121" s="262" t="s">
        <v>226</v>
      </c>
      <c r="G121" s="260"/>
      <c r="H121" s="261" t="s">
        <v>21</v>
      </c>
      <c r="I121" s="263"/>
      <c r="J121" s="260"/>
      <c r="K121" s="260"/>
      <c r="L121" s="264"/>
      <c r="M121" s="265"/>
      <c r="N121" s="266"/>
      <c r="O121" s="266"/>
      <c r="P121" s="266"/>
      <c r="Q121" s="266"/>
      <c r="R121" s="266"/>
      <c r="S121" s="266"/>
      <c r="T121" s="267"/>
      <c r="AT121" s="268" t="s">
        <v>177</v>
      </c>
      <c r="AU121" s="268" t="s">
        <v>81</v>
      </c>
      <c r="AV121" s="13" t="s">
        <v>79</v>
      </c>
      <c r="AW121" s="13" t="s">
        <v>35</v>
      </c>
      <c r="AX121" s="13" t="s">
        <v>71</v>
      </c>
      <c r="AY121" s="268" t="s">
        <v>126</v>
      </c>
    </row>
    <row r="122" s="11" customFormat="1">
      <c r="B122" s="236"/>
      <c r="C122" s="237"/>
      <c r="D122" s="238" t="s">
        <v>177</v>
      </c>
      <c r="E122" s="239" t="s">
        <v>21</v>
      </c>
      <c r="F122" s="240" t="s">
        <v>227</v>
      </c>
      <c r="G122" s="237"/>
      <c r="H122" s="241">
        <v>5</v>
      </c>
      <c r="I122" s="242"/>
      <c r="J122" s="237"/>
      <c r="K122" s="237"/>
      <c r="L122" s="243"/>
      <c r="M122" s="244"/>
      <c r="N122" s="245"/>
      <c r="O122" s="245"/>
      <c r="P122" s="245"/>
      <c r="Q122" s="245"/>
      <c r="R122" s="245"/>
      <c r="S122" s="245"/>
      <c r="T122" s="246"/>
      <c r="AT122" s="247" t="s">
        <v>177</v>
      </c>
      <c r="AU122" s="247" t="s">
        <v>81</v>
      </c>
      <c r="AV122" s="11" t="s">
        <v>81</v>
      </c>
      <c r="AW122" s="11" t="s">
        <v>35</v>
      </c>
      <c r="AX122" s="11" t="s">
        <v>71</v>
      </c>
      <c r="AY122" s="247" t="s">
        <v>126</v>
      </c>
    </row>
    <row r="123" s="11" customFormat="1">
      <c r="B123" s="236"/>
      <c r="C123" s="237"/>
      <c r="D123" s="238" t="s">
        <v>177</v>
      </c>
      <c r="E123" s="239" t="s">
        <v>21</v>
      </c>
      <c r="F123" s="240" t="s">
        <v>228</v>
      </c>
      <c r="G123" s="237"/>
      <c r="H123" s="241">
        <v>6.2000000000000002</v>
      </c>
      <c r="I123" s="242"/>
      <c r="J123" s="237"/>
      <c r="K123" s="237"/>
      <c r="L123" s="243"/>
      <c r="M123" s="244"/>
      <c r="N123" s="245"/>
      <c r="O123" s="245"/>
      <c r="P123" s="245"/>
      <c r="Q123" s="245"/>
      <c r="R123" s="245"/>
      <c r="S123" s="245"/>
      <c r="T123" s="246"/>
      <c r="AT123" s="247" t="s">
        <v>177</v>
      </c>
      <c r="AU123" s="247" t="s">
        <v>81</v>
      </c>
      <c r="AV123" s="11" t="s">
        <v>81</v>
      </c>
      <c r="AW123" s="11" t="s">
        <v>35</v>
      </c>
      <c r="AX123" s="11" t="s">
        <v>71</v>
      </c>
      <c r="AY123" s="247" t="s">
        <v>126</v>
      </c>
    </row>
    <row r="124" s="11" customFormat="1">
      <c r="B124" s="236"/>
      <c r="C124" s="237"/>
      <c r="D124" s="238" t="s">
        <v>177</v>
      </c>
      <c r="E124" s="239" t="s">
        <v>21</v>
      </c>
      <c r="F124" s="240" t="s">
        <v>229</v>
      </c>
      <c r="G124" s="237"/>
      <c r="H124" s="241">
        <v>6.2000000000000002</v>
      </c>
      <c r="I124" s="242"/>
      <c r="J124" s="237"/>
      <c r="K124" s="237"/>
      <c r="L124" s="243"/>
      <c r="M124" s="244"/>
      <c r="N124" s="245"/>
      <c r="O124" s="245"/>
      <c r="P124" s="245"/>
      <c r="Q124" s="245"/>
      <c r="R124" s="245"/>
      <c r="S124" s="245"/>
      <c r="T124" s="246"/>
      <c r="AT124" s="247" t="s">
        <v>177</v>
      </c>
      <c r="AU124" s="247" t="s">
        <v>81</v>
      </c>
      <c r="AV124" s="11" t="s">
        <v>81</v>
      </c>
      <c r="AW124" s="11" t="s">
        <v>35</v>
      </c>
      <c r="AX124" s="11" t="s">
        <v>71</v>
      </c>
      <c r="AY124" s="247" t="s">
        <v>126</v>
      </c>
    </row>
    <row r="125" s="11" customFormat="1">
      <c r="B125" s="236"/>
      <c r="C125" s="237"/>
      <c r="D125" s="238" t="s">
        <v>177</v>
      </c>
      <c r="E125" s="239" t="s">
        <v>21</v>
      </c>
      <c r="F125" s="240" t="s">
        <v>230</v>
      </c>
      <c r="G125" s="237"/>
      <c r="H125" s="241">
        <v>6.2000000000000002</v>
      </c>
      <c r="I125" s="242"/>
      <c r="J125" s="237"/>
      <c r="K125" s="237"/>
      <c r="L125" s="243"/>
      <c r="M125" s="244"/>
      <c r="N125" s="245"/>
      <c r="O125" s="245"/>
      <c r="P125" s="245"/>
      <c r="Q125" s="245"/>
      <c r="R125" s="245"/>
      <c r="S125" s="245"/>
      <c r="T125" s="246"/>
      <c r="AT125" s="247" t="s">
        <v>177</v>
      </c>
      <c r="AU125" s="247" t="s">
        <v>81</v>
      </c>
      <c r="AV125" s="11" t="s">
        <v>81</v>
      </c>
      <c r="AW125" s="11" t="s">
        <v>35</v>
      </c>
      <c r="AX125" s="11" t="s">
        <v>71</v>
      </c>
      <c r="AY125" s="247" t="s">
        <v>126</v>
      </c>
    </row>
    <row r="126" s="12" customFormat="1">
      <c r="B126" s="248"/>
      <c r="C126" s="249"/>
      <c r="D126" s="238" t="s">
        <v>177</v>
      </c>
      <c r="E126" s="250" t="s">
        <v>21</v>
      </c>
      <c r="F126" s="251" t="s">
        <v>191</v>
      </c>
      <c r="G126" s="249"/>
      <c r="H126" s="252">
        <v>23.600000000000001</v>
      </c>
      <c r="I126" s="253"/>
      <c r="J126" s="249"/>
      <c r="K126" s="249"/>
      <c r="L126" s="254"/>
      <c r="M126" s="255"/>
      <c r="N126" s="256"/>
      <c r="O126" s="256"/>
      <c r="P126" s="256"/>
      <c r="Q126" s="256"/>
      <c r="R126" s="256"/>
      <c r="S126" s="256"/>
      <c r="T126" s="257"/>
      <c r="AT126" s="258" t="s">
        <v>177</v>
      </c>
      <c r="AU126" s="258" t="s">
        <v>81</v>
      </c>
      <c r="AV126" s="12" t="s">
        <v>149</v>
      </c>
      <c r="AW126" s="12" t="s">
        <v>35</v>
      </c>
      <c r="AX126" s="12" t="s">
        <v>79</v>
      </c>
      <c r="AY126" s="258" t="s">
        <v>126</v>
      </c>
    </row>
    <row r="127" s="1" customFormat="1" ht="25.5" customHeight="1">
      <c r="B127" s="45"/>
      <c r="C127" s="220" t="s">
        <v>231</v>
      </c>
      <c r="D127" s="220" t="s">
        <v>129</v>
      </c>
      <c r="E127" s="221" t="s">
        <v>232</v>
      </c>
      <c r="F127" s="222" t="s">
        <v>233</v>
      </c>
      <c r="G127" s="223" t="s">
        <v>175</v>
      </c>
      <c r="H127" s="224">
        <v>15.4</v>
      </c>
      <c r="I127" s="225"/>
      <c r="J127" s="226">
        <f>ROUND(I127*H127,2)</f>
        <v>0</v>
      </c>
      <c r="K127" s="222" t="s">
        <v>133</v>
      </c>
      <c r="L127" s="71"/>
      <c r="M127" s="227" t="s">
        <v>21</v>
      </c>
      <c r="N127" s="228" t="s">
        <v>42</v>
      </c>
      <c r="O127" s="46"/>
      <c r="P127" s="229">
        <f>O127*H127</f>
        <v>0</v>
      </c>
      <c r="Q127" s="229">
        <v>0</v>
      </c>
      <c r="R127" s="229">
        <f>Q127*H127</f>
        <v>0</v>
      </c>
      <c r="S127" s="229">
        <v>0.075999999999999998</v>
      </c>
      <c r="T127" s="230">
        <f>S127*H127</f>
        <v>1.1704000000000001</v>
      </c>
      <c r="AR127" s="23" t="s">
        <v>149</v>
      </c>
      <c r="AT127" s="23" t="s">
        <v>129</v>
      </c>
      <c r="AU127" s="23" t="s">
        <v>81</v>
      </c>
      <c r="AY127" s="23" t="s">
        <v>126</v>
      </c>
      <c r="BE127" s="231">
        <f>IF(N127="základní",J127,0)</f>
        <v>0</v>
      </c>
      <c r="BF127" s="231">
        <f>IF(N127="snížená",J127,0)</f>
        <v>0</v>
      </c>
      <c r="BG127" s="231">
        <f>IF(N127="zákl. přenesená",J127,0)</f>
        <v>0</v>
      </c>
      <c r="BH127" s="231">
        <f>IF(N127="sníž. přenesená",J127,0)</f>
        <v>0</v>
      </c>
      <c r="BI127" s="231">
        <f>IF(N127="nulová",J127,0)</f>
        <v>0</v>
      </c>
      <c r="BJ127" s="23" t="s">
        <v>79</v>
      </c>
      <c r="BK127" s="231">
        <f>ROUND(I127*H127,2)</f>
        <v>0</v>
      </c>
      <c r="BL127" s="23" t="s">
        <v>149</v>
      </c>
      <c r="BM127" s="23" t="s">
        <v>234</v>
      </c>
    </row>
    <row r="128" s="11" customFormat="1">
      <c r="B128" s="236"/>
      <c r="C128" s="237"/>
      <c r="D128" s="238" t="s">
        <v>177</v>
      </c>
      <c r="E128" s="239" t="s">
        <v>21</v>
      </c>
      <c r="F128" s="240" t="s">
        <v>235</v>
      </c>
      <c r="G128" s="237"/>
      <c r="H128" s="241">
        <v>2.7999999999999998</v>
      </c>
      <c r="I128" s="242"/>
      <c r="J128" s="237"/>
      <c r="K128" s="237"/>
      <c r="L128" s="243"/>
      <c r="M128" s="244"/>
      <c r="N128" s="245"/>
      <c r="O128" s="245"/>
      <c r="P128" s="245"/>
      <c r="Q128" s="245"/>
      <c r="R128" s="245"/>
      <c r="S128" s="245"/>
      <c r="T128" s="246"/>
      <c r="AT128" s="247" t="s">
        <v>177</v>
      </c>
      <c r="AU128" s="247" t="s">
        <v>81</v>
      </c>
      <c r="AV128" s="11" t="s">
        <v>81</v>
      </c>
      <c r="AW128" s="11" t="s">
        <v>35</v>
      </c>
      <c r="AX128" s="11" t="s">
        <v>71</v>
      </c>
      <c r="AY128" s="247" t="s">
        <v>126</v>
      </c>
    </row>
    <row r="129" s="11" customFormat="1">
      <c r="B129" s="236"/>
      <c r="C129" s="237"/>
      <c r="D129" s="238" t="s">
        <v>177</v>
      </c>
      <c r="E129" s="239" t="s">
        <v>21</v>
      </c>
      <c r="F129" s="240" t="s">
        <v>236</v>
      </c>
      <c r="G129" s="237"/>
      <c r="H129" s="241">
        <v>4.2000000000000002</v>
      </c>
      <c r="I129" s="242"/>
      <c r="J129" s="237"/>
      <c r="K129" s="237"/>
      <c r="L129" s="243"/>
      <c r="M129" s="244"/>
      <c r="N129" s="245"/>
      <c r="O129" s="245"/>
      <c r="P129" s="245"/>
      <c r="Q129" s="245"/>
      <c r="R129" s="245"/>
      <c r="S129" s="245"/>
      <c r="T129" s="246"/>
      <c r="AT129" s="247" t="s">
        <v>177</v>
      </c>
      <c r="AU129" s="247" t="s">
        <v>81</v>
      </c>
      <c r="AV129" s="11" t="s">
        <v>81</v>
      </c>
      <c r="AW129" s="11" t="s">
        <v>35</v>
      </c>
      <c r="AX129" s="11" t="s">
        <v>71</v>
      </c>
      <c r="AY129" s="247" t="s">
        <v>126</v>
      </c>
    </row>
    <row r="130" s="11" customFormat="1">
      <c r="B130" s="236"/>
      <c r="C130" s="237"/>
      <c r="D130" s="238" t="s">
        <v>177</v>
      </c>
      <c r="E130" s="239" t="s">
        <v>21</v>
      </c>
      <c r="F130" s="240" t="s">
        <v>237</v>
      </c>
      <c r="G130" s="237"/>
      <c r="H130" s="241">
        <v>4.2000000000000002</v>
      </c>
      <c r="I130" s="242"/>
      <c r="J130" s="237"/>
      <c r="K130" s="237"/>
      <c r="L130" s="243"/>
      <c r="M130" s="244"/>
      <c r="N130" s="245"/>
      <c r="O130" s="245"/>
      <c r="P130" s="245"/>
      <c r="Q130" s="245"/>
      <c r="R130" s="245"/>
      <c r="S130" s="245"/>
      <c r="T130" s="246"/>
      <c r="AT130" s="247" t="s">
        <v>177</v>
      </c>
      <c r="AU130" s="247" t="s">
        <v>81</v>
      </c>
      <c r="AV130" s="11" t="s">
        <v>81</v>
      </c>
      <c r="AW130" s="11" t="s">
        <v>35</v>
      </c>
      <c r="AX130" s="11" t="s">
        <v>71</v>
      </c>
      <c r="AY130" s="247" t="s">
        <v>126</v>
      </c>
    </row>
    <row r="131" s="11" customFormat="1">
      <c r="B131" s="236"/>
      <c r="C131" s="237"/>
      <c r="D131" s="238" t="s">
        <v>177</v>
      </c>
      <c r="E131" s="239" t="s">
        <v>21</v>
      </c>
      <c r="F131" s="240" t="s">
        <v>238</v>
      </c>
      <c r="G131" s="237"/>
      <c r="H131" s="241">
        <v>4.2000000000000002</v>
      </c>
      <c r="I131" s="242"/>
      <c r="J131" s="237"/>
      <c r="K131" s="237"/>
      <c r="L131" s="243"/>
      <c r="M131" s="244"/>
      <c r="N131" s="245"/>
      <c r="O131" s="245"/>
      <c r="P131" s="245"/>
      <c r="Q131" s="245"/>
      <c r="R131" s="245"/>
      <c r="S131" s="245"/>
      <c r="T131" s="246"/>
      <c r="AT131" s="247" t="s">
        <v>177</v>
      </c>
      <c r="AU131" s="247" t="s">
        <v>81</v>
      </c>
      <c r="AV131" s="11" t="s">
        <v>81</v>
      </c>
      <c r="AW131" s="11" t="s">
        <v>35</v>
      </c>
      <c r="AX131" s="11" t="s">
        <v>71</v>
      </c>
      <c r="AY131" s="247" t="s">
        <v>126</v>
      </c>
    </row>
    <row r="132" s="12" customFormat="1">
      <c r="B132" s="248"/>
      <c r="C132" s="249"/>
      <c r="D132" s="238" t="s">
        <v>177</v>
      </c>
      <c r="E132" s="250" t="s">
        <v>21</v>
      </c>
      <c r="F132" s="251" t="s">
        <v>191</v>
      </c>
      <c r="G132" s="249"/>
      <c r="H132" s="252">
        <v>15.4</v>
      </c>
      <c r="I132" s="253"/>
      <c r="J132" s="249"/>
      <c r="K132" s="249"/>
      <c r="L132" s="254"/>
      <c r="M132" s="255"/>
      <c r="N132" s="256"/>
      <c r="O132" s="256"/>
      <c r="P132" s="256"/>
      <c r="Q132" s="256"/>
      <c r="R132" s="256"/>
      <c r="S132" s="256"/>
      <c r="T132" s="257"/>
      <c r="AT132" s="258" t="s">
        <v>177</v>
      </c>
      <c r="AU132" s="258" t="s">
        <v>81</v>
      </c>
      <c r="AV132" s="12" t="s">
        <v>149</v>
      </c>
      <c r="AW132" s="12" t="s">
        <v>35</v>
      </c>
      <c r="AX132" s="12" t="s">
        <v>79</v>
      </c>
      <c r="AY132" s="258" t="s">
        <v>126</v>
      </c>
    </row>
    <row r="133" s="1" customFormat="1" ht="25.5" customHeight="1">
      <c r="B133" s="45"/>
      <c r="C133" s="220" t="s">
        <v>239</v>
      </c>
      <c r="D133" s="220" t="s">
        <v>129</v>
      </c>
      <c r="E133" s="221" t="s">
        <v>240</v>
      </c>
      <c r="F133" s="222" t="s">
        <v>241</v>
      </c>
      <c r="G133" s="223" t="s">
        <v>175</v>
      </c>
      <c r="H133" s="224">
        <v>128.96000000000001</v>
      </c>
      <c r="I133" s="225"/>
      <c r="J133" s="226">
        <f>ROUND(I133*H133,2)</f>
        <v>0</v>
      </c>
      <c r="K133" s="222" t="s">
        <v>133</v>
      </c>
      <c r="L133" s="71"/>
      <c r="M133" s="227" t="s">
        <v>21</v>
      </c>
      <c r="N133" s="228" t="s">
        <v>42</v>
      </c>
      <c r="O133" s="46"/>
      <c r="P133" s="229">
        <f>O133*H133</f>
        <v>0</v>
      </c>
      <c r="Q133" s="229">
        <v>0</v>
      </c>
      <c r="R133" s="229">
        <f>Q133*H133</f>
        <v>0</v>
      </c>
      <c r="S133" s="229">
        <v>0.02</v>
      </c>
      <c r="T133" s="230">
        <f>S133*H133</f>
        <v>2.5792000000000002</v>
      </c>
      <c r="AR133" s="23" t="s">
        <v>149</v>
      </c>
      <c r="AT133" s="23" t="s">
        <v>129</v>
      </c>
      <c r="AU133" s="23" t="s">
        <v>81</v>
      </c>
      <c r="AY133" s="23" t="s">
        <v>126</v>
      </c>
      <c r="BE133" s="231">
        <f>IF(N133="základní",J133,0)</f>
        <v>0</v>
      </c>
      <c r="BF133" s="231">
        <f>IF(N133="snížená",J133,0)</f>
        <v>0</v>
      </c>
      <c r="BG133" s="231">
        <f>IF(N133="zákl. přenesená",J133,0)</f>
        <v>0</v>
      </c>
      <c r="BH133" s="231">
        <f>IF(N133="sníž. přenesená",J133,0)</f>
        <v>0</v>
      </c>
      <c r="BI133" s="231">
        <f>IF(N133="nulová",J133,0)</f>
        <v>0</v>
      </c>
      <c r="BJ133" s="23" t="s">
        <v>79</v>
      </c>
      <c r="BK133" s="231">
        <f>ROUND(I133*H133,2)</f>
        <v>0</v>
      </c>
      <c r="BL133" s="23" t="s">
        <v>149</v>
      </c>
      <c r="BM133" s="23" t="s">
        <v>242</v>
      </c>
    </row>
    <row r="134" s="11" customFormat="1">
      <c r="B134" s="236"/>
      <c r="C134" s="237"/>
      <c r="D134" s="238" t="s">
        <v>177</v>
      </c>
      <c r="E134" s="239" t="s">
        <v>21</v>
      </c>
      <c r="F134" s="240" t="s">
        <v>243</v>
      </c>
      <c r="G134" s="237"/>
      <c r="H134" s="241">
        <v>30.440000000000001</v>
      </c>
      <c r="I134" s="242"/>
      <c r="J134" s="237"/>
      <c r="K134" s="237"/>
      <c r="L134" s="243"/>
      <c r="M134" s="244"/>
      <c r="N134" s="245"/>
      <c r="O134" s="245"/>
      <c r="P134" s="245"/>
      <c r="Q134" s="245"/>
      <c r="R134" s="245"/>
      <c r="S134" s="245"/>
      <c r="T134" s="246"/>
      <c r="AT134" s="247" t="s">
        <v>177</v>
      </c>
      <c r="AU134" s="247" t="s">
        <v>81</v>
      </c>
      <c r="AV134" s="11" t="s">
        <v>81</v>
      </c>
      <c r="AW134" s="11" t="s">
        <v>35</v>
      </c>
      <c r="AX134" s="11" t="s">
        <v>71</v>
      </c>
      <c r="AY134" s="247" t="s">
        <v>126</v>
      </c>
    </row>
    <row r="135" s="11" customFormat="1">
      <c r="B135" s="236"/>
      <c r="C135" s="237"/>
      <c r="D135" s="238" t="s">
        <v>177</v>
      </c>
      <c r="E135" s="239" t="s">
        <v>21</v>
      </c>
      <c r="F135" s="240" t="s">
        <v>244</v>
      </c>
      <c r="G135" s="237"/>
      <c r="H135" s="241">
        <v>32.840000000000003</v>
      </c>
      <c r="I135" s="242"/>
      <c r="J135" s="237"/>
      <c r="K135" s="237"/>
      <c r="L135" s="243"/>
      <c r="M135" s="244"/>
      <c r="N135" s="245"/>
      <c r="O135" s="245"/>
      <c r="P135" s="245"/>
      <c r="Q135" s="245"/>
      <c r="R135" s="245"/>
      <c r="S135" s="245"/>
      <c r="T135" s="246"/>
      <c r="AT135" s="247" t="s">
        <v>177</v>
      </c>
      <c r="AU135" s="247" t="s">
        <v>81</v>
      </c>
      <c r="AV135" s="11" t="s">
        <v>81</v>
      </c>
      <c r="AW135" s="11" t="s">
        <v>35</v>
      </c>
      <c r="AX135" s="11" t="s">
        <v>71</v>
      </c>
      <c r="AY135" s="247" t="s">
        <v>126</v>
      </c>
    </row>
    <row r="136" s="11" customFormat="1">
      <c r="B136" s="236"/>
      <c r="C136" s="237"/>
      <c r="D136" s="238" t="s">
        <v>177</v>
      </c>
      <c r="E136" s="239" t="s">
        <v>21</v>
      </c>
      <c r="F136" s="240" t="s">
        <v>245</v>
      </c>
      <c r="G136" s="237"/>
      <c r="H136" s="241">
        <v>32.840000000000003</v>
      </c>
      <c r="I136" s="242"/>
      <c r="J136" s="237"/>
      <c r="K136" s="237"/>
      <c r="L136" s="243"/>
      <c r="M136" s="244"/>
      <c r="N136" s="245"/>
      <c r="O136" s="245"/>
      <c r="P136" s="245"/>
      <c r="Q136" s="245"/>
      <c r="R136" s="245"/>
      <c r="S136" s="245"/>
      <c r="T136" s="246"/>
      <c r="AT136" s="247" t="s">
        <v>177</v>
      </c>
      <c r="AU136" s="247" t="s">
        <v>81</v>
      </c>
      <c r="AV136" s="11" t="s">
        <v>81</v>
      </c>
      <c r="AW136" s="11" t="s">
        <v>35</v>
      </c>
      <c r="AX136" s="11" t="s">
        <v>71</v>
      </c>
      <c r="AY136" s="247" t="s">
        <v>126</v>
      </c>
    </row>
    <row r="137" s="11" customFormat="1">
      <c r="B137" s="236"/>
      <c r="C137" s="237"/>
      <c r="D137" s="238" t="s">
        <v>177</v>
      </c>
      <c r="E137" s="239" t="s">
        <v>21</v>
      </c>
      <c r="F137" s="240" t="s">
        <v>246</v>
      </c>
      <c r="G137" s="237"/>
      <c r="H137" s="241">
        <v>32.840000000000003</v>
      </c>
      <c r="I137" s="242"/>
      <c r="J137" s="237"/>
      <c r="K137" s="237"/>
      <c r="L137" s="243"/>
      <c r="M137" s="244"/>
      <c r="N137" s="245"/>
      <c r="O137" s="245"/>
      <c r="P137" s="245"/>
      <c r="Q137" s="245"/>
      <c r="R137" s="245"/>
      <c r="S137" s="245"/>
      <c r="T137" s="246"/>
      <c r="AT137" s="247" t="s">
        <v>177</v>
      </c>
      <c r="AU137" s="247" t="s">
        <v>81</v>
      </c>
      <c r="AV137" s="11" t="s">
        <v>81</v>
      </c>
      <c r="AW137" s="11" t="s">
        <v>35</v>
      </c>
      <c r="AX137" s="11" t="s">
        <v>71</v>
      </c>
      <c r="AY137" s="247" t="s">
        <v>126</v>
      </c>
    </row>
    <row r="138" s="12" customFormat="1">
      <c r="B138" s="248"/>
      <c r="C138" s="249"/>
      <c r="D138" s="238" t="s">
        <v>177</v>
      </c>
      <c r="E138" s="250" t="s">
        <v>21</v>
      </c>
      <c r="F138" s="251" t="s">
        <v>191</v>
      </c>
      <c r="G138" s="249"/>
      <c r="H138" s="252">
        <v>128.96000000000001</v>
      </c>
      <c r="I138" s="253"/>
      <c r="J138" s="249"/>
      <c r="K138" s="249"/>
      <c r="L138" s="254"/>
      <c r="M138" s="255"/>
      <c r="N138" s="256"/>
      <c r="O138" s="256"/>
      <c r="P138" s="256"/>
      <c r="Q138" s="256"/>
      <c r="R138" s="256"/>
      <c r="S138" s="256"/>
      <c r="T138" s="257"/>
      <c r="AT138" s="258" t="s">
        <v>177</v>
      </c>
      <c r="AU138" s="258" t="s">
        <v>81</v>
      </c>
      <c r="AV138" s="12" t="s">
        <v>149</v>
      </c>
      <c r="AW138" s="12" t="s">
        <v>35</v>
      </c>
      <c r="AX138" s="12" t="s">
        <v>79</v>
      </c>
      <c r="AY138" s="258" t="s">
        <v>126</v>
      </c>
    </row>
    <row r="139" s="10" customFormat="1" ht="29.88" customHeight="1">
      <c r="B139" s="204"/>
      <c r="C139" s="205"/>
      <c r="D139" s="206" t="s">
        <v>70</v>
      </c>
      <c r="E139" s="218" t="s">
        <v>247</v>
      </c>
      <c r="F139" s="218" t="s">
        <v>248</v>
      </c>
      <c r="G139" s="205"/>
      <c r="H139" s="205"/>
      <c r="I139" s="208"/>
      <c r="J139" s="219">
        <f>BK139</f>
        <v>0</v>
      </c>
      <c r="K139" s="205"/>
      <c r="L139" s="210"/>
      <c r="M139" s="211"/>
      <c r="N139" s="212"/>
      <c r="O139" s="212"/>
      <c r="P139" s="213">
        <f>SUM(P140:P144)</f>
        <v>0</v>
      </c>
      <c r="Q139" s="212"/>
      <c r="R139" s="213">
        <f>SUM(R140:R144)</f>
        <v>0</v>
      </c>
      <c r="S139" s="212"/>
      <c r="T139" s="214">
        <f>SUM(T140:T144)</f>
        <v>0</v>
      </c>
      <c r="AR139" s="215" t="s">
        <v>79</v>
      </c>
      <c r="AT139" s="216" t="s">
        <v>70</v>
      </c>
      <c r="AU139" s="216" t="s">
        <v>79</v>
      </c>
      <c r="AY139" s="215" t="s">
        <v>126</v>
      </c>
      <c r="BK139" s="217">
        <f>SUM(BK140:BK144)</f>
        <v>0</v>
      </c>
    </row>
    <row r="140" s="1" customFormat="1" ht="38.25" customHeight="1">
      <c r="B140" s="45"/>
      <c r="C140" s="220" t="s">
        <v>249</v>
      </c>
      <c r="D140" s="220" t="s">
        <v>129</v>
      </c>
      <c r="E140" s="221" t="s">
        <v>250</v>
      </c>
      <c r="F140" s="222" t="s">
        <v>251</v>
      </c>
      <c r="G140" s="223" t="s">
        <v>252</v>
      </c>
      <c r="H140" s="224">
        <v>16.323</v>
      </c>
      <c r="I140" s="225"/>
      <c r="J140" s="226">
        <f>ROUND(I140*H140,2)</f>
        <v>0</v>
      </c>
      <c r="K140" s="222" t="s">
        <v>133</v>
      </c>
      <c r="L140" s="71"/>
      <c r="M140" s="227" t="s">
        <v>21</v>
      </c>
      <c r="N140" s="228" t="s">
        <v>42</v>
      </c>
      <c r="O140" s="46"/>
      <c r="P140" s="229">
        <f>O140*H140</f>
        <v>0</v>
      </c>
      <c r="Q140" s="229">
        <v>0</v>
      </c>
      <c r="R140" s="229">
        <f>Q140*H140</f>
        <v>0</v>
      </c>
      <c r="S140" s="229">
        <v>0</v>
      </c>
      <c r="T140" s="230">
        <f>S140*H140</f>
        <v>0</v>
      </c>
      <c r="AR140" s="23" t="s">
        <v>149</v>
      </c>
      <c r="AT140" s="23" t="s">
        <v>129</v>
      </c>
      <c r="AU140" s="23" t="s">
        <v>81</v>
      </c>
      <c r="AY140" s="23" t="s">
        <v>126</v>
      </c>
      <c r="BE140" s="231">
        <f>IF(N140="základní",J140,0)</f>
        <v>0</v>
      </c>
      <c r="BF140" s="231">
        <f>IF(N140="snížená",J140,0)</f>
        <v>0</v>
      </c>
      <c r="BG140" s="231">
        <f>IF(N140="zákl. přenesená",J140,0)</f>
        <v>0</v>
      </c>
      <c r="BH140" s="231">
        <f>IF(N140="sníž. přenesená",J140,0)</f>
        <v>0</v>
      </c>
      <c r="BI140" s="231">
        <f>IF(N140="nulová",J140,0)</f>
        <v>0</v>
      </c>
      <c r="BJ140" s="23" t="s">
        <v>79</v>
      </c>
      <c r="BK140" s="231">
        <f>ROUND(I140*H140,2)</f>
        <v>0</v>
      </c>
      <c r="BL140" s="23" t="s">
        <v>149</v>
      </c>
      <c r="BM140" s="23" t="s">
        <v>253</v>
      </c>
    </row>
    <row r="141" s="1" customFormat="1" ht="25.5" customHeight="1">
      <c r="B141" s="45"/>
      <c r="C141" s="220" t="s">
        <v>254</v>
      </c>
      <c r="D141" s="220" t="s">
        <v>129</v>
      </c>
      <c r="E141" s="221" t="s">
        <v>255</v>
      </c>
      <c r="F141" s="222" t="s">
        <v>256</v>
      </c>
      <c r="G141" s="223" t="s">
        <v>252</v>
      </c>
      <c r="H141" s="224">
        <v>16.323</v>
      </c>
      <c r="I141" s="225"/>
      <c r="J141" s="226">
        <f>ROUND(I141*H141,2)</f>
        <v>0</v>
      </c>
      <c r="K141" s="222" t="s">
        <v>133</v>
      </c>
      <c r="L141" s="71"/>
      <c r="M141" s="227" t="s">
        <v>21</v>
      </c>
      <c r="N141" s="228" t="s">
        <v>42</v>
      </c>
      <c r="O141" s="46"/>
      <c r="P141" s="229">
        <f>O141*H141</f>
        <v>0</v>
      </c>
      <c r="Q141" s="229">
        <v>0</v>
      </c>
      <c r="R141" s="229">
        <f>Q141*H141</f>
        <v>0</v>
      </c>
      <c r="S141" s="229">
        <v>0</v>
      </c>
      <c r="T141" s="230">
        <f>S141*H141</f>
        <v>0</v>
      </c>
      <c r="AR141" s="23" t="s">
        <v>149</v>
      </c>
      <c r="AT141" s="23" t="s">
        <v>129</v>
      </c>
      <c r="AU141" s="23" t="s">
        <v>81</v>
      </c>
      <c r="AY141" s="23" t="s">
        <v>126</v>
      </c>
      <c r="BE141" s="231">
        <f>IF(N141="základní",J141,0)</f>
        <v>0</v>
      </c>
      <c r="BF141" s="231">
        <f>IF(N141="snížená",J141,0)</f>
        <v>0</v>
      </c>
      <c r="BG141" s="231">
        <f>IF(N141="zákl. přenesená",J141,0)</f>
        <v>0</v>
      </c>
      <c r="BH141" s="231">
        <f>IF(N141="sníž. přenesená",J141,0)</f>
        <v>0</v>
      </c>
      <c r="BI141" s="231">
        <f>IF(N141="nulová",J141,0)</f>
        <v>0</v>
      </c>
      <c r="BJ141" s="23" t="s">
        <v>79</v>
      </c>
      <c r="BK141" s="231">
        <f>ROUND(I141*H141,2)</f>
        <v>0</v>
      </c>
      <c r="BL141" s="23" t="s">
        <v>149</v>
      </c>
      <c r="BM141" s="23" t="s">
        <v>257</v>
      </c>
    </row>
    <row r="142" s="1" customFormat="1" ht="25.5" customHeight="1">
      <c r="B142" s="45"/>
      <c r="C142" s="220" t="s">
        <v>258</v>
      </c>
      <c r="D142" s="220" t="s">
        <v>129</v>
      </c>
      <c r="E142" s="221" t="s">
        <v>259</v>
      </c>
      <c r="F142" s="222" t="s">
        <v>260</v>
      </c>
      <c r="G142" s="223" t="s">
        <v>252</v>
      </c>
      <c r="H142" s="224">
        <v>114.261</v>
      </c>
      <c r="I142" s="225"/>
      <c r="J142" s="226">
        <f>ROUND(I142*H142,2)</f>
        <v>0</v>
      </c>
      <c r="K142" s="222" t="s">
        <v>133</v>
      </c>
      <c r="L142" s="71"/>
      <c r="M142" s="227" t="s">
        <v>21</v>
      </c>
      <c r="N142" s="228" t="s">
        <v>42</v>
      </c>
      <c r="O142" s="46"/>
      <c r="P142" s="229">
        <f>O142*H142</f>
        <v>0</v>
      </c>
      <c r="Q142" s="229">
        <v>0</v>
      </c>
      <c r="R142" s="229">
        <f>Q142*H142</f>
        <v>0</v>
      </c>
      <c r="S142" s="229">
        <v>0</v>
      </c>
      <c r="T142" s="230">
        <f>S142*H142</f>
        <v>0</v>
      </c>
      <c r="AR142" s="23" t="s">
        <v>149</v>
      </c>
      <c r="AT142" s="23" t="s">
        <v>129</v>
      </c>
      <c r="AU142" s="23" t="s">
        <v>81</v>
      </c>
      <c r="AY142" s="23" t="s">
        <v>126</v>
      </c>
      <c r="BE142" s="231">
        <f>IF(N142="základní",J142,0)</f>
        <v>0</v>
      </c>
      <c r="BF142" s="231">
        <f>IF(N142="snížená",J142,0)</f>
        <v>0</v>
      </c>
      <c r="BG142" s="231">
        <f>IF(N142="zákl. přenesená",J142,0)</f>
        <v>0</v>
      </c>
      <c r="BH142" s="231">
        <f>IF(N142="sníž. přenesená",J142,0)</f>
        <v>0</v>
      </c>
      <c r="BI142" s="231">
        <f>IF(N142="nulová",J142,0)</f>
        <v>0</v>
      </c>
      <c r="BJ142" s="23" t="s">
        <v>79</v>
      </c>
      <c r="BK142" s="231">
        <f>ROUND(I142*H142,2)</f>
        <v>0</v>
      </c>
      <c r="BL142" s="23" t="s">
        <v>149</v>
      </c>
      <c r="BM142" s="23" t="s">
        <v>261</v>
      </c>
    </row>
    <row r="143" s="11" customFormat="1">
      <c r="B143" s="236"/>
      <c r="C143" s="237"/>
      <c r="D143" s="238" t="s">
        <v>177</v>
      </c>
      <c r="E143" s="237"/>
      <c r="F143" s="240" t="s">
        <v>262</v>
      </c>
      <c r="G143" s="237"/>
      <c r="H143" s="241">
        <v>114.261</v>
      </c>
      <c r="I143" s="242"/>
      <c r="J143" s="237"/>
      <c r="K143" s="237"/>
      <c r="L143" s="243"/>
      <c r="M143" s="244"/>
      <c r="N143" s="245"/>
      <c r="O143" s="245"/>
      <c r="P143" s="245"/>
      <c r="Q143" s="245"/>
      <c r="R143" s="245"/>
      <c r="S143" s="245"/>
      <c r="T143" s="246"/>
      <c r="AT143" s="247" t="s">
        <v>177</v>
      </c>
      <c r="AU143" s="247" t="s">
        <v>81</v>
      </c>
      <c r="AV143" s="11" t="s">
        <v>81</v>
      </c>
      <c r="AW143" s="11" t="s">
        <v>6</v>
      </c>
      <c r="AX143" s="11" t="s">
        <v>79</v>
      </c>
      <c r="AY143" s="247" t="s">
        <v>126</v>
      </c>
    </row>
    <row r="144" s="1" customFormat="1" ht="16.5" customHeight="1">
      <c r="B144" s="45"/>
      <c r="C144" s="220" t="s">
        <v>10</v>
      </c>
      <c r="D144" s="220" t="s">
        <v>129</v>
      </c>
      <c r="E144" s="221" t="s">
        <v>263</v>
      </c>
      <c r="F144" s="222" t="s">
        <v>264</v>
      </c>
      <c r="G144" s="223" t="s">
        <v>252</v>
      </c>
      <c r="H144" s="224">
        <v>16.323</v>
      </c>
      <c r="I144" s="225"/>
      <c r="J144" s="226">
        <f>ROUND(I144*H144,2)</f>
        <v>0</v>
      </c>
      <c r="K144" s="222" t="s">
        <v>133</v>
      </c>
      <c r="L144" s="71"/>
      <c r="M144" s="227" t="s">
        <v>21</v>
      </c>
      <c r="N144" s="228" t="s">
        <v>42</v>
      </c>
      <c r="O144" s="46"/>
      <c r="P144" s="229">
        <f>O144*H144</f>
        <v>0</v>
      </c>
      <c r="Q144" s="229">
        <v>0</v>
      </c>
      <c r="R144" s="229">
        <f>Q144*H144</f>
        <v>0</v>
      </c>
      <c r="S144" s="229">
        <v>0</v>
      </c>
      <c r="T144" s="230">
        <f>S144*H144</f>
        <v>0</v>
      </c>
      <c r="AR144" s="23" t="s">
        <v>149</v>
      </c>
      <c r="AT144" s="23" t="s">
        <v>129</v>
      </c>
      <c r="AU144" s="23" t="s">
        <v>81</v>
      </c>
      <c r="AY144" s="23" t="s">
        <v>126</v>
      </c>
      <c r="BE144" s="231">
        <f>IF(N144="základní",J144,0)</f>
        <v>0</v>
      </c>
      <c r="BF144" s="231">
        <f>IF(N144="snížená",J144,0)</f>
        <v>0</v>
      </c>
      <c r="BG144" s="231">
        <f>IF(N144="zákl. přenesená",J144,0)</f>
        <v>0</v>
      </c>
      <c r="BH144" s="231">
        <f>IF(N144="sníž. přenesená",J144,0)</f>
        <v>0</v>
      </c>
      <c r="BI144" s="231">
        <f>IF(N144="nulová",J144,0)</f>
        <v>0</v>
      </c>
      <c r="BJ144" s="23" t="s">
        <v>79</v>
      </c>
      <c r="BK144" s="231">
        <f>ROUND(I144*H144,2)</f>
        <v>0</v>
      </c>
      <c r="BL144" s="23" t="s">
        <v>149</v>
      </c>
      <c r="BM144" s="23" t="s">
        <v>265</v>
      </c>
    </row>
    <row r="145" s="10" customFormat="1" ht="37.44" customHeight="1">
      <c r="B145" s="204"/>
      <c r="C145" s="205"/>
      <c r="D145" s="206" t="s">
        <v>70</v>
      </c>
      <c r="E145" s="207" t="s">
        <v>266</v>
      </c>
      <c r="F145" s="207" t="s">
        <v>267</v>
      </c>
      <c r="G145" s="205"/>
      <c r="H145" s="205"/>
      <c r="I145" s="208"/>
      <c r="J145" s="209">
        <f>BK145</f>
        <v>0</v>
      </c>
      <c r="K145" s="205"/>
      <c r="L145" s="210"/>
      <c r="M145" s="211"/>
      <c r="N145" s="212"/>
      <c r="O145" s="212"/>
      <c r="P145" s="213">
        <f>P146+P148+P163+P169+P181</f>
        <v>0</v>
      </c>
      <c r="Q145" s="212"/>
      <c r="R145" s="213">
        <f>R146+R148+R163+R169+R181</f>
        <v>0</v>
      </c>
      <c r="S145" s="212"/>
      <c r="T145" s="214">
        <f>T146+T148+T163+T169+T181</f>
        <v>2.112689</v>
      </c>
      <c r="AR145" s="215" t="s">
        <v>81</v>
      </c>
      <c r="AT145" s="216" t="s">
        <v>70</v>
      </c>
      <c r="AU145" s="216" t="s">
        <v>71</v>
      </c>
      <c r="AY145" s="215" t="s">
        <v>126</v>
      </c>
      <c r="BK145" s="217">
        <f>BK146+BK148+BK163+BK169+BK181</f>
        <v>0</v>
      </c>
    </row>
    <row r="146" s="10" customFormat="1" ht="19.92" customHeight="1">
      <c r="B146" s="204"/>
      <c r="C146" s="205"/>
      <c r="D146" s="206" t="s">
        <v>70</v>
      </c>
      <c r="E146" s="218" t="s">
        <v>268</v>
      </c>
      <c r="F146" s="218" t="s">
        <v>269</v>
      </c>
      <c r="G146" s="205"/>
      <c r="H146" s="205"/>
      <c r="I146" s="208"/>
      <c r="J146" s="219">
        <f>BK146</f>
        <v>0</v>
      </c>
      <c r="K146" s="205"/>
      <c r="L146" s="210"/>
      <c r="M146" s="211"/>
      <c r="N146" s="212"/>
      <c r="O146" s="212"/>
      <c r="P146" s="213">
        <f>P147</f>
        <v>0</v>
      </c>
      <c r="Q146" s="212"/>
      <c r="R146" s="213">
        <f>R147</f>
        <v>0</v>
      </c>
      <c r="S146" s="212"/>
      <c r="T146" s="214">
        <f>T147</f>
        <v>0.00263</v>
      </c>
      <c r="AR146" s="215" t="s">
        <v>81</v>
      </c>
      <c r="AT146" s="216" t="s">
        <v>70</v>
      </c>
      <c r="AU146" s="216" t="s">
        <v>79</v>
      </c>
      <c r="AY146" s="215" t="s">
        <v>126</v>
      </c>
      <c r="BK146" s="217">
        <f>BK147</f>
        <v>0</v>
      </c>
    </row>
    <row r="147" s="1" customFormat="1" ht="25.5" customHeight="1">
      <c r="B147" s="45"/>
      <c r="C147" s="220" t="s">
        <v>270</v>
      </c>
      <c r="D147" s="220" t="s">
        <v>129</v>
      </c>
      <c r="E147" s="221" t="s">
        <v>271</v>
      </c>
      <c r="F147" s="222" t="s">
        <v>272</v>
      </c>
      <c r="G147" s="223" t="s">
        <v>273</v>
      </c>
      <c r="H147" s="224">
        <v>1</v>
      </c>
      <c r="I147" s="225"/>
      <c r="J147" s="226">
        <f>ROUND(I147*H147,2)</f>
        <v>0</v>
      </c>
      <c r="K147" s="222" t="s">
        <v>21</v>
      </c>
      <c r="L147" s="71"/>
      <c r="M147" s="227" t="s">
        <v>21</v>
      </c>
      <c r="N147" s="228" t="s">
        <v>42</v>
      </c>
      <c r="O147" s="46"/>
      <c r="P147" s="229">
        <f>O147*H147</f>
        <v>0</v>
      </c>
      <c r="Q147" s="229">
        <v>0</v>
      </c>
      <c r="R147" s="229">
        <f>Q147*H147</f>
        <v>0</v>
      </c>
      <c r="S147" s="229">
        <v>0.00263</v>
      </c>
      <c r="T147" s="230">
        <f>S147*H147</f>
        <v>0.00263</v>
      </c>
      <c r="AR147" s="23" t="s">
        <v>270</v>
      </c>
      <c r="AT147" s="23" t="s">
        <v>129</v>
      </c>
      <c r="AU147" s="23" t="s">
        <v>81</v>
      </c>
      <c r="AY147" s="23" t="s">
        <v>126</v>
      </c>
      <c r="BE147" s="231">
        <f>IF(N147="základní",J147,0)</f>
        <v>0</v>
      </c>
      <c r="BF147" s="231">
        <f>IF(N147="snížená",J147,0)</f>
        <v>0</v>
      </c>
      <c r="BG147" s="231">
        <f>IF(N147="zákl. přenesená",J147,0)</f>
        <v>0</v>
      </c>
      <c r="BH147" s="231">
        <f>IF(N147="sníž. přenesená",J147,0)</f>
        <v>0</v>
      </c>
      <c r="BI147" s="231">
        <f>IF(N147="nulová",J147,0)</f>
        <v>0</v>
      </c>
      <c r="BJ147" s="23" t="s">
        <v>79</v>
      </c>
      <c r="BK147" s="231">
        <f>ROUND(I147*H147,2)</f>
        <v>0</v>
      </c>
      <c r="BL147" s="23" t="s">
        <v>270</v>
      </c>
      <c r="BM147" s="23" t="s">
        <v>274</v>
      </c>
    </row>
    <row r="148" s="10" customFormat="1" ht="29.88" customHeight="1">
      <c r="B148" s="204"/>
      <c r="C148" s="205"/>
      <c r="D148" s="206" t="s">
        <v>70</v>
      </c>
      <c r="E148" s="218" t="s">
        <v>275</v>
      </c>
      <c r="F148" s="218" t="s">
        <v>276</v>
      </c>
      <c r="G148" s="205"/>
      <c r="H148" s="205"/>
      <c r="I148" s="208"/>
      <c r="J148" s="219">
        <f>BK148</f>
        <v>0</v>
      </c>
      <c r="K148" s="205"/>
      <c r="L148" s="210"/>
      <c r="M148" s="211"/>
      <c r="N148" s="212"/>
      <c r="O148" s="212"/>
      <c r="P148" s="213">
        <f>SUM(P149:P162)</f>
        <v>0</v>
      </c>
      <c r="Q148" s="212"/>
      <c r="R148" s="213">
        <f>SUM(R149:R162)</f>
        <v>0</v>
      </c>
      <c r="S148" s="212"/>
      <c r="T148" s="214">
        <f>SUM(T149:T162)</f>
        <v>0.30754000000000004</v>
      </c>
      <c r="AR148" s="215" t="s">
        <v>81</v>
      </c>
      <c r="AT148" s="216" t="s">
        <v>70</v>
      </c>
      <c r="AU148" s="216" t="s">
        <v>79</v>
      </c>
      <c r="AY148" s="215" t="s">
        <v>126</v>
      </c>
      <c r="BK148" s="217">
        <f>SUM(BK149:BK162)</f>
        <v>0</v>
      </c>
    </row>
    <row r="149" s="1" customFormat="1" ht="16.5" customHeight="1">
      <c r="B149" s="45"/>
      <c r="C149" s="220" t="s">
        <v>277</v>
      </c>
      <c r="D149" s="220" t="s">
        <v>129</v>
      </c>
      <c r="E149" s="221" t="s">
        <v>278</v>
      </c>
      <c r="F149" s="222" t="s">
        <v>279</v>
      </c>
      <c r="G149" s="223" t="s">
        <v>280</v>
      </c>
      <c r="H149" s="224">
        <v>6</v>
      </c>
      <c r="I149" s="225"/>
      <c r="J149" s="226">
        <f>ROUND(I149*H149,2)</f>
        <v>0</v>
      </c>
      <c r="K149" s="222" t="s">
        <v>133</v>
      </c>
      <c r="L149" s="71"/>
      <c r="M149" s="227" t="s">
        <v>21</v>
      </c>
      <c r="N149" s="228" t="s">
        <v>42</v>
      </c>
      <c r="O149" s="46"/>
      <c r="P149" s="229">
        <f>O149*H149</f>
        <v>0</v>
      </c>
      <c r="Q149" s="229">
        <v>0</v>
      </c>
      <c r="R149" s="229">
        <f>Q149*H149</f>
        <v>0</v>
      </c>
      <c r="S149" s="229">
        <v>0.034200000000000001</v>
      </c>
      <c r="T149" s="230">
        <f>S149*H149</f>
        <v>0.20519999999999999</v>
      </c>
      <c r="AR149" s="23" t="s">
        <v>270</v>
      </c>
      <c r="AT149" s="23" t="s">
        <v>129</v>
      </c>
      <c r="AU149" s="23" t="s">
        <v>81</v>
      </c>
      <c r="AY149" s="23" t="s">
        <v>126</v>
      </c>
      <c r="BE149" s="231">
        <f>IF(N149="základní",J149,0)</f>
        <v>0</v>
      </c>
      <c r="BF149" s="231">
        <f>IF(N149="snížená",J149,0)</f>
        <v>0</v>
      </c>
      <c r="BG149" s="231">
        <f>IF(N149="zákl. přenesená",J149,0)</f>
        <v>0</v>
      </c>
      <c r="BH149" s="231">
        <f>IF(N149="sníž. přenesená",J149,0)</f>
        <v>0</v>
      </c>
      <c r="BI149" s="231">
        <f>IF(N149="nulová",J149,0)</f>
        <v>0</v>
      </c>
      <c r="BJ149" s="23" t="s">
        <v>79</v>
      </c>
      <c r="BK149" s="231">
        <f>ROUND(I149*H149,2)</f>
        <v>0</v>
      </c>
      <c r="BL149" s="23" t="s">
        <v>270</v>
      </c>
      <c r="BM149" s="23" t="s">
        <v>281</v>
      </c>
    </row>
    <row r="150" s="11" customFormat="1">
      <c r="B150" s="236"/>
      <c r="C150" s="237"/>
      <c r="D150" s="238" t="s">
        <v>177</v>
      </c>
      <c r="E150" s="239" t="s">
        <v>21</v>
      </c>
      <c r="F150" s="240" t="s">
        <v>282</v>
      </c>
      <c r="G150" s="237"/>
      <c r="H150" s="241">
        <v>1</v>
      </c>
      <c r="I150" s="242"/>
      <c r="J150" s="237"/>
      <c r="K150" s="237"/>
      <c r="L150" s="243"/>
      <c r="M150" s="244"/>
      <c r="N150" s="245"/>
      <c r="O150" s="245"/>
      <c r="P150" s="245"/>
      <c r="Q150" s="245"/>
      <c r="R150" s="245"/>
      <c r="S150" s="245"/>
      <c r="T150" s="246"/>
      <c r="AT150" s="247" t="s">
        <v>177</v>
      </c>
      <c r="AU150" s="247" t="s">
        <v>81</v>
      </c>
      <c r="AV150" s="11" t="s">
        <v>81</v>
      </c>
      <c r="AW150" s="11" t="s">
        <v>35</v>
      </c>
      <c r="AX150" s="11" t="s">
        <v>71</v>
      </c>
      <c r="AY150" s="247" t="s">
        <v>126</v>
      </c>
    </row>
    <row r="151" s="11" customFormat="1">
      <c r="B151" s="236"/>
      <c r="C151" s="237"/>
      <c r="D151" s="238" t="s">
        <v>177</v>
      </c>
      <c r="E151" s="239" t="s">
        <v>21</v>
      </c>
      <c r="F151" s="240" t="s">
        <v>283</v>
      </c>
      <c r="G151" s="237"/>
      <c r="H151" s="241">
        <v>1</v>
      </c>
      <c r="I151" s="242"/>
      <c r="J151" s="237"/>
      <c r="K151" s="237"/>
      <c r="L151" s="243"/>
      <c r="M151" s="244"/>
      <c r="N151" s="245"/>
      <c r="O151" s="245"/>
      <c r="P151" s="245"/>
      <c r="Q151" s="245"/>
      <c r="R151" s="245"/>
      <c r="S151" s="245"/>
      <c r="T151" s="246"/>
      <c r="AT151" s="247" t="s">
        <v>177</v>
      </c>
      <c r="AU151" s="247" t="s">
        <v>81</v>
      </c>
      <c r="AV151" s="11" t="s">
        <v>81</v>
      </c>
      <c r="AW151" s="11" t="s">
        <v>35</v>
      </c>
      <c r="AX151" s="11" t="s">
        <v>71</v>
      </c>
      <c r="AY151" s="247" t="s">
        <v>126</v>
      </c>
    </row>
    <row r="152" s="11" customFormat="1">
      <c r="B152" s="236"/>
      <c r="C152" s="237"/>
      <c r="D152" s="238" t="s">
        <v>177</v>
      </c>
      <c r="E152" s="239" t="s">
        <v>21</v>
      </c>
      <c r="F152" s="240" t="s">
        <v>284</v>
      </c>
      <c r="G152" s="237"/>
      <c r="H152" s="241">
        <v>2</v>
      </c>
      <c r="I152" s="242"/>
      <c r="J152" s="237"/>
      <c r="K152" s="237"/>
      <c r="L152" s="243"/>
      <c r="M152" s="244"/>
      <c r="N152" s="245"/>
      <c r="O152" s="245"/>
      <c r="P152" s="245"/>
      <c r="Q152" s="245"/>
      <c r="R152" s="245"/>
      <c r="S152" s="245"/>
      <c r="T152" s="246"/>
      <c r="AT152" s="247" t="s">
        <v>177</v>
      </c>
      <c r="AU152" s="247" t="s">
        <v>81</v>
      </c>
      <c r="AV152" s="11" t="s">
        <v>81</v>
      </c>
      <c r="AW152" s="11" t="s">
        <v>35</v>
      </c>
      <c r="AX152" s="11" t="s">
        <v>71</v>
      </c>
      <c r="AY152" s="247" t="s">
        <v>126</v>
      </c>
    </row>
    <row r="153" s="11" customFormat="1">
      <c r="B153" s="236"/>
      <c r="C153" s="237"/>
      <c r="D153" s="238" t="s">
        <v>177</v>
      </c>
      <c r="E153" s="239" t="s">
        <v>21</v>
      </c>
      <c r="F153" s="240" t="s">
        <v>285</v>
      </c>
      <c r="G153" s="237"/>
      <c r="H153" s="241">
        <v>2</v>
      </c>
      <c r="I153" s="242"/>
      <c r="J153" s="237"/>
      <c r="K153" s="237"/>
      <c r="L153" s="243"/>
      <c r="M153" s="244"/>
      <c r="N153" s="245"/>
      <c r="O153" s="245"/>
      <c r="P153" s="245"/>
      <c r="Q153" s="245"/>
      <c r="R153" s="245"/>
      <c r="S153" s="245"/>
      <c r="T153" s="246"/>
      <c r="AT153" s="247" t="s">
        <v>177</v>
      </c>
      <c r="AU153" s="247" t="s">
        <v>81</v>
      </c>
      <c r="AV153" s="11" t="s">
        <v>81</v>
      </c>
      <c r="AW153" s="11" t="s">
        <v>35</v>
      </c>
      <c r="AX153" s="11" t="s">
        <v>71</v>
      </c>
      <c r="AY153" s="247" t="s">
        <v>126</v>
      </c>
    </row>
    <row r="154" s="12" customFormat="1">
      <c r="B154" s="248"/>
      <c r="C154" s="249"/>
      <c r="D154" s="238" t="s">
        <v>177</v>
      </c>
      <c r="E154" s="250" t="s">
        <v>21</v>
      </c>
      <c r="F154" s="251" t="s">
        <v>191</v>
      </c>
      <c r="G154" s="249"/>
      <c r="H154" s="252">
        <v>6</v>
      </c>
      <c r="I154" s="253"/>
      <c r="J154" s="249"/>
      <c r="K154" s="249"/>
      <c r="L154" s="254"/>
      <c r="M154" s="255"/>
      <c r="N154" s="256"/>
      <c r="O154" s="256"/>
      <c r="P154" s="256"/>
      <c r="Q154" s="256"/>
      <c r="R154" s="256"/>
      <c r="S154" s="256"/>
      <c r="T154" s="257"/>
      <c r="AT154" s="258" t="s">
        <v>177</v>
      </c>
      <c r="AU154" s="258" t="s">
        <v>81</v>
      </c>
      <c r="AV154" s="12" t="s">
        <v>149</v>
      </c>
      <c r="AW154" s="12" t="s">
        <v>35</v>
      </c>
      <c r="AX154" s="12" t="s">
        <v>79</v>
      </c>
      <c r="AY154" s="258" t="s">
        <v>126</v>
      </c>
    </row>
    <row r="155" s="1" customFormat="1" ht="16.5" customHeight="1">
      <c r="B155" s="45"/>
      <c r="C155" s="220" t="s">
        <v>286</v>
      </c>
      <c r="D155" s="220" t="s">
        <v>129</v>
      </c>
      <c r="E155" s="221" t="s">
        <v>287</v>
      </c>
      <c r="F155" s="222" t="s">
        <v>288</v>
      </c>
      <c r="G155" s="223" t="s">
        <v>280</v>
      </c>
      <c r="H155" s="224">
        <v>4</v>
      </c>
      <c r="I155" s="225"/>
      <c r="J155" s="226">
        <f>ROUND(I155*H155,2)</f>
        <v>0</v>
      </c>
      <c r="K155" s="222" t="s">
        <v>133</v>
      </c>
      <c r="L155" s="71"/>
      <c r="M155" s="227" t="s">
        <v>21</v>
      </c>
      <c r="N155" s="228" t="s">
        <v>42</v>
      </c>
      <c r="O155" s="46"/>
      <c r="P155" s="229">
        <f>O155*H155</f>
        <v>0</v>
      </c>
      <c r="Q155" s="229">
        <v>0</v>
      </c>
      <c r="R155" s="229">
        <f>Q155*H155</f>
        <v>0</v>
      </c>
      <c r="S155" s="229">
        <v>0.019460000000000002</v>
      </c>
      <c r="T155" s="230">
        <f>S155*H155</f>
        <v>0.077840000000000006</v>
      </c>
      <c r="AR155" s="23" t="s">
        <v>270</v>
      </c>
      <c r="AT155" s="23" t="s">
        <v>129</v>
      </c>
      <c r="AU155" s="23" t="s">
        <v>81</v>
      </c>
      <c r="AY155" s="23" t="s">
        <v>126</v>
      </c>
      <c r="BE155" s="231">
        <f>IF(N155="základní",J155,0)</f>
        <v>0</v>
      </c>
      <c r="BF155" s="231">
        <f>IF(N155="snížená",J155,0)</f>
        <v>0</v>
      </c>
      <c r="BG155" s="231">
        <f>IF(N155="zákl. přenesená",J155,0)</f>
        <v>0</v>
      </c>
      <c r="BH155" s="231">
        <f>IF(N155="sníž. přenesená",J155,0)</f>
        <v>0</v>
      </c>
      <c r="BI155" s="231">
        <f>IF(N155="nulová",J155,0)</f>
        <v>0</v>
      </c>
      <c r="BJ155" s="23" t="s">
        <v>79</v>
      </c>
      <c r="BK155" s="231">
        <f>ROUND(I155*H155,2)</f>
        <v>0</v>
      </c>
      <c r="BL155" s="23" t="s">
        <v>270</v>
      </c>
      <c r="BM155" s="23" t="s">
        <v>289</v>
      </c>
    </row>
    <row r="156" s="11" customFormat="1">
      <c r="B156" s="236"/>
      <c r="C156" s="237"/>
      <c r="D156" s="238" t="s">
        <v>177</v>
      </c>
      <c r="E156" s="239" t="s">
        <v>21</v>
      </c>
      <c r="F156" s="240" t="s">
        <v>282</v>
      </c>
      <c r="G156" s="237"/>
      <c r="H156" s="241">
        <v>1</v>
      </c>
      <c r="I156" s="242"/>
      <c r="J156" s="237"/>
      <c r="K156" s="237"/>
      <c r="L156" s="243"/>
      <c r="M156" s="244"/>
      <c r="N156" s="245"/>
      <c r="O156" s="245"/>
      <c r="P156" s="245"/>
      <c r="Q156" s="245"/>
      <c r="R156" s="245"/>
      <c r="S156" s="245"/>
      <c r="T156" s="246"/>
      <c r="AT156" s="247" t="s">
        <v>177</v>
      </c>
      <c r="AU156" s="247" t="s">
        <v>81</v>
      </c>
      <c r="AV156" s="11" t="s">
        <v>81</v>
      </c>
      <c r="AW156" s="11" t="s">
        <v>35</v>
      </c>
      <c r="AX156" s="11" t="s">
        <v>71</v>
      </c>
      <c r="AY156" s="247" t="s">
        <v>126</v>
      </c>
    </row>
    <row r="157" s="11" customFormat="1">
      <c r="B157" s="236"/>
      <c r="C157" s="237"/>
      <c r="D157" s="238" t="s">
        <v>177</v>
      </c>
      <c r="E157" s="239" t="s">
        <v>21</v>
      </c>
      <c r="F157" s="240" t="s">
        <v>283</v>
      </c>
      <c r="G157" s="237"/>
      <c r="H157" s="241">
        <v>1</v>
      </c>
      <c r="I157" s="242"/>
      <c r="J157" s="237"/>
      <c r="K157" s="237"/>
      <c r="L157" s="243"/>
      <c r="M157" s="244"/>
      <c r="N157" s="245"/>
      <c r="O157" s="245"/>
      <c r="P157" s="245"/>
      <c r="Q157" s="245"/>
      <c r="R157" s="245"/>
      <c r="S157" s="245"/>
      <c r="T157" s="246"/>
      <c r="AT157" s="247" t="s">
        <v>177</v>
      </c>
      <c r="AU157" s="247" t="s">
        <v>81</v>
      </c>
      <c r="AV157" s="11" t="s">
        <v>81</v>
      </c>
      <c r="AW157" s="11" t="s">
        <v>35</v>
      </c>
      <c r="AX157" s="11" t="s">
        <v>71</v>
      </c>
      <c r="AY157" s="247" t="s">
        <v>126</v>
      </c>
    </row>
    <row r="158" s="11" customFormat="1">
      <c r="B158" s="236"/>
      <c r="C158" s="237"/>
      <c r="D158" s="238" t="s">
        <v>177</v>
      </c>
      <c r="E158" s="239" t="s">
        <v>21</v>
      </c>
      <c r="F158" s="240" t="s">
        <v>290</v>
      </c>
      <c r="G158" s="237"/>
      <c r="H158" s="241">
        <v>1</v>
      </c>
      <c r="I158" s="242"/>
      <c r="J158" s="237"/>
      <c r="K158" s="237"/>
      <c r="L158" s="243"/>
      <c r="M158" s="244"/>
      <c r="N158" s="245"/>
      <c r="O158" s="245"/>
      <c r="P158" s="245"/>
      <c r="Q158" s="245"/>
      <c r="R158" s="245"/>
      <c r="S158" s="245"/>
      <c r="T158" s="246"/>
      <c r="AT158" s="247" t="s">
        <v>177</v>
      </c>
      <c r="AU158" s="247" t="s">
        <v>81</v>
      </c>
      <c r="AV158" s="11" t="s">
        <v>81</v>
      </c>
      <c r="AW158" s="11" t="s">
        <v>35</v>
      </c>
      <c r="AX158" s="11" t="s">
        <v>71</v>
      </c>
      <c r="AY158" s="247" t="s">
        <v>126</v>
      </c>
    </row>
    <row r="159" s="11" customFormat="1">
      <c r="B159" s="236"/>
      <c r="C159" s="237"/>
      <c r="D159" s="238" t="s">
        <v>177</v>
      </c>
      <c r="E159" s="239" t="s">
        <v>21</v>
      </c>
      <c r="F159" s="240" t="s">
        <v>291</v>
      </c>
      <c r="G159" s="237"/>
      <c r="H159" s="241">
        <v>1</v>
      </c>
      <c r="I159" s="242"/>
      <c r="J159" s="237"/>
      <c r="K159" s="237"/>
      <c r="L159" s="243"/>
      <c r="M159" s="244"/>
      <c r="N159" s="245"/>
      <c r="O159" s="245"/>
      <c r="P159" s="245"/>
      <c r="Q159" s="245"/>
      <c r="R159" s="245"/>
      <c r="S159" s="245"/>
      <c r="T159" s="246"/>
      <c r="AT159" s="247" t="s">
        <v>177</v>
      </c>
      <c r="AU159" s="247" t="s">
        <v>81</v>
      </c>
      <c r="AV159" s="11" t="s">
        <v>81</v>
      </c>
      <c r="AW159" s="11" t="s">
        <v>35</v>
      </c>
      <c r="AX159" s="11" t="s">
        <v>71</v>
      </c>
      <c r="AY159" s="247" t="s">
        <v>126</v>
      </c>
    </row>
    <row r="160" s="12" customFormat="1">
      <c r="B160" s="248"/>
      <c r="C160" s="249"/>
      <c r="D160" s="238" t="s">
        <v>177</v>
      </c>
      <c r="E160" s="250" t="s">
        <v>21</v>
      </c>
      <c r="F160" s="251" t="s">
        <v>191</v>
      </c>
      <c r="G160" s="249"/>
      <c r="H160" s="252">
        <v>4</v>
      </c>
      <c r="I160" s="253"/>
      <c r="J160" s="249"/>
      <c r="K160" s="249"/>
      <c r="L160" s="254"/>
      <c r="M160" s="255"/>
      <c r="N160" s="256"/>
      <c r="O160" s="256"/>
      <c r="P160" s="256"/>
      <c r="Q160" s="256"/>
      <c r="R160" s="256"/>
      <c r="S160" s="256"/>
      <c r="T160" s="257"/>
      <c r="AT160" s="258" t="s">
        <v>177</v>
      </c>
      <c r="AU160" s="258" t="s">
        <v>81</v>
      </c>
      <c r="AV160" s="12" t="s">
        <v>149</v>
      </c>
      <c r="AW160" s="12" t="s">
        <v>35</v>
      </c>
      <c r="AX160" s="12" t="s">
        <v>79</v>
      </c>
      <c r="AY160" s="258" t="s">
        <v>126</v>
      </c>
    </row>
    <row r="161" s="1" customFormat="1" ht="16.5" customHeight="1">
      <c r="B161" s="45"/>
      <c r="C161" s="220" t="s">
        <v>292</v>
      </c>
      <c r="D161" s="220" t="s">
        <v>129</v>
      </c>
      <c r="E161" s="221" t="s">
        <v>293</v>
      </c>
      <c r="F161" s="222" t="s">
        <v>294</v>
      </c>
      <c r="G161" s="223" t="s">
        <v>280</v>
      </c>
      <c r="H161" s="224">
        <v>1</v>
      </c>
      <c r="I161" s="225"/>
      <c r="J161" s="226">
        <f>ROUND(I161*H161,2)</f>
        <v>0</v>
      </c>
      <c r="K161" s="222" t="s">
        <v>133</v>
      </c>
      <c r="L161" s="71"/>
      <c r="M161" s="227" t="s">
        <v>21</v>
      </c>
      <c r="N161" s="228" t="s">
        <v>42</v>
      </c>
      <c r="O161" s="46"/>
      <c r="P161" s="229">
        <f>O161*H161</f>
        <v>0</v>
      </c>
      <c r="Q161" s="229">
        <v>0</v>
      </c>
      <c r="R161" s="229">
        <f>Q161*H161</f>
        <v>0</v>
      </c>
      <c r="S161" s="229">
        <v>0.024500000000000001</v>
      </c>
      <c r="T161" s="230">
        <f>S161*H161</f>
        <v>0.024500000000000001</v>
      </c>
      <c r="AR161" s="23" t="s">
        <v>270</v>
      </c>
      <c r="AT161" s="23" t="s">
        <v>129</v>
      </c>
      <c r="AU161" s="23" t="s">
        <v>81</v>
      </c>
      <c r="AY161" s="23" t="s">
        <v>126</v>
      </c>
      <c r="BE161" s="231">
        <f>IF(N161="základní",J161,0)</f>
        <v>0</v>
      </c>
      <c r="BF161" s="231">
        <f>IF(N161="snížená",J161,0)</f>
        <v>0</v>
      </c>
      <c r="BG161" s="231">
        <f>IF(N161="zákl. přenesená",J161,0)</f>
        <v>0</v>
      </c>
      <c r="BH161" s="231">
        <f>IF(N161="sníž. přenesená",J161,0)</f>
        <v>0</v>
      </c>
      <c r="BI161" s="231">
        <f>IF(N161="nulová",J161,0)</f>
        <v>0</v>
      </c>
      <c r="BJ161" s="23" t="s">
        <v>79</v>
      </c>
      <c r="BK161" s="231">
        <f>ROUND(I161*H161,2)</f>
        <v>0</v>
      </c>
      <c r="BL161" s="23" t="s">
        <v>270</v>
      </c>
      <c r="BM161" s="23" t="s">
        <v>295</v>
      </c>
    </row>
    <row r="162" s="11" customFormat="1">
      <c r="B162" s="236"/>
      <c r="C162" s="237"/>
      <c r="D162" s="238" t="s">
        <v>177</v>
      </c>
      <c r="E162" s="239" t="s">
        <v>21</v>
      </c>
      <c r="F162" s="240" t="s">
        <v>283</v>
      </c>
      <c r="G162" s="237"/>
      <c r="H162" s="241">
        <v>1</v>
      </c>
      <c r="I162" s="242"/>
      <c r="J162" s="237"/>
      <c r="K162" s="237"/>
      <c r="L162" s="243"/>
      <c r="M162" s="244"/>
      <c r="N162" s="245"/>
      <c r="O162" s="245"/>
      <c r="P162" s="245"/>
      <c r="Q162" s="245"/>
      <c r="R162" s="245"/>
      <c r="S162" s="245"/>
      <c r="T162" s="246"/>
      <c r="AT162" s="247" t="s">
        <v>177</v>
      </c>
      <c r="AU162" s="247" t="s">
        <v>81</v>
      </c>
      <c r="AV162" s="11" t="s">
        <v>81</v>
      </c>
      <c r="AW162" s="11" t="s">
        <v>35</v>
      </c>
      <c r="AX162" s="11" t="s">
        <v>79</v>
      </c>
      <c r="AY162" s="247" t="s">
        <v>126</v>
      </c>
    </row>
    <row r="163" s="10" customFormat="1" ht="29.88" customHeight="1">
      <c r="B163" s="204"/>
      <c r="C163" s="205"/>
      <c r="D163" s="206" t="s">
        <v>70</v>
      </c>
      <c r="E163" s="218" t="s">
        <v>296</v>
      </c>
      <c r="F163" s="218" t="s">
        <v>297</v>
      </c>
      <c r="G163" s="205"/>
      <c r="H163" s="205"/>
      <c r="I163" s="208"/>
      <c r="J163" s="219">
        <f>BK163</f>
        <v>0</v>
      </c>
      <c r="K163" s="205"/>
      <c r="L163" s="210"/>
      <c r="M163" s="211"/>
      <c r="N163" s="212"/>
      <c r="O163" s="212"/>
      <c r="P163" s="213">
        <f>SUM(P164:P168)</f>
        <v>0</v>
      </c>
      <c r="Q163" s="212"/>
      <c r="R163" s="213">
        <f>SUM(R164:R168)</f>
        <v>0</v>
      </c>
      <c r="S163" s="212"/>
      <c r="T163" s="214">
        <f>SUM(T164:T168)</f>
        <v>0.0528</v>
      </c>
      <c r="AR163" s="215" t="s">
        <v>81</v>
      </c>
      <c r="AT163" s="216" t="s">
        <v>70</v>
      </c>
      <c r="AU163" s="216" t="s">
        <v>79</v>
      </c>
      <c r="AY163" s="215" t="s">
        <v>126</v>
      </c>
      <c r="BK163" s="217">
        <f>SUM(BK164:BK168)</f>
        <v>0</v>
      </c>
    </row>
    <row r="164" s="1" customFormat="1" ht="25.5" customHeight="1">
      <c r="B164" s="45"/>
      <c r="C164" s="220" t="s">
        <v>298</v>
      </c>
      <c r="D164" s="220" t="s">
        <v>129</v>
      </c>
      <c r="E164" s="221" t="s">
        <v>299</v>
      </c>
      <c r="F164" s="222" t="s">
        <v>300</v>
      </c>
      <c r="G164" s="223" t="s">
        <v>301</v>
      </c>
      <c r="H164" s="224">
        <v>3.2999999999999998</v>
      </c>
      <c r="I164" s="225"/>
      <c r="J164" s="226">
        <f>ROUND(I164*H164,2)</f>
        <v>0</v>
      </c>
      <c r="K164" s="222" t="s">
        <v>133</v>
      </c>
      <c r="L164" s="71"/>
      <c r="M164" s="227" t="s">
        <v>21</v>
      </c>
      <c r="N164" s="228" t="s">
        <v>42</v>
      </c>
      <c r="O164" s="46"/>
      <c r="P164" s="229">
        <f>O164*H164</f>
        <v>0</v>
      </c>
      <c r="Q164" s="229">
        <v>0</v>
      </c>
      <c r="R164" s="229">
        <f>Q164*H164</f>
        <v>0</v>
      </c>
      <c r="S164" s="229">
        <v>0.016</v>
      </c>
      <c r="T164" s="230">
        <f>S164*H164</f>
        <v>0.0528</v>
      </c>
      <c r="AR164" s="23" t="s">
        <v>270</v>
      </c>
      <c r="AT164" s="23" t="s">
        <v>129</v>
      </c>
      <c r="AU164" s="23" t="s">
        <v>81</v>
      </c>
      <c r="AY164" s="23" t="s">
        <v>126</v>
      </c>
      <c r="BE164" s="231">
        <f>IF(N164="základní",J164,0)</f>
        <v>0</v>
      </c>
      <c r="BF164" s="231">
        <f>IF(N164="snížená",J164,0)</f>
        <v>0</v>
      </c>
      <c r="BG164" s="231">
        <f>IF(N164="zákl. přenesená",J164,0)</f>
        <v>0</v>
      </c>
      <c r="BH164" s="231">
        <f>IF(N164="sníž. přenesená",J164,0)</f>
        <v>0</v>
      </c>
      <c r="BI164" s="231">
        <f>IF(N164="nulová",J164,0)</f>
        <v>0</v>
      </c>
      <c r="BJ164" s="23" t="s">
        <v>79</v>
      </c>
      <c r="BK164" s="231">
        <f>ROUND(I164*H164,2)</f>
        <v>0</v>
      </c>
      <c r="BL164" s="23" t="s">
        <v>270</v>
      </c>
      <c r="BM164" s="23" t="s">
        <v>302</v>
      </c>
    </row>
    <row r="165" s="11" customFormat="1">
      <c r="B165" s="236"/>
      <c r="C165" s="237"/>
      <c r="D165" s="238" t="s">
        <v>177</v>
      </c>
      <c r="E165" s="239" t="s">
        <v>21</v>
      </c>
      <c r="F165" s="240" t="s">
        <v>303</v>
      </c>
      <c r="G165" s="237"/>
      <c r="H165" s="241">
        <v>1.1000000000000001</v>
      </c>
      <c r="I165" s="242"/>
      <c r="J165" s="237"/>
      <c r="K165" s="237"/>
      <c r="L165" s="243"/>
      <c r="M165" s="244"/>
      <c r="N165" s="245"/>
      <c r="O165" s="245"/>
      <c r="P165" s="245"/>
      <c r="Q165" s="245"/>
      <c r="R165" s="245"/>
      <c r="S165" s="245"/>
      <c r="T165" s="246"/>
      <c r="AT165" s="247" t="s">
        <v>177</v>
      </c>
      <c r="AU165" s="247" t="s">
        <v>81</v>
      </c>
      <c r="AV165" s="11" t="s">
        <v>81</v>
      </c>
      <c r="AW165" s="11" t="s">
        <v>35</v>
      </c>
      <c r="AX165" s="11" t="s">
        <v>71</v>
      </c>
      <c r="AY165" s="247" t="s">
        <v>126</v>
      </c>
    </row>
    <row r="166" s="11" customFormat="1">
      <c r="B166" s="236"/>
      <c r="C166" s="237"/>
      <c r="D166" s="238" t="s">
        <v>177</v>
      </c>
      <c r="E166" s="239" t="s">
        <v>21</v>
      </c>
      <c r="F166" s="240" t="s">
        <v>304</v>
      </c>
      <c r="G166" s="237"/>
      <c r="H166" s="241">
        <v>1.1000000000000001</v>
      </c>
      <c r="I166" s="242"/>
      <c r="J166" s="237"/>
      <c r="K166" s="237"/>
      <c r="L166" s="243"/>
      <c r="M166" s="244"/>
      <c r="N166" s="245"/>
      <c r="O166" s="245"/>
      <c r="P166" s="245"/>
      <c r="Q166" s="245"/>
      <c r="R166" s="245"/>
      <c r="S166" s="245"/>
      <c r="T166" s="246"/>
      <c r="AT166" s="247" t="s">
        <v>177</v>
      </c>
      <c r="AU166" s="247" t="s">
        <v>81</v>
      </c>
      <c r="AV166" s="11" t="s">
        <v>81</v>
      </c>
      <c r="AW166" s="11" t="s">
        <v>35</v>
      </c>
      <c r="AX166" s="11" t="s">
        <v>71</v>
      </c>
      <c r="AY166" s="247" t="s">
        <v>126</v>
      </c>
    </row>
    <row r="167" s="11" customFormat="1">
      <c r="B167" s="236"/>
      <c r="C167" s="237"/>
      <c r="D167" s="238" t="s">
        <v>177</v>
      </c>
      <c r="E167" s="239" t="s">
        <v>21</v>
      </c>
      <c r="F167" s="240" t="s">
        <v>305</v>
      </c>
      <c r="G167" s="237"/>
      <c r="H167" s="241">
        <v>1.1000000000000001</v>
      </c>
      <c r="I167" s="242"/>
      <c r="J167" s="237"/>
      <c r="K167" s="237"/>
      <c r="L167" s="243"/>
      <c r="M167" s="244"/>
      <c r="N167" s="245"/>
      <c r="O167" s="245"/>
      <c r="P167" s="245"/>
      <c r="Q167" s="245"/>
      <c r="R167" s="245"/>
      <c r="S167" s="245"/>
      <c r="T167" s="246"/>
      <c r="AT167" s="247" t="s">
        <v>177</v>
      </c>
      <c r="AU167" s="247" t="s">
        <v>81</v>
      </c>
      <c r="AV167" s="11" t="s">
        <v>81</v>
      </c>
      <c r="AW167" s="11" t="s">
        <v>35</v>
      </c>
      <c r="AX167" s="11" t="s">
        <v>71</v>
      </c>
      <c r="AY167" s="247" t="s">
        <v>126</v>
      </c>
    </row>
    <row r="168" s="12" customFormat="1">
      <c r="B168" s="248"/>
      <c r="C168" s="249"/>
      <c r="D168" s="238" t="s">
        <v>177</v>
      </c>
      <c r="E168" s="250" t="s">
        <v>21</v>
      </c>
      <c r="F168" s="251" t="s">
        <v>191</v>
      </c>
      <c r="G168" s="249"/>
      <c r="H168" s="252">
        <v>3.2999999999999998</v>
      </c>
      <c r="I168" s="253"/>
      <c r="J168" s="249"/>
      <c r="K168" s="249"/>
      <c r="L168" s="254"/>
      <c r="M168" s="255"/>
      <c r="N168" s="256"/>
      <c r="O168" s="256"/>
      <c r="P168" s="256"/>
      <c r="Q168" s="256"/>
      <c r="R168" s="256"/>
      <c r="S168" s="256"/>
      <c r="T168" s="257"/>
      <c r="AT168" s="258" t="s">
        <v>177</v>
      </c>
      <c r="AU168" s="258" t="s">
        <v>81</v>
      </c>
      <c r="AV168" s="12" t="s">
        <v>149</v>
      </c>
      <c r="AW168" s="12" t="s">
        <v>35</v>
      </c>
      <c r="AX168" s="12" t="s">
        <v>79</v>
      </c>
      <c r="AY168" s="258" t="s">
        <v>126</v>
      </c>
    </row>
    <row r="169" s="10" customFormat="1" ht="29.88" customHeight="1">
      <c r="B169" s="204"/>
      <c r="C169" s="205"/>
      <c r="D169" s="206" t="s">
        <v>70</v>
      </c>
      <c r="E169" s="218" t="s">
        <v>306</v>
      </c>
      <c r="F169" s="218" t="s">
        <v>307</v>
      </c>
      <c r="G169" s="205"/>
      <c r="H169" s="205"/>
      <c r="I169" s="208"/>
      <c r="J169" s="219">
        <f>BK169</f>
        <v>0</v>
      </c>
      <c r="K169" s="205"/>
      <c r="L169" s="210"/>
      <c r="M169" s="211"/>
      <c r="N169" s="212"/>
      <c r="O169" s="212"/>
      <c r="P169" s="213">
        <f>SUM(P170:P180)</f>
        <v>0</v>
      </c>
      <c r="Q169" s="212"/>
      <c r="R169" s="213">
        <f>SUM(R170:R180)</f>
        <v>0</v>
      </c>
      <c r="S169" s="212"/>
      <c r="T169" s="214">
        <f>SUM(T170:T180)</f>
        <v>0.66280700000000004</v>
      </c>
      <c r="AR169" s="215" t="s">
        <v>81</v>
      </c>
      <c r="AT169" s="216" t="s">
        <v>70</v>
      </c>
      <c r="AU169" s="216" t="s">
        <v>79</v>
      </c>
      <c r="AY169" s="215" t="s">
        <v>126</v>
      </c>
      <c r="BK169" s="217">
        <f>SUM(BK170:BK180)</f>
        <v>0</v>
      </c>
    </row>
    <row r="170" s="1" customFormat="1" ht="16.5" customHeight="1">
      <c r="B170" s="45"/>
      <c r="C170" s="220" t="s">
        <v>9</v>
      </c>
      <c r="D170" s="220" t="s">
        <v>129</v>
      </c>
      <c r="E170" s="221" t="s">
        <v>308</v>
      </c>
      <c r="F170" s="222" t="s">
        <v>309</v>
      </c>
      <c r="G170" s="223" t="s">
        <v>175</v>
      </c>
      <c r="H170" s="224">
        <v>24.350000000000001</v>
      </c>
      <c r="I170" s="225"/>
      <c r="J170" s="226">
        <f>ROUND(I170*H170,2)</f>
        <v>0</v>
      </c>
      <c r="K170" s="222" t="s">
        <v>133</v>
      </c>
      <c r="L170" s="71"/>
      <c r="M170" s="227" t="s">
        <v>21</v>
      </c>
      <c r="N170" s="228" t="s">
        <v>42</v>
      </c>
      <c r="O170" s="46"/>
      <c r="P170" s="229">
        <f>O170*H170</f>
        <v>0</v>
      </c>
      <c r="Q170" s="229">
        <v>0</v>
      </c>
      <c r="R170" s="229">
        <f>Q170*H170</f>
        <v>0</v>
      </c>
      <c r="S170" s="229">
        <v>0.027220000000000001</v>
      </c>
      <c r="T170" s="230">
        <f>S170*H170</f>
        <v>0.66280700000000004</v>
      </c>
      <c r="AR170" s="23" t="s">
        <v>270</v>
      </c>
      <c r="AT170" s="23" t="s">
        <v>129</v>
      </c>
      <c r="AU170" s="23" t="s">
        <v>81</v>
      </c>
      <c r="AY170" s="23" t="s">
        <v>126</v>
      </c>
      <c r="BE170" s="231">
        <f>IF(N170="základní",J170,0)</f>
        <v>0</v>
      </c>
      <c r="BF170" s="231">
        <f>IF(N170="snížená",J170,0)</f>
        <v>0</v>
      </c>
      <c r="BG170" s="231">
        <f>IF(N170="zákl. přenesená",J170,0)</f>
        <v>0</v>
      </c>
      <c r="BH170" s="231">
        <f>IF(N170="sníž. přenesená",J170,0)</f>
        <v>0</v>
      </c>
      <c r="BI170" s="231">
        <f>IF(N170="nulová",J170,0)</f>
        <v>0</v>
      </c>
      <c r="BJ170" s="23" t="s">
        <v>79</v>
      </c>
      <c r="BK170" s="231">
        <f>ROUND(I170*H170,2)</f>
        <v>0</v>
      </c>
      <c r="BL170" s="23" t="s">
        <v>270</v>
      </c>
      <c r="BM170" s="23" t="s">
        <v>310</v>
      </c>
    </row>
    <row r="171" s="13" customFormat="1">
      <c r="B171" s="259"/>
      <c r="C171" s="260"/>
      <c r="D171" s="238" t="s">
        <v>177</v>
      </c>
      <c r="E171" s="261" t="s">
        <v>21</v>
      </c>
      <c r="F171" s="262" t="s">
        <v>311</v>
      </c>
      <c r="G171" s="260"/>
      <c r="H171" s="261" t="s">
        <v>21</v>
      </c>
      <c r="I171" s="263"/>
      <c r="J171" s="260"/>
      <c r="K171" s="260"/>
      <c r="L171" s="264"/>
      <c r="M171" s="265"/>
      <c r="N171" s="266"/>
      <c r="O171" s="266"/>
      <c r="P171" s="266"/>
      <c r="Q171" s="266"/>
      <c r="R171" s="266"/>
      <c r="S171" s="266"/>
      <c r="T171" s="267"/>
      <c r="AT171" s="268" t="s">
        <v>177</v>
      </c>
      <c r="AU171" s="268" t="s">
        <v>81</v>
      </c>
      <c r="AV171" s="13" t="s">
        <v>79</v>
      </c>
      <c r="AW171" s="13" t="s">
        <v>35</v>
      </c>
      <c r="AX171" s="13" t="s">
        <v>71</v>
      </c>
      <c r="AY171" s="268" t="s">
        <v>126</v>
      </c>
    </row>
    <row r="172" s="11" customFormat="1">
      <c r="B172" s="236"/>
      <c r="C172" s="237"/>
      <c r="D172" s="238" t="s">
        <v>177</v>
      </c>
      <c r="E172" s="239" t="s">
        <v>21</v>
      </c>
      <c r="F172" s="240" t="s">
        <v>312</v>
      </c>
      <c r="G172" s="237"/>
      <c r="H172" s="241">
        <v>0.25</v>
      </c>
      <c r="I172" s="242"/>
      <c r="J172" s="237"/>
      <c r="K172" s="237"/>
      <c r="L172" s="243"/>
      <c r="M172" s="244"/>
      <c r="N172" s="245"/>
      <c r="O172" s="245"/>
      <c r="P172" s="245"/>
      <c r="Q172" s="245"/>
      <c r="R172" s="245"/>
      <c r="S172" s="245"/>
      <c r="T172" s="246"/>
      <c r="AT172" s="247" t="s">
        <v>177</v>
      </c>
      <c r="AU172" s="247" t="s">
        <v>81</v>
      </c>
      <c r="AV172" s="11" t="s">
        <v>81</v>
      </c>
      <c r="AW172" s="11" t="s">
        <v>35</v>
      </c>
      <c r="AX172" s="11" t="s">
        <v>71</v>
      </c>
      <c r="AY172" s="247" t="s">
        <v>126</v>
      </c>
    </row>
    <row r="173" s="11" customFormat="1">
      <c r="B173" s="236"/>
      <c r="C173" s="237"/>
      <c r="D173" s="238" t="s">
        <v>177</v>
      </c>
      <c r="E173" s="239" t="s">
        <v>21</v>
      </c>
      <c r="F173" s="240" t="s">
        <v>313</v>
      </c>
      <c r="G173" s="237"/>
      <c r="H173" s="241">
        <v>0.25</v>
      </c>
      <c r="I173" s="242"/>
      <c r="J173" s="237"/>
      <c r="K173" s="237"/>
      <c r="L173" s="243"/>
      <c r="M173" s="244"/>
      <c r="N173" s="245"/>
      <c r="O173" s="245"/>
      <c r="P173" s="245"/>
      <c r="Q173" s="245"/>
      <c r="R173" s="245"/>
      <c r="S173" s="245"/>
      <c r="T173" s="246"/>
      <c r="AT173" s="247" t="s">
        <v>177</v>
      </c>
      <c r="AU173" s="247" t="s">
        <v>81</v>
      </c>
      <c r="AV173" s="11" t="s">
        <v>81</v>
      </c>
      <c r="AW173" s="11" t="s">
        <v>35</v>
      </c>
      <c r="AX173" s="11" t="s">
        <v>71</v>
      </c>
      <c r="AY173" s="247" t="s">
        <v>126</v>
      </c>
    </row>
    <row r="174" s="11" customFormat="1">
      <c r="B174" s="236"/>
      <c r="C174" s="237"/>
      <c r="D174" s="238" t="s">
        <v>177</v>
      </c>
      <c r="E174" s="239" t="s">
        <v>21</v>
      </c>
      <c r="F174" s="240" t="s">
        <v>314</v>
      </c>
      <c r="G174" s="237"/>
      <c r="H174" s="241">
        <v>0.25</v>
      </c>
      <c r="I174" s="242"/>
      <c r="J174" s="237"/>
      <c r="K174" s="237"/>
      <c r="L174" s="243"/>
      <c r="M174" s="244"/>
      <c r="N174" s="245"/>
      <c r="O174" s="245"/>
      <c r="P174" s="245"/>
      <c r="Q174" s="245"/>
      <c r="R174" s="245"/>
      <c r="S174" s="245"/>
      <c r="T174" s="246"/>
      <c r="AT174" s="247" t="s">
        <v>177</v>
      </c>
      <c r="AU174" s="247" t="s">
        <v>81</v>
      </c>
      <c r="AV174" s="11" t="s">
        <v>81</v>
      </c>
      <c r="AW174" s="11" t="s">
        <v>35</v>
      </c>
      <c r="AX174" s="11" t="s">
        <v>71</v>
      </c>
      <c r="AY174" s="247" t="s">
        <v>126</v>
      </c>
    </row>
    <row r="175" s="13" customFormat="1">
      <c r="B175" s="259"/>
      <c r="C175" s="260"/>
      <c r="D175" s="238" t="s">
        <v>177</v>
      </c>
      <c r="E175" s="261" t="s">
        <v>21</v>
      </c>
      <c r="F175" s="262" t="s">
        <v>226</v>
      </c>
      <c r="G175" s="260"/>
      <c r="H175" s="261" t="s">
        <v>21</v>
      </c>
      <c r="I175" s="263"/>
      <c r="J175" s="260"/>
      <c r="K175" s="260"/>
      <c r="L175" s="264"/>
      <c r="M175" s="265"/>
      <c r="N175" s="266"/>
      <c r="O175" s="266"/>
      <c r="P175" s="266"/>
      <c r="Q175" s="266"/>
      <c r="R175" s="266"/>
      <c r="S175" s="266"/>
      <c r="T175" s="267"/>
      <c r="AT175" s="268" t="s">
        <v>177</v>
      </c>
      <c r="AU175" s="268" t="s">
        <v>81</v>
      </c>
      <c r="AV175" s="13" t="s">
        <v>79</v>
      </c>
      <c r="AW175" s="13" t="s">
        <v>35</v>
      </c>
      <c r="AX175" s="13" t="s">
        <v>71</v>
      </c>
      <c r="AY175" s="268" t="s">
        <v>126</v>
      </c>
    </row>
    <row r="176" s="11" customFormat="1">
      <c r="B176" s="236"/>
      <c r="C176" s="237"/>
      <c r="D176" s="238" t="s">
        <v>177</v>
      </c>
      <c r="E176" s="239" t="s">
        <v>21</v>
      </c>
      <c r="F176" s="240" t="s">
        <v>227</v>
      </c>
      <c r="G176" s="237"/>
      <c r="H176" s="241">
        <v>5</v>
      </c>
      <c r="I176" s="242"/>
      <c r="J176" s="237"/>
      <c r="K176" s="237"/>
      <c r="L176" s="243"/>
      <c r="M176" s="244"/>
      <c r="N176" s="245"/>
      <c r="O176" s="245"/>
      <c r="P176" s="245"/>
      <c r="Q176" s="245"/>
      <c r="R176" s="245"/>
      <c r="S176" s="245"/>
      <c r="T176" s="246"/>
      <c r="AT176" s="247" t="s">
        <v>177</v>
      </c>
      <c r="AU176" s="247" t="s">
        <v>81</v>
      </c>
      <c r="AV176" s="11" t="s">
        <v>81</v>
      </c>
      <c r="AW176" s="11" t="s">
        <v>35</v>
      </c>
      <c r="AX176" s="11" t="s">
        <v>71</v>
      </c>
      <c r="AY176" s="247" t="s">
        <v>126</v>
      </c>
    </row>
    <row r="177" s="11" customFormat="1">
      <c r="B177" s="236"/>
      <c r="C177" s="237"/>
      <c r="D177" s="238" t="s">
        <v>177</v>
      </c>
      <c r="E177" s="239" t="s">
        <v>21</v>
      </c>
      <c r="F177" s="240" t="s">
        <v>228</v>
      </c>
      <c r="G177" s="237"/>
      <c r="H177" s="241">
        <v>6.2000000000000002</v>
      </c>
      <c r="I177" s="242"/>
      <c r="J177" s="237"/>
      <c r="K177" s="237"/>
      <c r="L177" s="243"/>
      <c r="M177" s="244"/>
      <c r="N177" s="245"/>
      <c r="O177" s="245"/>
      <c r="P177" s="245"/>
      <c r="Q177" s="245"/>
      <c r="R177" s="245"/>
      <c r="S177" s="245"/>
      <c r="T177" s="246"/>
      <c r="AT177" s="247" t="s">
        <v>177</v>
      </c>
      <c r="AU177" s="247" t="s">
        <v>81</v>
      </c>
      <c r="AV177" s="11" t="s">
        <v>81</v>
      </c>
      <c r="AW177" s="11" t="s">
        <v>35</v>
      </c>
      <c r="AX177" s="11" t="s">
        <v>71</v>
      </c>
      <c r="AY177" s="247" t="s">
        <v>126</v>
      </c>
    </row>
    <row r="178" s="11" customFormat="1">
      <c r="B178" s="236"/>
      <c r="C178" s="237"/>
      <c r="D178" s="238" t="s">
        <v>177</v>
      </c>
      <c r="E178" s="239" t="s">
        <v>21</v>
      </c>
      <c r="F178" s="240" t="s">
        <v>229</v>
      </c>
      <c r="G178" s="237"/>
      <c r="H178" s="241">
        <v>6.2000000000000002</v>
      </c>
      <c r="I178" s="242"/>
      <c r="J178" s="237"/>
      <c r="K178" s="237"/>
      <c r="L178" s="243"/>
      <c r="M178" s="244"/>
      <c r="N178" s="245"/>
      <c r="O178" s="245"/>
      <c r="P178" s="245"/>
      <c r="Q178" s="245"/>
      <c r="R178" s="245"/>
      <c r="S178" s="245"/>
      <c r="T178" s="246"/>
      <c r="AT178" s="247" t="s">
        <v>177</v>
      </c>
      <c r="AU178" s="247" t="s">
        <v>81</v>
      </c>
      <c r="AV178" s="11" t="s">
        <v>81</v>
      </c>
      <c r="AW178" s="11" t="s">
        <v>35</v>
      </c>
      <c r="AX178" s="11" t="s">
        <v>71</v>
      </c>
      <c r="AY178" s="247" t="s">
        <v>126</v>
      </c>
    </row>
    <row r="179" s="11" customFormat="1">
      <c r="B179" s="236"/>
      <c r="C179" s="237"/>
      <c r="D179" s="238" t="s">
        <v>177</v>
      </c>
      <c r="E179" s="239" t="s">
        <v>21</v>
      </c>
      <c r="F179" s="240" t="s">
        <v>230</v>
      </c>
      <c r="G179" s="237"/>
      <c r="H179" s="241">
        <v>6.2000000000000002</v>
      </c>
      <c r="I179" s="242"/>
      <c r="J179" s="237"/>
      <c r="K179" s="237"/>
      <c r="L179" s="243"/>
      <c r="M179" s="244"/>
      <c r="N179" s="245"/>
      <c r="O179" s="245"/>
      <c r="P179" s="245"/>
      <c r="Q179" s="245"/>
      <c r="R179" s="245"/>
      <c r="S179" s="245"/>
      <c r="T179" s="246"/>
      <c r="AT179" s="247" t="s">
        <v>177</v>
      </c>
      <c r="AU179" s="247" t="s">
        <v>81</v>
      </c>
      <c r="AV179" s="11" t="s">
        <v>81</v>
      </c>
      <c r="AW179" s="11" t="s">
        <v>35</v>
      </c>
      <c r="AX179" s="11" t="s">
        <v>71</v>
      </c>
      <c r="AY179" s="247" t="s">
        <v>126</v>
      </c>
    </row>
    <row r="180" s="12" customFormat="1">
      <c r="B180" s="248"/>
      <c r="C180" s="249"/>
      <c r="D180" s="238" t="s">
        <v>177</v>
      </c>
      <c r="E180" s="250" t="s">
        <v>21</v>
      </c>
      <c r="F180" s="251" t="s">
        <v>191</v>
      </c>
      <c r="G180" s="249"/>
      <c r="H180" s="252">
        <v>24.350000000000001</v>
      </c>
      <c r="I180" s="253"/>
      <c r="J180" s="249"/>
      <c r="K180" s="249"/>
      <c r="L180" s="254"/>
      <c r="M180" s="255"/>
      <c r="N180" s="256"/>
      <c r="O180" s="256"/>
      <c r="P180" s="256"/>
      <c r="Q180" s="256"/>
      <c r="R180" s="256"/>
      <c r="S180" s="256"/>
      <c r="T180" s="257"/>
      <c r="AT180" s="258" t="s">
        <v>177</v>
      </c>
      <c r="AU180" s="258" t="s">
        <v>81</v>
      </c>
      <c r="AV180" s="12" t="s">
        <v>149</v>
      </c>
      <c r="AW180" s="12" t="s">
        <v>35</v>
      </c>
      <c r="AX180" s="12" t="s">
        <v>79</v>
      </c>
      <c r="AY180" s="258" t="s">
        <v>126</v>
      </c>
    </row>
    <row r="181" s="10" customFormat="1" ht="29.88" customHeight="1">
      <c r="B181" s="204"/>
      <c r="C181" s="205"/>
      <c r="D181" s="206" t="s">
        <v>70</v>
      </c>
      <c r="E181" s="218" t="s">
        <v>315</v>
      </c>
      <c r="F181" s="218" t="s">
        <v>316</v>
      </c>
      <c r="G181" s="205"/>
      <c r="H181" s="205"/>
      <c r="I181" s="208"/>
      <c r="J181" s="219">
        <f>BK181</f>
        <v>0</v>
      </c>
      <c r="K181" s="205"/>
      <c r="L181" s="210"/>
      <c r="M181" s="211"/>
      <c r="N181" s="212"/>
      <c r="O181" s="212"/>
      <c r="P181" s="213">
        <f>SUM(P182:P187)</f>
        <v>0</v>
      </c>
      <c r="Q181" s="212"/>
      <c r="R181" s="213">
        <f>SUM(R182:R187)</f>
        <v>0</v>
      </c>
      <c r="S181" s="212"/>
      <c r="T181" s="214">
        <f>SUM(T182:T187)</f>
        <v>1.0869119999999999</v>
      </c>
      <c r="AR181" s="215" t="s">
        <v>81</v>
      </c>
      <c r="AT181" s="216" t="s">
        <v>70</v>
      </c>
      <c r="AU181" s="216" t="s">
        <v>79</v>
      </c>
      <c r="AY181" s="215" t="s">
        <v>126</v>
      </c>
      <c r="BK181" s="217">
        <f>SUM(BK182:BK187)</f>
        <v>0</v>
      </c>
    </row>
    <row r="182" s="1" customFormat="1" ht="16.5" customHeight="1">
      <c r="B182" s="45"/>
      <c r="C182" s="220" t="s">
        <v>317</v>
      </c>
      <c r="D182" s="220" t="s">
        <v>129</v>
      </c>
      <c r="E182" s="221" t="s">
        <v>318</v>
      </c>
      <c r="F182" s="222" t="s">
        <v>319</v>
      </c>
      <c r="G182" s="223" t="s">
        <v>175</v>
      </c>
      <c r="H182" s="224">
        <v>39.960000000000001</v>
      </c>
      <c r="I182" s="225"/>
      <c r="J182" s="226">
        <f>ROUND(I182*H182,2)</f>
        <v>0</v>
      </c>
      <c r="K182" s="222" t="s">
        <v>133</v>
      </c>
      <c r="L182" s="71"/>
      <c r="M182" s="227" t="s">
        <v>21</v>
      </c>
      <c r="N182" s="228" t="s">
        <v>42</v>
      </c>
      <c r="O182" s="46"/>
      <c r="P182" s="229">
        <f>O182*H182</f>
        <v>0</v>
      </c>
      <c r="Q182" s="229">
        <v>0</v>
      </c>
      <c r="R182" s="229">
        <f>Q182*H182</f>
        <v>0</v>
      </c>
      <c r="S182" s="229">
        <v>0.027199999999999998</v>
      </c>
      <c r="T182" s="230">
        <f>S182*H182</f>
        <v>1.0869119999999999</v>
      </c>
      <c r="AR182" s="23" t="s">
        <v>270</v>
      </c>
      <c r="AT182" s="23" t="s">
        <v>129</v>
      </c>
      <c r="AU182" s="23" t="s">
        <v>81</v>
      </c>
      <c r="AY182" s="23" t="s">
        <v>126</v>
      </c>
      <c r="BE182" s="231">
        <f>IF(N182="základní",J182,0)</f>
        <v>0</v>
      </c>
      <c r="BF182" s="231">
        <f>IF(N182="snížená",J182,0)</f>
        <v>0</v>
      </c>
      <c r="BG182" s="231">
        <f>IF(N182="zákl. přenesená",J182,0)</f>
        <v>0</v>
      </c>
      <c r="BH182" s="231">
        <f>IF(N182="sníž. přenesená",J182,0)</f>
        <v>0</v>
      </c>
      <c r="BI182" s="231">
        <f>IF(N182="nulová",J182,0)</f>
        <v>0</v>
      </c>
      <c r="BJ182" s="23" t="s">
        <v>79</v>
      </c>
      <c r="BK182" s="231">
        <f>ROUND(I182*H182,2)</f>
        <v>0</v>
      </c>
      <c r="BL182" s="23" t="s">
        <v>270</v>
      </c>
      <c r="BM182" s="23" t="s">
        <v>320</v>
      </c>
    </row>
    <row r="183" s="11" customFormat="1">
      <c r="B183" s="236"/>
      <c r="C183" s="237"/>
      <c r="D183" s="238" t="s">
        <v>177</v>
      </c>
      <c r="E183" s="239" t="s">
        <v>21</v>
      </c>
      <c r="F183" s="240" t="s">
        <v>321</v>
      </c>
      <c r="G183" s="237"/>
      <c r="H183" s="241">
        <v>9.7200000000000006</v>
      </c>
      <c r="I183" s="242"/>
      <c r="J183" s="237"/>
      <c r="K183" s="237"/>
      <c r="L183" s="243"/>
      <c r="M183" s="244"/>
      <c r="N183" s="245"/>
      <c r="O183" s="245"/>
      <c r="P183" s="245"/>
      <c r="Q183" s="245"/>
      <c r="R183" s="245"/>
      <c r="S183" s="245"/>
      <c r="T183" s="246"/>
      <c r="AT183" s="247" t="s">
        <v>177</v>
      </c>
      <c r="AU183" s="247" t="s">
        <v>81</v>
      </c>
      <c r="AV183" s="11" t="s">
        <v>81</v>
      </c>
      <c r="AW183" s="11" t="s">
        <v>35</v>
      </c>
      <c r="AX183" s="11" t="s">
        <v>71</v>
      </c>
      <c r="AY183" s="247" t="s">
        <v>126</v>
      </c>
    </row>
    <row r="184" s="11" customFormat="1">
      <c r="B184" s="236"/>
      <c r="C184" s="237"/>
      <c r="D184" s="238" t="s">
        <v>177</v>
      </c>
      <c r="E184" s="239" t="s">
        <v>21</v>
      </c>
      <c r="F184" s="240" t="s">
        <v>322</v>
      </c>
      <c r="G184" s="237"/>
      <c r="H184" s="241">
        <v>10.08</v>
      </c>
      <c r="I184" s="242"/>
      <c r="J184" s="237"/>
      <c r="K184" s="237"/>
      <c r="L184" s="243"/>
      <c r="M184" s="244"/>
      <c r="N184" s="245"/>
      <c r="O184" s="245"/>
      <c r="P184" s="245"/>
      <c r="Q184" s="245"/>
      <c r="R184" s="245"/>
      <c r="S184" s="245"/>
      <c r="T184" s="246"/>
      <c r="AT184" s="247" t="s">
        <v>177</v>
      </c>
      <c r="AU184" s="247" t="s">
        <v>81</v>
      </c>
      <c r="AV184" s="11" t="s">
        <v>81</v>
      </c>
      <c r="AW184" s="11" t="s">
        <v>35</v>
      </c>
      <c r="AX184" s="11" t="s">
        <v>71</v>
      </c>
      <c r="AY184" s="247" t="s">
        <v>126</v>
      </c>
    </row>
    <row r="185" s="11" customFormat="1">
      <c r="B185" s="236"/>
      <c r="C185" s="237"/>
      <c r="D185" s="238" t="s">
        <v>177</v>
      </c>
      <c r="E185" s="239" t="s">
        <v>21</v>
      </c>
      <c r="F185" s="240" t="s">
        <v>323</v>
      </c>
      <c r="G185" s="237"/>
      <c r="H185" s="241">
        <v>10.08</v>
      </c>
      <c r="I185" s="242"/>
      <c r="J185" s="237"/>
      <c r="K185" s="237"/>
      <c r="L185" s="243"/>
      <c r="M185" s="244"/>
      <c r="N185" s="245"/>
      <c r="O185" s="245"/>
      <c r="P185" s="245"/>
      <c r="Q185" s="245"/>
      <c r="R185" s="245"/>
      <c r="S185" s="245"/>
      <c r="T185" s="246"/>
      <c r="AT185" s="247" t="s">
        <v>177</v>
      </c>
      <c r="AU185" s="247" t="s">
        <v>81</v>
      </c>
      <c r="AV185" s="11" t="s">
        <v>81</v>
      </c>
      <c r="AW185" s="11" t="s">
        <v>35</v>
      </c>
      <c r="AX185" s="11" t="s">
        <v>71</v>
      </c>
      <c r="AY185" s="247" t="s">
        <v>126</v>
      </c>
    </row>
    <row r="186" s="11" customFormat="1">
      <c r="B186" s="236"/>
      <c r="C186" s="237"/>
      <c r="D186" s="238" t="s">
        <v>177</v>
      </c>
      <c r="E186" s="239" t="s">
        <v>21</v>
      </c>
      <c r="F186" s="240" t="s">
        <v>324</v>
      </c>
      <c r="G186" s="237"/>
      <c r="H186" s="241">
        <v>10.08</v>
      </c>
      <c r="I186" s="242"/>
      <c r="J186" s="237"/>
      <c r="K186" s="237"/>
      <c r="L186" s="243"/>
      <c r="M186" s="244"/>
      <c r="N186" s="245"/>
      <c r="O186" s="245"/>
      <c r="P186" s="245"/>
      <c r="Q186" s="245"/>
      <c r="R186" s="245"/>
      <c r="S186" s="245"/>
      <c r="T186" s="246"/>
      <c r="AT186" s="247" t="s">
        <v>177</v>
      </c>
      <c r="AU186" s="247" t="s">
        <v>81</v>
      </c>
      <c r="AV186" s="11" t="s">
        <v>81</v>
      </c>
      <c r="AW186" s="11" t="s">
        <v>35</v>
      </c>
      <c r="AX186" s="11" t="s">
        <v>71</v>
      </c>
      <c r="AY186" s="247" t="s">
        <v>126</v>
      </c>
    </row>
    <row r="187" s="12" customFormat="1">
      <c r="B187" s="248"/>
      <c r="C187" s="249"/>
      <c r="D187" s="238" t="s">
        <v>177</v>
      </c>
      <c r="E187" s="250" t="s">
        <v>21</v>
      </c>
      <c r="F187" s="251" t="s">
        <v>191</v>
      </c>
      <c r="G187" s="249"/>
      <c r="H187" s="252">
        <v>39.960000000000001</v>
      </c>
      <c r="I187" s="253"/>
      <c r="J187" s="249"/>
      <c r="K187" s="249"/>
      <c r="L187" s="254"/>
      <c r="M187" s="269"/>
      <c r="N187" s="270"/>
      <c r="O187" s="270"/>
      <c r="P187" s="270"/>
      <c r="Q187" s="270"/>
      <c r="R187" s="270"/>
      <c r="S187" s="270"/>
      <c r="T187" s="271"/>
      <c r="AT187" s="258" t="s">
        <v>177</v>
      </c>
      <c r="AU187" s="258" t="s">
        <v>81</v>
      </c>
      <c r="AV187" s="12" t="s">
        <v>149</v>
      </c>
      <c r="AW187" s="12" t="s">
        <v>35</v>
      </c>
      <c r="AX187" s="12" t="s">
        <v>79</v>
      </c>
      <c r="AY187" s="258" t="s">
        <v>126</v>
      </c>
    </row>
    <row r="188" s="1" customFormat="1" ht="6.96" customHeight="1">
      <c r="B188" s="66"/>
      <c r="C188" s="67"/>
      <c r="D188" s="67"/>
      <c r="E188" s="67"/>
      <c r="F188" s="67"/>
      <c r="G188" s="67"/>
      <c r="H188" s="67"/>
      <c r="I188" s="165"/>
      <c r="J188" s="67"/>
      <c r="K188" s="67"/>
      <c r="L188" s="71"/>
    </row>
  </sheetData>
  <sheetProtection sheet="1" autoFilter="0" formatColumns="0" formatRows="0" objects="1" scenarios="1" spinCount="100000" saltValue="3QvXeSHoWY/LsxGir1dmwU0oQT4pPo7y4PSpvr76ullrVWUyuECcgGW+fgGYK84g7DfYwpfXo78RDv+wId3d9w==" hashValue="zOQ7OKwCdlF008OO6X5gXMyolr/1LbTyPivMCVFBTrCohDYaQq/LJjcSPKr21cLhemORIyXPWG2fTorXQ2FdyQ==" algorithmName="SHA-512" password="CC35"/>
  <autoFilter ref="C86:K187"/>
  <mergeCells count="10">
    <mergeCell ref="E7:H7"/>
    <mergeCell ref="E9:H9"/>
    <mergeCell ref="E24:H24"/>
    <mergeCell ref="E45:H45"/>
    <mergeCell ref="E47:H47"/>
    <mergeCell ref="J51:J52"/>
    <mergeCell ref="E77:H77"/>
    <mergeCell ref="E79:H79"/>
    <mergeCell ref="G1:H1"/>
    <mergeCell ref="L2:V2"/>
  </mergeCells>
  <hyperlinks>
    <hyperlink ref="F1:G1" location="C2" display="1) Krycí list soupisu"/>
    <hyperlink ref="G1:H1" location="C54" display="2) Rekapitulace"/>
    <hyperlink ref="J1" location="C86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5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0"/>
      <c r="B1" s="136"/>
      <c r="C1" s="136"/>
      <c r="D1" s="137" t="s">
        <v>1</v>
      </c>
      <c r="E1" s="136"/>
      <c r="F1" s="138" t="s">
        <v>91</v>
      </c>
      <c r="G1" s="138" t="s">
        <v>92</v>
      </c>
      <c r="H1" s="138"/>
      <c r="I1" s="139"/>
      <c r="J1" s="138" t="s">
        <v>93</v>
      </c>
      <c r="K1" s="137" t="s">
        <v>94</v>
      </c>
      <c r="L1" s="138" t="s">
        <v>95</v>
      </c>
      <c r="M1" s="138"/>
      <c r="N1" s="138"/>
      <c r="O1" s="138"/>
      <c r="P1" s="138"/>
      <c r="Q1" s="138"/>
      <c r="R1" s="138"/>
      <c r="S1" s="138"/>
      <c r="T1" s="138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ht="36.96" customHeight="1">
      <c r="L2"/>
      <c r="AT2" s="23" t="s">
        <v>87</v>
      </c>
    </row>
    <row r="3" ht="6.96" customHeight="1">
      <c r="B3" s="24"/>
      <c r="C3" s="25"/>
      <c r="D3" s="25"/>
      <c r="E3" s="25"/>
      <c r="F3" s="25"/>
      <c r="G3" s="25"/>
      <c r="H3" s="25"/>
      <c r="I3" s="140"/>
      <c r="J3" s="25"/>
      <c r="K3" s="26"/>
      <c r="AT3" s="23" t="s">
        <v>81</v>
      </c>
    </row>
    <row r="4" ht="36.96" customHeight="1">
      <c r="B4" s="27"/>
      <c r="C4" s="28"/>
      <c r="D4" s="29" t="s">
        <v>96</v>
      </c>
      <c r="E4" s="28"/>
      <c r="F4" s="28"/>
      <c r="G4" s="28"/>
      <c r="H4" s="28"/>
      <c r="I4" s="141"/>
      <c r="J4" s="28"/>
      <c r="K4" s="30"/>
      <c r="M4" s="31" t="s">
        <v>12</v>
      </c>
      <c r="AT4" s="23" t="s">
        <v>6</v>
      </c>
    </row>
    <row r="5" ht="6.96" customHeight="1">
      <c r="B5" s="27"/>
      <c r="C5" s="28"/>
      <c r="D5" s="28"/>
      <c r="E5" s="28"/>
      <c r="F5" s="28"/>
      <c r="G5" s="28"/>
      <c r="H5" s="28"/>
      <c r="I5" s="141"/>
      <c r="J5" s="28"/>
      <c r="K5" s="30"/>
    </row>
    <row r="6">
      <c r="B6" s="27"/>
      <c r="C6" s="28"/>
      <c r="D6" s="39" t="s">
        <v>18</v>
      </c>
      <c r="E6" s="28"/>
      <c r="F6" s="28"/>
      <c r="G6" s="28"/>
      <c r="H6" s="28"/>
      <c r="I6" s="141"/>
      <c r="J6" s="28"/>
      <c r="K6" s="30"/>
    </row>
    <row r="7" ht="16.5" customHeight="1">
      <c r="B7" s="27"/>
      <c r="C7" s="28"/>
      <c r="D7" s="28"/>
      <c r="E7" s="142" t="str">
        <f>'Rekapitulace stavby'!K6</f>
        <v>ZŠ Holice - bezbariérový přístup</v>
      </c>
      <c r="F7" s="39"/>
      <c r="G7" s="39"/>
      <c r="H7" s="39"/>
      <c r="I7" s="141"/>
      <c r="J7" s="28"/>
      <c r="K7" s="30"/>
    </row>
    <row r="8" s="1" customFormat="1">
      <c r="B8" s="45"/>
      <c r="C8" s="46"/>
      <c r="D8" s="39" t="s">
        <v>97</v>
      </c>
      <c r="E8" s="46"/>
      <c r="F8" s="46"/>
      <c r="G8" s="46"/>
      <c r="H8" s="46"/>
      <c r="I8" s="143"/>
      <c r="J8" s="46"/>
      <c r="K8" s="50"/>
    </row>
    <row r="9" s="1" customFormat="1" ht="36.96" customHeight="1">
      <c r="B9" s="45"/>
      <c r="C9" s="46"/>
      <c r="D9" s="46"/>
      <c r="E9" s="144" t="s">
        <v>325</v>
      </c>
      <c r="F9" s="46"/>
      <c r="G9" s="46"/>
      <c r="H9" s="46"/>
      <c r="I9" s="143"/>
      <c r="J9" s="46"/>
      <c r="K9" s="50"/>
    </row>
    <row r="10" s="1" customFormat="1">
      <c r="B10" s="45"/>
      <c r="C10" s="46"/>
      <c r="D10" s="46"/>
      <c r="E10" s="46"/>
      <c r="F10" s="46"/>
      <c r="G10" s="46"/>
      <c r="H10" s="46"/>
      <c r="I10" s="143"/>
      <c r="J10" s="46"/>
      <c r="K10" s="50"/>
    </row>
    <row r="11" s="1" customFormat="1" ht="14.4" customHeight="1">
      <c r="B11" s="45"/>
      <c r="C11" s="46"/>
      <c r="D11" s="39" t="s">
        <v>20</v>
      </c>
      <c r="E11" s="46"/>
      <c r="F11" s="34" t="s">
        <v>21</v>
      </c>
      <c r="G11" s="46"/>
      <c r="H11" s="46"/>
      <c r="I11" s="145" t="s">
        <v>22</v>
      </c>
      <c r="J11" s="34" t="s">
        <v>21</v>
      </c>
      <c r="K11" s="50"/>
    </row>
    <row r="12" s="1" customFormat="1" ht="14.4" customHeight="1">
      <c r="B12" s="45"/>
      <c r="C12" s="46"/>
      <c r="D12" s="39" t="s">
        <v>23</v>
      </c>
      <c r="E12" s="46"/>
      <c r="F12" s="34" t="s">
        <v>24</v>
      </c>
      <c r="G12" s="46"/>
      <c r="H12" s="46"/>
      <c r="I12" s="145" t="s">
        <v>25</v>
      </c>
      <c r="J12" s="146" t="str">
        <f>'Rekapitulace stavby'!AN8</f>
        <v>11. 9. 2017</v>
      </c>
      <c r="K12" s="50"/>
    </row>
    <row r="13" s="1" customFormat="1" ht="10.8" customHeight="1">
      <c r="B13" s="45"/>
      <c r="C13" s="46"/>
      <c r="D13" s="46"/>
      <c r="E13" s="46"/>
      <c r="F13" s="46"/>
      <c r="G13" s="46"/>
      <c r="H13" s="46"/>
      <c r="I13" s="143"/>
      <c r="J13" s="46"/>
      <c r="K13" s="50"/>
    </row>
    <row r="14" s="1" customFormat="1" ht="14.4" customHeight="1">
      <c r="B14" s="45"/>
      <c r="C14" s="46"/>
      <c r="D14" s="39" t="s">
        <v>27</v>
      </c>
      <c r="E14" s="46"/>
      <c r="F14" s="46"/>
      <c r="G14" s="46"/>
      <c r="H14" s="46"/>
      <c r="I14" s="145" t="s">
        <v>28</v>
      </c>
      <c r="J14" s="34" t="s">
        <v>21</v>
      </c>
      <c r="K14" s="50"/>
    </row>
    <row r="15" s="1" customFormat="1" ht="18" customHeight="1">
      <c r="B15" s="45"/>
      <c r="C15" s="46"/>
      <c r="D15" s="46"/>
      <c r="E15" s="34" t="s">
        <v>29</v>
      </c>
      <c r="F15" s="46"/>
      <c r="G15" s="46"/>
      <c r="H15" s="46"/>
      <c r="I15" s="145" t="s">
        <v>30</v>
      </c>
      <c r="J15" s="34" t="s">
        <v>21</v>
      </c>
      <c r="K15" s="50"/>
    </row>
    <row r="16" s="1" customFormat="1" ht="6.96" customHeight="1">
      <c r="B16" s="45"/>
      <c r="C16" s="46"/>
      <c r="D16" s="46"/>
      <c r="E16" s="46"/>
      <c r="F16" s="46"/>
      <c r="G16" s="46"/>
      <c r="H16" s="46"/>
      <c r="I16" s="143"/>
      <c r="J16" s="46"/>
      <c r="K16" s="50"/>
    </row>
    <row r="17" s="1" customFormat="1" ht="14.4" customHeight="1">
      <c r="B17" s="45"/>
      <c r="C17" s="46"/>
      <c r="D17" s="39" t="s">
        <v>31</v>
      </c>
      <c r="E17" s="46"/>
      <c r="F17" s="46"/>
      <c r="G17" s="46"/>
      <c r="H17" s="46"/>
      <c r="I17" s="145" t="s">
        <v>28</v>
      </c>
      <c r="J17" s="34" t="str">
        <f>IF('Rekapitulace stavby'!AN13="Vyplň údaj","",IF('Rekapitulace stavby'!AN13="","",'Rekapitulace stavby'!AN13))</f>
        <v/>
      </c>
      <c r="K17" s="50"/>
    </row>
    <row r="18" s="1" customFormat="1" ht="18" customHeight="1">
      <c r="B18" s="45"/>
      <c r="C18" s="46"/>
      <c r="D18" s="46"/>
      <c r="E18" s="34" t="str">
        <f>IF('Rekapitulace stavby'!E14="Vyplň údaj","",IF('Rekapitulace stavby'!E14="","",'Rekapitulace stavby'!E14))</f>
        <v/>
      </c>
      <c r="F18" s="46"/>
      <c r="G18" s="46"/>
      <c r="H18" s="46"/>
      <c r="I18" s="145" t="s">
        <v>30</v>
      </c>
      <c r="J18" s="34" t="str">
        <f>IF('Rekapitulace stavby'!AN14="Vyplň údaj","",IF('Rekapitulace stavby'!AN14="","",'Rekapitulace stavby'!AN14))</f>
        <v/>
      </c>
      <c r="K18" s="50"/>
    </row>
    <row r="19" s="1" customFormat="1" ht="6.96" customHeight="1">
      <c r="B19" s="45"/>
      <c r="C19" s="46"/>
      <c r="D19" s="46"/>
      <c r="E19" s="46"/>
      <c r="F19" s="46"/>
      <c r="G19" s="46"/>
      <c r="H19" s="46"/>
      <c r="I19" s="143"/>
      <c r="J19" s="46"/>
      <c r="K19" s="50"/>
    </row>
    <row r="20" s="1" customFormat="1" ht="14.4" customHeight="1">
      <c r="B20" s="45"/>
      <c r="C20" s="46"/>
      <c r="D20" s="39" t="s">
        <v>33</v>
      </c>
      <c r="E20" s="46"/>
      <c r="F20" s="46"/>
      <c r="G20" s="46"/>
      <c r="H20" s="46"/>
      <c r="I20" s="145" t="s">
        <v>28</v>
      </c>
      <c r="J20" s="34" t="s">
        <v>21</v>
      </c>
      <c r="K20" s="50"/>
    </row>
    <row r="21" s="1" customFormat="1" ht="18" customHeight="1">
      <c r="B21" s="45"/>
      <c r="C21" s="46"/>
      <c r="D21" s="46"/>
      <c r="E21" s="34" t="s">
        <v>34</v>
      </c>
      <c r="F21" s="46"/>
      <c r="G21" s="46"/>
      <c r="H21" s="46"/>
      <c r="I21" s="145" t="s">
        <v>30</v>
      </c>
      <c r="J21" s="34" t="s">
        <v>21</v>
      </c>
      <c r="K21" s="50"/>
    </row>
    <row r="22" s="1" customFormat="1" ht="6.96" customHeight="1">
      <c r="B22" s="45"/>
      <c r="C22" s="46"/>
      <c r="D22" s="46"/>
      <c r="E22" s="46"/>
      <c r="F22" s="46"/>
      <c r="G22" s="46"/>
      <c r="H22" s="46"/>
      <c r="I22" s="143"/>
      <c r="J22" s="46"/>
      <c r="K22" s="50"/>
    </row>
    <row r="23" s="1" customFormat="1" ht="14.4" customHeight="1">
      <c r="B23" s="45"/>
      <c r="C23" s="46"/>
      <c r="D23" s="39" t="s">
        <v>36</v>
      </c>
      <c r="E23" s="46"/>
      <c r="F23" s="46"/>
      <c r="G23" s="46"/>
      <c r="H23" s="46"/>
      <c r="I23" s="143"/>
      <c r="J23" s="46"/>
      <c r="K23" s="50"/>
    </row>
    <row r="24" s="6" customFormat="1" ht="16.5" customHeight="1">
      <c r="B24" s="147"/>
      <c r="C24" s="148"/>
      <c r="D24" s="148"/>
      <c r="E24" s="43" t="s">
        <v>21</v>
      </c>
      <c r="F24" s="43"/>
      <c r="G24" s="43"/>
      <c r="H24" s="43"/>
      <c r="I24" s="149"/>
      <c r="J24" s="148"/>
      <c r="K24" s="150"/>
    </row>
    <row r="25" s="1" customFormat="1" ht="6.96" customHeight="1">
      <c r="B25" s="45"/>
      <c r="C25" s="46"/>
      <c r="D25" s="46"/>
      <c r="E25" s="46"/>
      <c r="F25" s="46"/>
      <c r="G25" s="46"/>
      <c r="H25" s="46"/>
      <c r="I25" s="143"/>
      <c r="J25" s="46"/>
      <c r="K25" s="50"/>
    </row>
    <row r="26" s="1" customFormat="1" ht="6.96" customHeight="1">
      <c r="B26" s="45"/>
      <c r="C26" s="46"/>
      <c r="D26" s="105"/>
      <c r="E26" s="105"/>
      <c r="F26" s="105"/>
      <c r="G26" s="105"/>
      <c r="H26" s="105"/>
      <c r="I26" s="151"/>
      <c r="J26" s="105"/>
      <c r="K26" s="152"/>
    </row>
    <row r="27" s="1" customFormat="1" ht="25.44" customHeight="1">
      <c r="B27" s="45"/>
      <c r="C27" s="46"/>
      <c r="D27" s="153" t="s">
        <v>37</v>
      </c>
      <c r="E27" s="46"/>
      <c r="F27" s="46"/>
      <c r="G27" s="46"/>
      <c r="H27" s="46"/>
      <c r="I27" s="143"/>
      <c r="J27" s="154">
        <f>ROUND(J93,2)</f>
        <v>0</v>
      </c>
      <c r="K27" s="50"/>
    </row>
    <row r="28" s="1" customFormat="1" ht="6.96" customHeight="1">
      <c r="B28" s="45"/>
      <c r="C28" s="46"/>
      <c r="D28" s="105"/>
      <c r="E28" s="105"/>
      <c r="F28" s="105"/>
      <c r="G28" s="105"/>
      <c r="H28" s="105"/>
      <c r="I28" s="151"/>
      <c r="J28" s="105"/>
      <c r="K28" s="152"/>
    </row>
    <row r="29" s="1" customFormat="1" ht="14.4" customHeight="1">
      <c r="B29" s="45"/>
      <c r="C29" s="46"/>
      <c r="D29" s="46"/>
      <c r="E29" s="46"/>
      <c r="F29" s="51" t="s">
        <v>39</v>
      </c>
      <c r="G29" s="46"/>
      <c r="H29" s="46"/>
      <c r="I29" s="155" t="s">
        <v>38</v>
      </c>
      <c r="J29" s="51" t="s">
        <v>40</v>
      </c>
      <c r="K29" s="50"/>
    </row>
    <row r="30" s="1" customFormat="1" ht="14.4" customHeight="1">
      <c r="B30" s="45"/>
      <c r="C30" s="46"/>
      <c r="D30" s="54" t="s">
        <v>41</v>
      </c>
      <c r="E30" s="54" t="s">
        <v>42</v>
      </c>
      <c r="F30" s="156">
        <f>ROUND(SUM(BE93:BE235), 2)</f>
        <v>0</v>
      </c>
      <c r="G30" s="46"/>
      <c r="H30" s="46"/>
      <c r="I30" s="157">
        <v>0.20999999999999999</v>
      </c>
      <c r="J30" s="156">
        <f>ROUND(ROUND((SUM(BE93:BE235)), 2)*I30, 2)</f>
        <v>0</v>
      </c>
      <c r="K30" s="50"/>
    </row>
    <row r="31" s="1" customFormat="1" ht="14.4" customHeight="1">
      <c r="B31" s="45"/>
      <c r="C31" s="46"/>
      <c r="D31" s="46"/>
      <c r="E31" s="54" t="s">
        <v>43</v>
      </c>
      <c r="F31" s="156">
        <f>ROUND(SUM(BF93:BF235), 2)</f>
        <v>0</v>
      </c>
      <c r="G31" s="46"/>
      <c r="H31" s="46"/>
      <c r="I31" s="157">
        <v>0.14999999999999999</v>
      </c>
      <c r="J31" s="156">
        <f>ROUND(ROUND((SUM(BF93:BF235)), 2)*I31, 2)</f>
        <v>0</v>
      </c>
      <c r="K31" s="50"/>
    </row>
    <row r="32" hidden="1" s="1" customFormat="1" ht="14.4" customHeight="1">
      <c r="B32" s="45"/>
      <c r="C32" s="46"/>
      <c r="D32" s="46"/>
      <c r="E32" s="54" t="s">
        <v>44</v>
      </c>
      <c r="F32" s="156">
        <f>ROUND(SUM(BG93:BG235), 2)</f>
        <v>0</v>
      </c>
      <c r="G32" s="46"/>
      <c r="H32" s="46"/>
      <c r="I32" s="157">
        <v>0.20999999999999999</v>
      </c>
      <c r="J32" s="156">
        <v>0</v>
      </c>
      <c r="K32" s="50"/>
    </row>
    <row r="33" hidden="1" s="1" customFormat="1" ht="14.4" customHeight="1">
      <c r="B33" s="45"/>
      <c r="C33" s="46"/>
      <c r="D33" s="46"/>
      <c r="E33" s="54" t="s">
        <v>45</v>
      </c>
      <c r="F33" s="156">
        <f>ROUND(SUM(BH93:BH235), 2)</f>
        <v>0</v>
      </c>
      <c r="G33" s="46"/>
      <c r="H33" s="46"/>
      <c r="I33" s="157">
        <v>0.14999999999999999</v>
      </c>
      <c r="J33" s="156">
        <v>0</v>
      </c>
      <c r="K33" s="50"/>
    </row>
    <row r="34" hidden="1" s="1" customFormat="1" ht="14.4" customHeight="1">
      <c r="B34" s="45"/>
      <c r="C34" s="46"/>
      <c r="D34" s="46"/>
      <c r="E34" s="54" t="s">
        <v>46</v>
      </c>
      <c r="F34" s="156">
        <f>ROUND(SUM(BI93:BI235), 2)</f>
        <v>0</v>
      </c>
      <c r="G34" s="46"/>
      <c r="H34" s="46"/>
      <c r="I34" s="157">
        <v>0</v>
      </c>
      <c r="J34" s="156">
        <v>0</v>
      </c>
      <c r="K34" s="50"/>
    </row>
    <row r="35" s="1" customFormat="1" ht="6.96" customHeight="1">
      <c r="B35" s="45"/>
      <c r="C35" s="46"/>
      <c r="D35" s="46"/>
      <c r="E35" s="46"/>
      <c r="F35" s="46"/>
      <c r="G35" s="46"/>
      <c r="H35" s="46"/>
      <c r="I35" s="143"/>
      <c r="J35" s="46"/>
      <c r="K35" s="50"/>
    </row>
    <row r="36" s="1" customFormat="1" ht="25.44" customHeight="1">
      <c r="B36" s="45"/>
      <c r="C36" s="158"/>
      <c r="D36" s="159" t="s">
        <v>47</v>
      </c>
      <c r="E36" s="97"/>
      <c r="F36" s="97"/>
      <c r="G36" s="160" t="s">
        <v>48</v>
      </c>
      <c r="H36" s="161" t="s">
        <v>49</v>
      </c>
      <c r="I36" s="162"/>
      <c r="J36" s="163">
        <f>SUM(J27:J34)</f>
        <v>0</v>
      </c>
      <c r="K36" s="164"/>
    </row>
    <row r="37" s="1" customFormat="1" ht="14.4" customHeight="1">
      <c r="B37" s="66"/>
      <c r="C37" s="67"/>
      <c r="D37" s="67"/>
      <c r="E37" s="67"/>
      <c r="F37" s="67"/>
      <c r="G37" s="67"/>
      <c r="H37" s="67"/>
      <c r="I37" s="165"/>
      <c r="J37" s="67"/>
      <c r="K37" s="68"/>
    </row>
    <row r="41" s="1" customFormat="1" ht="6.96" customHeight="1">
      <c r="B41" s="166"/>
      <c r="C41" s="167"/>
      <c r="D41" s="167"/>
      <c r="E41" s="167"/>
      <c r="F41" s="167"/>
      <c r="G41" s="167"/>
      <c r="H41" s="167"/>
      <c r="I41" s="168"/>
      <c r="J41" s="167"/>
      <c r="K41" s="169"/>
    </row>
    <row r="42" s="1" customFormat="1" ht="36.96" customHeight="1">
      <c r="B42" s="45"/>
      <c r="C42" s="29" t="s">
        <v>99</v>
      </c>
      <c r="D42" s="46"/>
      <c r="E42" s="46"/>
      <c r="F42" s="46"/>
      <c r="G42" s="46"/>
      <c r="H42" s="46"/>
      <c r="I42" s="143"/>
      <c r="J42" s="46"/>
      <c r="K42" s="50"/>
    </row>
    <row r="43" s="1" customFormat="1" ht="6.96" customHeight="1">
      <c r="B43" s="45"/>
      <c r="C43" s="46"/>
      <c r="D43" s="46"/>
      <c r="E43" s="46"/>
      <c r="F43" s="46"/>
      <c r="G43" s="46"/>
      <c r="H43" s="46"/>
      <c r="I43" s="143"/>
      <c r="J43" s="46"/>
      <c r="K43" s="50"/>
    </row>
    <row r="44" s="1" customFormat="1" ht="14.4" customHeight="1">
      <c r="B44" s="45"/>
      <c r="C44" s="39" t="s">
        <v>18</v>
      </c>
      <c r="D44" s="46"/>
      <c r="E44" s="46"/>
      <c r="F44" s="46"/>
      <c r="G44" s="46"/>
      <c r="H44" s="46"/>
      <c r="I44" s="143"/>
      <c r="J44" s="46"/>
      <c r="K44" s="50"/>
    </row>
    <row r="45" s="1" customFormat="1" ht="16.5" customHeight="1">
      <c r="B45" s="45"/>
      <c r="C45" s="46"/>
      <c r="D45" s="46"/>
      <c r="E45" s="142" t="str">
        <f>E7</f>
        <v>ZŠ Holice - bezbariérový přístup</v>
      </c>
      <c r="F45" s="39"/>
      <c r="G45" s="39"/>
      <c r="H45" s="39"/>
      <c r="I45" s="143"/>
      <c r="J45" s="46"/>
      <c r="K45" s="50"/>
    </row>
    <row r="46" s="1" customFormat="1" ht="14.4" customHeight="1">
      <c r="B46" s="45"/>
      <c r="C46" s="39" t="s">
        <v>97</v>
      </c>
      <c r="D46" s="46"/>
      <c r="E46" s="46"/>
      <c r="F46" s="46"/>
      <c r="G46" s="46"/>
      <c r="H46" s="46"/>
      <c r="I46" s="143"/>
      <c r="J46" s="46"/>
      <c r="K46" s="50"/>
    </row>
    <row r="47" s="1" customFormat="1" ht="17.25" customHeight="1">
      <c r="B47" s="45"/>
      <c r="C47" s="46"/>
      <c r="D47" s="46"/>
      <c r="E47" s="144" t="str">
        <f>E9</f>
        <v>02 - Nové konstrukce</v>
      </c>
      <c r="F47" s="46"/>
      <c r="G47" s="46"/>
      <c r="H47" s="46"/>
      <c r="I47" s="143"/>
      <c r="J47" s="46"/>
      <c r="K47" s="50"/>
    </row>
    <row r="48" s="1" customFormat="1" ht="6.96" customHeight="1">
      <c r="B48" s="45"/>
      <c r="C48" s="46"/>
      <c r="D48" s="46"/>
      <c r="E48" s="46"/>
      <c r="F48" s="46"/>
      <c r="G48" s="46"/>
      <c r="H48" s="46"/>
      <c r="I48" s="143"/>
      <c r="J48" s="46"/>
      <c r="K48" s="50"/>
    </row>
    <row r="49" s="1" customFormat="1" ht="18" customHeight="1">
      <c r="B49" s="45"/>
      <c r="C49" s="39" t="s">
        <v>23</v>
      </c>
      <c r="D49" s="46"/>
      <c r="E49" s="46"/>
      <c r="F49" s="34" t="str">
        <f>F12</f>
        <v>Holice</v>
      </c>
      <c r="G49" s="46"/>
      <c r="H49" s="46"/>
      <c r="I49" s="145" t="s">
        <v>25</v>
      </c>
      <c r="J49" s="146" t="str">
        <f>IF(J12="","",J12)</f>
        <v>11. 9. 2017</v>
      </c>
      <c r="K49" s="50"/>
    </row>
    <row r="50" s="1" customFormat="1" ht="6.96" customHeight="1">
      <c r="B50" s="45"/>
      <c r="C50" s="46"/>
      <c r="D50" s="46"/>
      <c r="E50" s="46"/>
      <c r="F50" s="46"/>
      <c r="G50" s="46"/>
      <c r="H50" s="46"/>
      <c r="I50" s="143"/>
      <c r="J50" s="46"/>
      <c r="K50" s="50"/>
    </row>
    <row r="51" s="1" customFormat="1">
      <c r="B51" s="45"/>
      <c r="C51" s="39" t="s">
        <v>27</v>
      </c>
      <c r="D51" s="46"/>
      <c r="E51" s="46"/>
      <c r="F51" s="34" t="str">
        <f>E15</f>
        <v>Město Holice</v>
      </c>
      <c r="G51" s="46"/>
      <c r="H51" s="46"/>
      <c r="I51" s="145" t="s">
        <v>33</v>
      </c>
      <c r="J51" s="43" t="str">
        <f>E21</f>
        <v>Ing.Arch.Jelena Žuravljová</v>
      </c>
      <c r="K51" s="50"/>
    </row>
    <row r="52" s="1" customFormat="1" ht="14.4" customHeight="1">
      <c r="B52" s="45"/>
      <c r="C52" s="39" t="s">
        <v>31</v>
      </c>
      <c r="D52" s="46"/>
      <c r="E52" s="46"/>
      <c r="F52" s="34" t="str">
        <f>IF(E18="","",E18)</f>
        <v/>
      </c>
      <c r="G52" s="46"/>
      <c r="H52" s="46"/>
      <c r="I52" s="143"/>
      <c r="J52" s="170"/>
      <c r="K52" s="50"/>
    </row>
    <row r="53" s="1" customFormat="1" ht="10.32" customHeight="1">
      <c r="B53" s="45"/>
      <c r="C53" s="46"/>
      <c r="D53" s="46"/>
      <c r="E53" s="46"/>
      <c r="F53" s="46"/>
      <c r="G53" s="46"/>
      <c r="H53" s="46"/>
      <c r="I53" s="143"/>
      <c r="J53" s="46"/>
      <c r="K53" s="50"/>
    </row>
    <row r="54" s="1" customFormat="1" ht="29.28" customHeight="1">
      <c r="B54" s="45"/>
      <c r="C54" s="171" t="s">
        <v>100</v>
      </c>
      <c r="D54" s="158"/>
      <c r="E54" s="158"/>
      <c r="F54" s="158"/>
      <c r="G54" s="158"/>
      <c r="H54" s="158"/>
      <c r="I54" s="172"/>
      <c r="J54" s="173" t="s">
        <v>101</v>
      </c>
      <c r="K54" s="174"/>
    </row>
    <row r="55" s="1" customFormat="1" ht="10.32" customHeight="1">
      <c r="B55" s="45"/>
      <c r="C55" s="46"/>
      <c r="D55" s="46"/>
      <c r="E55" s="46"/>
      <c r="F55" s="46"/>
      <c r="G55" s="46"/>
      <c r="H55" s="46"/>
      <c r="I55" s="143"/>
      <c r="J55" s="46"/>
      <c r="K55" s="50"/>
    </row>
    <row r="56" s="1" customFormat="1" ht="29.28" customHeight="1">
      <c r="B56" s="45"/>
      <c r="C56" s="175" t="s">
        <v>102</v>
      </c>
      <c r="D56" s="46"/>
      <c r="E56" s="46"/>
      <c r="F56" s="46"/>
      <c r="G56" s="46"/>
      <c r="H56" s="46"/>
      <c r="I56" s="143"/>
      <c r="J56" s="154">
        <f>J93</f>
        <v>0</v>
      </c>
      <c r="K56" s="50"/>
      <c r="AU56" s="23" t="s">
        <v>103</v>
      </c>
    </row>
    <row r="57" s="7" customFormat="1" ht="24.96" customHeight="1">
      <c r="B57" s="176"/>
      <c r="C57" s="177"/>
      <c r="D57" s="178" t="s">
        <v>159</v>
      </c>
      <c r="E57" s="179"/>
      <c r="F57" s="179"/>
      <c r="G57" s="179"/>
      <c r="H57" s="179"/>
      <c r="I57" s="180"/>
      <c r="J57" s="181">
        <f>J94</f>
        <v>0</v>
      </c>
      <c r="K57" s="182"/>
    </row>
    <row r="58" s="8" customFormat="1" ht="19.92" customHeight="1">
      <c r="B58" s="183"/>
      <c r="C58" s="184"/>
      <c r="D58" s="185" t="s">
        <v>160</v>
      </c>
      <c r="E58" s="186"/>
      <c r="F58" s="186"/>
      <c r="G58" s="186"/>
      <c r="H58" s="186"/>
      <c r="I58" s="187"/>
      <c r="J58" s="188">
        <f>J95</f>
        <v>0</v>
      </c>
      <c r="K58" s="189"/>
    </row>
    <row r="59" s="8" customFormat="1" ht="19.92" customHeight="1">
      <c r="B59" s="183"/>
      <c r="C59" s="184"/>
      <c r="D59" s="185" t="s">
        <v>326</v>
      </c>
      <c r="E59" s="186"/>
      <c r="F59" s="186"/>
      <c r="G59" s="186"/>
      <c r="H59" s="186"/>
      <c r="I59" s="187"/>
      <c r="J59" s="188">
        <f>J99</f>
        <v>0</v>
      </c>
      <c r="K59" s="189"/>
    </row>
    <row r="60" s="8" customFormat="1" ht="19.92" customHeight="1">
      <c r="B60" s="183"/>
      <c r="C60" s="184"/>
      <c r="D60" s="185" t="s">
        <v>327</v>
      </c>
      <c r="E60" s="186"/>
      <c r="F60" s="186"/>
      <c r="G60" s="186"/>
      <c r="H60" s="186"/>
      <c r="I60" s="187"/>
      <c r="J60" s="188">
        <f>J121</f>
        <v>0</v>
      </c>
      <c r="K60" s="189"/>
    </row>
    <row r="61" s="8" customFormat="1" ht="19.92" customHeight="1">
      <c r="B61" s="183"/>
      <c r="C61" s="184"/>
      <c r="D61" s="185" t="s">
        <v>328</v>
      </c>
      <c r="E61" s="186"/>
      <c r="F61" s="186"/>
      <c r="G61" s="186"/>
      <c r="H61" s="186"/>
      <c r="I61" s="187"/>
      <c r="J61" s="188">
        <f>J128</f>
        <v>0</v>
      </c>
      <c r="K61" s="189"/>
    </row>
    <row r="62" s="8" customFormat="1" ht="19.92" customHeight="1">
      <c r="B62" s="183"/>
      <c r="C62" s="184"/>
      <c r="D62" s="185" t="s">
        <v>329</v>
      </c>
      <c r="E62" s="186"/>
      <c r="F62" s="186"/>
      <c r="G62" s="186"/>
      <c r="H62" s="186"/>
      <c r="I62" s="187"/>
      <c r="J62" s="188">
        <f>J132</f>
        <v>0</v>
      </c>
      <c r="K62" s="189"/>
    </row>
    <row r="63" s="8" customFormat="1" ht="19.92" customHeight="1">
      <c r="B63" s="183"/>
      <c r="C63" s="184"/>
      <c r="D63" s="185" t="s">
        <v>162</v>
      </c>
      <c r="E63" s="186"/>
      <c r="F63" s="186"/>
      <c r="G63" s="186"/>
      <c r="H63" s="186"/>
      <c r="I63" s="187"/>
      <c r="J63" s="188">
        <f>J142</f>
        <v>0</v>
      </c>
      <c r="K63" s="189"/>
    </row>
    <row r="64" s="8" customFormat="1" ht="19.92" customHeight="1">
      <c r="B64" s="183"/>
      <c r="C64" s="184"/>
      <c r="D64" s="185" t="s">
        <v>330</v>
      </c>
      <c r="E64" s="186"/>
      <c r="F64" s="186"/>
      <c r="G64" s="186"/>
      <c r="H64" s="186"/>
      <c r="I64" s="187"/>
      <c r="J64" s="188">
        <f>J149</f>
        <v>0</v>
      </c>
      <c r="K64" s="189"/>
    </row>
    <row r="65" s="7" customFormat="1" ht="24.96" customHeight="1">
      <c r="B65" s="176"/>
      <c r="C65" s="177"/>
      <c r="D65" s="178" t="s">
        <v>164</v>
      </c>
      <c r="E65" s="179"/>
      <c r="F65" s="179"/>
      <c r="G65" s="179"/>
      <c r="H65" s="179"/>
      <c r="I65" s="180"/>
      <c r="J65" s="181">
        <f>J151</f>
        <v>0</v>
      </c>
      <c r="K65" s="182"/>
    </row>
    <row r="66" s="8" customFormat="1" ht="19.92" customHeight="1">
      <c r="B66" s="183"/>
      <c r="C66" s="184"/>
      <c r="D66" s="185" t="s">
        <v>166</v>
      </c>
      <c r="E66" s="186"/>
      <c r="F66" s="186"/>
      <c r="G66" s="186"/>
      <c r="H66" s="186"/>
      <c r="I66" s="187"/>
      <c r="J66" s="188">
        <f>J152</f>
        <v>0</v>
      </c>
      <c r="K66" s="189"/>
    </row>
    <row r="67" s="8" customFormat="1" ht="19.92" customHeight="1">
      <c r="B67" s="183"/>
      <c r="C67" s="184"/>
      <c r="D67" s="185" t="s">
        <v>331</v>
      </c>
      <c r="E67" s="186"/>
      <c r="F67" s="186"/>
      <c r="G67" s="186"/>
      <c r="H67" s="186"/>
      <c r="I67" s="187"/>
      <c r="J67" s="188">
        <f>J166</f>
        <v>0</v>
      </c>
      <c r="K67" s="189"/>
    </row>
    <row r="68" s="8" customFormat="1" ht="19.92" customHeight="1">
      <c r="B68" s="183"/>
      <c r="C68" s="184"/>
      <c r="D68" s="185" t="s">
        <v>332</v>
      </c>
      <c r="E68" s="186"/>
      <c r="F68" s="186"/>
      <c r="G68" s="186"/>
      <c r="H68" s="186"/>
      <c r="I68" s="187"/>
      <c r="J68" s="188">
        <f>J168</f>
        <v>0</v>
      </c>
      <c r="K68" s="189"/>
    </row>
    <row r="69" s="8" customFormat="1" ht="19.92" customHeight="1">
      <c r="B69" s="183"/>
      <c r="C69" s="184"/>
      <c r="D69" s="185" t="s">
        <v>167</v>
      </c>
      <c r="E69" s="186"/>
      <c r="F69" s="186"/>
      <c r="G69" s="186"/>
      <c r="H69" s="186"/>
      <c r="I69" s="187"/>
      <c r="J69" s="188">
        <f>J177</f>
        <v>0</v>
      </c>
      <c r="K69" s="189"/>
    </row>
    <row r="70" s="8" customFormat="1" ht="19.92" customHeight="1">
      <c r="B70" s="183"/>
      <c r="C70" s="184"/>
      <c r="D70" s="185" t="s">
        <v>168</v>
      </c>
      <c r="E70" s="186"/>
      <c r="F70" s="186"/>
      <c r="G70" s="186"/>
      <c r="H70" s="186"/>
      <c r="I70" s="187"/>
      <c r="J70" s="188">
        <f>J188</f>
        <v>0</v>
      </c>
      <c r="K70" s="189"/>
    </row>
    <row r="71" s="8" customFormat="1" ht="19.92" customHeight="1">
      <c r="B71" s="183"/>
      <c r="C71" s="184"/>
      <c r="D71" s="185" t="s">
        <v>169</v>
      </c>
      <c r="E71" s="186"/>
      <c r="F71" s="186"/>
      <c r="G71" s="186"/>
      <c r="H71" s="186"/>
      <c r="I71" s="187"/>
      <c r="J71" s="188">
        <f>J200</f>
        <v>0</v>
      </c>
      <c r="K71" s="189"/>
    </row>
    <row r="72" s="8" customFormat="1" ht="19.92" customHeight="1">
      <c r="B72" s="183"/>
      <c r="C72" s="184"/>
      <c r="D72" s="185" t="s">
        <v>333</v>
      </c>
      <c r="E72" s="186"/>
      <c r="F72" s="186"/>
      <c r="G72" s="186"/>
      <c r="H72" s="186"/>
      <c r="I72" s="187"/>
      <c r="J72" s="188">
        <f>J220</f>
        <v>0</v>
      </c>
      <c r="K72" s="189"/>
    </row>
    <row r="73" s="8" customFormat="1" ht="19.92" customHeight="1">
      <c r="B73" s="183"/>
      <c r="C73" s="184"/>
      <c r="D73" s="185" t="s">
        <v>334</v>
      </c>
      <c r="E73" s="186"/>
      <c r="F73" s="186"/>
      <c r="G73" s="186"/>
      <c r="H73" s="186"/>
      <c r="I73" s="187"/>
      <c r="J73" s="188">
        <f>J225</f>
        <v>0</v>
      </c>
      <c r="K73" s="189"/>
    </row>
    <row r="74" s="1" customFormat="1" ht="21.84" customHeight="1">
      <c r="B74" s="45"/>
      <c r="C74" s="46"/>
      <c r="D74" s="46"/>
      <c r="E74" s="46"/>
      <c r="F74" s="46"/>
      <c r="G74" s="46"/>
      <c r="H74" s="46"/>
      <c r="I74" s="143"/>
      <c r="J74" s="46"/>
      <c r="K74" s="50"/>
    </row>
    <row r="75" s="1" customFormat="1" ht="6.96" customHeight="1">
      <c r="B75" s="66"/>
      <c r="C75" s="67"/>
      <c r="D75" s="67"/>
      <c r="E75" s="67"/>
      <c r="F75" s="67"/>
      <c r="G75" s="67"/>
      <c r="H75" s="67"/>
      <c r="I75" s="165"/>
      <c r="J75" s="67"/>
      <c r="K75" s="68"/>
    </row>
    <row r="79" s="1" customFormat="1" ht="6.96" customHeight="1">
      <c r="B79" s="69"/>
      <c r="C79" s="70"/>
      <c r="D79" s="70"/>
      <c r="E79" s="70"/>
      <c r="F79" s="70"/>
      <c r="G79" s="70"/>
      <c r="H79" s="70"/>
      <c r="I79" s="168"/>
      <c r="J79" s="70"/>
      <c r="K79" s="70"/>
      <c r="L79" s="71"/>
    </row>
    <row r="80" s="1" customFormat="1" ht="36.96" customHeight="1">
      <c r="B80" s="45"/>
      <c r="C80" s="72" t="s">
        <v>110</v>
      </c>
      <c r="D80" s="73"/>
      <c r="E80" s="73"/>
      <c r="F80" s="73"/>
      <c r="G80" s="73"/>
      <c r="H80" s="73"/>
      <c r="I80" s="190"/>
      <c r="J80" s="73"/>
      <c r="K80" s="73"/>
      <c r="L80" s="71"/>
    </row>
    <row r="81" s="1" customFormat="1" ht="6.96" customHeight="1">
      <c r="B81" s="45"/>
      <c r="C81" s="73"/>
      <c r="D81" s="73"/>
      <c r="E81" s="73"/>
      <c r="F81" s="73"/>
      <c r="G81" s="73"/>
      <c r="H81" s="73"/>
      <c r="I81" s="190"/>
      <c r="J81" s="73"/>
      <c r="K81" s="73"/>
      <c r="L81" s="71"/>
    </row>
    <row r="82" s="1" customFormat="1" ht="14.4" customHeight="1">
      <c r="B82" s="45"/>
      <c r="C82" s="75" t="s">
        <v>18</v>
      </c>
      <c r="D82" s="73"/>
      <c r="E82" s="73"/>
      <c r="F82" s="73"/>
      <c r="G82" s="73"/>
      <c r="H82" s="73"/>
      <c r="I82" s="190"/>
      <c r="J82" s="73"/>
      <c r="K82" s="73"/>
      <c r="L82" s="71"/>
    </row>
    <row r="83" s="1" customFormat="1" ht="16.5" customHeight="1">
      <c r="B83" s="45"/>
      <c r="C83" s="73"/>
      <c r="D83" s="73"/>
      <c r="E83" s="191" t="str">
        <f>E7</f>
        <v>ZŠ Holice - bezbariérový přístup</v>
      </c>
      <c r="F83" s="75"/>
      <c r="G83" s="75"/>
      <c r="H83" s="75"/>
      <c r="I83" s="190"/>
      <c r="J83" s="73"/>
      <c r="K83" s="73"/>
      <c r="L83" s="71"/>
    </row>
    <row r="84" s="1" customFormat="1" ht="14.4" customHeight="1">
      <c r="B84" s="45"/>
      <c r="C84" s="75" t="s">
        <v>97</v>
      </c>
      <c r="D84" s="73"/>
      <c r="E84" s="73"/>
      <c r="F84" s="73"/>
      <c r="G84" s="73"/>
      <c r="H84" s="73"/>
      <c r="I84" s="190"/>
      <c r="J84" s="73"/>
      <c r="K84" s="73"/>
      <c r="L84" s="71"/>
    </row>
    <row r="85" s="1" customFormat="1" ht="17.25" customHeight="1">
      <c r="B85" s="45"/>
      <c r="C85" s="73"/>
      <c r="D85" s="73"/>
      <c r="E85" s="81" t="str">
        <f>E9</f>
        <v>02 - Nové konstrukce</v>
      </c>
      <c r="F85" s="73"/>
      <c r="G85" s="73"/>
      <c r="H85" s="73"/>
      <c r="I85" s="190"/>
      <c r="J85" s="73"/>
      <c r="K85" s="73"/>
      <c r="L85" s="71"/>
    </row>
    <row r="86" s="1" customFormat="1" ht="6.96" customHeight="1">
      <c r="B86" s="45"/>
      <c r="C86" s="73"/>
      <c r="D86" s="73"/>
      <c r="E86" s="73"/>
      <c r="F86" s="73"/>
      <c r="G86" s="73"/>
      <c r="H86" s="73"/>
      <c r="I86" s="190"/>
      <c r="J86" s="73"/>
      <c r="K86" s="73"/>
      <c r="L86" s="71"/>
    </row>
    <row r="87" s="1" customFormat="1" ht="18" customHeight="1">
      <c r="B87" s="45"/>
      <c r="C87" s="75" t="s">
        <v>23</v>
      </c>
      <c r="D87" s="73"/>
      <c r="E87" s="73"/>
      <c r="F87" s="192" t="str">
        <f>F12</f>
        <v>Holice</v>
      </c>
      <c r="G87" s="73"/>
      <c r="H87" s="73"/>
      <c r="I87" s="193" t="s">
        <v>25</v>
      </c>
      <c r="J87" s="84" t="str">
        <f>IF(J12="","",J12)</f>
        <v>11. 9. 2017</v>
      </c>
      <c r="K87" s="73"/>
      <c r="L87" s="71"/>
    </row>
    <row r="88" s="1" customFormat="1" ht="6.96" customHeight="1">
      <c r="B88" s="45"/>
      <c r="C88" s="73"/>
      <c r="D88" s="73"/>
      <c r="E88" s="73"/>
      <c r="F88" s="73"/>
      <c r="G88" s="73"/>
      <c r="H88" s="73"/>
      <c r="I88" s="190"/>
      <c r="J88" s="73"/>
      <c r="K88" s="73"/>
      <c r="L88" s="71"/>
    </row>
    <row r="89" s="1" customFormat="1">
      <c r="B89" s="45"/>
      <c r="C89" s="75" t="s">
        <v>27</v>
      </c>
      <c r="D89" s="73"/>
      <c r="E89" s="73"/>
      <c r="F89" s="192" t="str">
        <f>E15</f>
        <v>Město Holice</v>
      </c>
      <c r="G89" s="73"/>
      <c r="H89" s="73"/>
      <c r="I89" s="193" t="s">
        <v>33</v>
      </c>
      <c r="J89" s="192" t="str">
        <f>E21</f>
        <v>Ing.Arch.Jelena Žuravljová</v>
      </c>
      <c r="K89" s="73"/>
      <c r="L89" s="71"/>
    </row>
    <row r="90" s="1" customFormat="1" ht="14.4" customHeight="1">
      <c r="B90" s="45"/>
      <c r="C90" s="75" t="s">
        <v>31</v>
      </c>
      <c r="D90" s="73"/>
      <c r="E90" s="73"/>
      <c r="F90" s="192" t="str">
        <f>IF(E18="","",E18)</f>
        <v/>
      </c>
      <c r="G90" s="73"/>
      <c r="H90" s="73"/>
      <c r="I90" s="190"/>
      <c r="J90" s="73"/>
      <c r="K90" s="73"/>
      <c r="L90" s="71"/>
    </row>
    <row r="91" s="1" customFormat="1" ht="10.32" customHeight="1">
      <c r="B91" s="45"/>
      <c r="C91" s="73"/>
      <c r="D91" s="73"/>
      <c r="E91" s="73"/>
      <c r="F91" s="73"/>
      <c r="G91" s="73"/>
      <c r="H91" s="73"/>
      <c r="I91" s="190"/>
      <c r="J91" s="73"/>
      <c r="K91" s="73"/>
      <c r="L91" s="71"/>
    </row>
    <row r="92" s="9" customFormat="1" ht="29.28" customHeight="1">
      <c r="B92" s="194"/>
      <c r="C92" s="195" t="s">
        <v>111</v>
      </c>
      <c r="D92" s="196" t="s">
        <v>56</v>
      </c>
      <c r="E92" s="196" t="s">
        <v>52</v>
      </c>
      <c r="F92" s="196" t="s">
        <v>112</v>
      </c>
      <c r="G92" s="196" t="s">
        <v>113</v>
      </c>
      <c r="H92" s="196" t="s">
        <v>114</v>
      </c>
      <c r="I92" s="197" t="s">
        <v>115</v>
      </c>
      <c r="J92" s="196" t="s">
        <v>101</v>
      </c>
      <c r="K92" s="198" t="s">
        <v>116</v>
      </c>
      <c r="L92" s="199"/>
      <c r="M92" s="101" t="s">
        <v>117</v>
      </c>
      <c r="N92" s="102" t="s">
        <v>41</v>
      </c>
      <c r="O92" s="102" t="s">
        <v>118</v>
      </c>
      <c r="P92" s="102" t="s">
        <v>119</v>
      </c>
      <c r="Q92" s="102" t="s">
        <v>120</v>
      </c>
      <c r="R92" s="102" t="s">
        <v>121</v>
      </c>
      <c r="S92" s="102" t="s">
        <v>122</v>
      </c>
      <c r="T92" s="103" t="s">
        <v>123</v>
      </c>
    </row>
    <row r="93" s="1" customFormat="1" ht="29.28" customHeight="1">
      <c r="B93" s="45"/>
      <c r="C93" s="107" t="s">
        <v>102</v>
      </c>
      <c r="D93" s="73"/>
      <c r="E93" s="73"/>
      <c r="F93" s="73"/>
      <c r="G93" s="73"/>
      <c r="H93" s="73"/>
      <c r="I93" s="190"/>
      <c r="J93" s="200">
        <f>BK93</f>
        <v>0</v>
      </c>
      <c r="K93" s="73"/>
      <c r="L93" s="71"/>
      <c r="M93" s="104"/>
      <c r="N93" s="105"/>
      <c r="O93" s="105"/>
      <c r="P93" s="201">
        <f>P94+P151</f>
        <v>0</v>
      </c>
      <c r="Q93" s="105"/>
      <c r="R93" s="201">
        <f>R94+R151</f>
        <v>21.031918839999999</v>
      </c>
      <c r="S93" s="105"/>
      <c r="T93" s="202">
        <f>T94+T151</f>
        <v>0.0070000000000000001</v>
      </c>
      <c r="AT93" s="23" t="s">
        <v>70</v>
      </c>
      <c r="AU93" s="23" t="s">
        <v>103</v>
      </c>
      <c r="BK93" s="203">
        <f>BK94+BK151</f>
        <v>0</v>
      </c>
    </row>
    <row r="94" s="10" customFormat="1" ht="37.44" customHeight="1">
      <c r="B94" s="204"/>
      <c r="C94" s="205"/>
      <c r="D94" s="206" t="s">
        <v>70</v>
      </c>
      <c r="E94" s="207" t="s">
        <v>170</v>
      </c>
      <c r="F94" s="207" t="s">
        <v>171</v>
      </c>
      <c r="G94" s="205"/>
      <c r="H94" s="205"/>
      <c r="I94" s="208"/>
      <c r="J94" s="209">
        <f>BK94</f>
        <v>0</v>
      </c>
      <c r="K94" s="205"/>
      <c r="L94" s="210"/>
      <c r="M94" s="211"/>
      <c r="N94" s="212"/>
      <c r="O94" s="212"/>
      <c r="P94" s="213">
        <f>P95+P99+P121+P128+P132+P142+P149</f>
        <v>0</v>
      </c>
      <c r="Q94" s="212"/>
      <c r="R94" s="213">
        <f>R95+R99+R121+R128+R132+R142+R149</f>
        <v>18.725413239999998</v>
      </c>
      <c r="S94" s="212"/>
      <c r="T94" s="214">
        <f>T95+T99+T121+T128+T132+T142+T149</f>
        <v>0</v>
      </c>
      <c r="AR94" s="215" t="s">
        <v>79</v>
      </c>
      <c r="AT94" s="216" t="s">
        <v>70</v>
      </c>
      <c r="AU94" s="216" t="s">
        <v>71</v>
      </c>
      <c r="AY94" s="215" t="s">
        <v>126</v>
      </c>
      <c r="BK94" s="217">
        <f>BK95+BK99+BK121+BK128+BK132+BK142+BK149</f>
        <v>0</v>
      </c>
    </row>
    <row r="95" s="10" customFormat="1" ht="19.92" customHeight="1">
      <c r="B95" s="204"/>
      <c r="C95" s="205"/>
      <c r="D95" s="206" t="s">
        <v>70</v>
      </c>
      <c r="E95" s="218" t="s">
        <v>79</v>
      </c>
      <c r="F95" s="218" t="s">
        <v>172</v>
      </c>
      <c r="G95" s="205"/>
      <c r="H95" s="205"/>
      <c r="I95" s="208"/>
      <c r="J95" s="219">
        <f>BK95</f>
        <v>0</v>
      </c>
      <c r="K95" s="205"/>
      <c r="L95" s="210"/>
      <c r="M95" s="211"/>
      <c r="N95" s="212"/>
      <c r="O95" s="212"/>
      <c r="P95" s="213">
        <f>SUM(P96:P98)</f>
        <v>0</v>
      </c>
      <c r="Q95" s="212"/>
      <c r="R95" s="213">
        <f>SUM(R96:R98)</f>
        <v>0</v>
      </c>
      <c r="S95" s="212"/>
      <c r="T95" s="214">
        <f>SUM(T96:T98)</f>
        <v>0</v>
      </c>
      <c r="AR95" s="215" t="s">
        <v>79</v>
      </c>
      <c r="AT95" s="216" t="s">
        <v>70</v>
      </c>
      <c r="AU95" s="216" t="s">
        <v>79</v>
      </c>
      <c r="AY95" s="215" t="s">
        <v>126</v>
      </c>
      <c r="BK95" s="217">
        <f>SUM(BK96:BK98)</f>
        <v>0</v>
      </c>
    </row>
    <row r="96" s="1" customFormat="1" ht="38.25" customHeight="1">
      <c r="B96" s="45"/>
      <c r="C96" s="220" t="s">
        <v>79</v>
      </c>
      <c r="D96" s="220" t="s">
        <v>129</v>
      </c>
      <c r="E96" s="221" t="s">
        <v>335</v>
      </c>
      <c r="F96" s="222" t="s">
        <v>336</v>
      </c>
      <c r="G96" s="223" t="s">
        <v>198</v>
      </c>
      <c r="H96" s="224">
        <v>0.20999999999999999</v>
      </c>
      <c r="I96" s="225"/>
      <c r="J96" s="226">
        <f>ROUND(I96*H96,2)</f>
        <v>0</v>
      </c>
      <c r="K96" s="222" t="s">
        <v>133</v>
      </c>
      <c r="L96" s="71"/>
      <c r="M96" s="227" t="s">
        <v>21</v>
      </c>
      <c r="N96" s="228" t="s">
        <v>42</v>
      </c>
      <c r="O96" s="46"/>
      <c r="P96" s="229">
        <f>O96*H96</f>
        <v>0</v>
      </c>
      <c r="Q96" s="229">
        <v>0</v>
      </c>
      <c r="R96" s="229">
        <f>Q96*H96</f>
        <v>0</v>
      </c>
      <c r="S96" s="229">
        <v>0</v>
      </c>
      <c r="T96" s="230">
        <f>S96*H96</f>
        <v>0</v>
      </c>
      <c r="AR96" s="23" t="s">
        <v>149</v>
      </c>
      <c r="AT96" s="23" t="s">
        <v>129</v>
      </c>
      <c r="AU96" s="23" t="s">
        <v>81</v>
      </c>
      <c r="AY96" s="23" t="s">
        <v>126</v>
      </c>
      <c r="BE96" s="231">
        <f>IF(N96="základní",J96,0)</f>
        <v>0</v>
      </c>
      <c r="BF96" s="231">
        <f>IF(N96="snížená",J96,0)</f>
        <v>0</v>
      </c>
      <c r="BG96" s="231">
        <f>IF(N96="zákl. přenesená",J96,0)</f>
        <v>0</v>
      </c>
      <c r="BH96" s="231">
        <f>IF(N96="sníž. přenesená",J96,0)</f>
        <v>0</v>
      </c>
      <c r="BI96" s="231">
        <f>IF(N96="nulová",J96,0)</f>
        <v>0</v>
      </c>
      <c r="BJ96" s="23" t="s">
        <v>79</v>
      </c>
      <c r="BK96" s="231">
        <f>ROUND(I96*H96,2)</f>
        <v>0</v>
      </c>
      <c r="BL96" s="23" t="s">
        <v>149</v>
      </c>
      <c r="BM96" s="23" t="s">
        <v>337</v>
      </c>
    </row>
    <row r="97" s="11" customFormat="1">
      <c r="B97" s="236"/>
      <c r="C97" s="237"/>
      <c r="D97" s="238" t="s">
        <v>177</v>
      </c>
      <c r="E97" s="239" t="s">
        <v>21</v>
      </c>
      <c r="F97" s="240" t="s">
        <v>338</v>
      </c>
      <c r="G97" s="237"/>
      <c r="H97" s="241">
        <v>0.20999999999999999</v>
      </c>
      <c r="I97" s="242"/>
      <c r="J97" s="237"/>
      <c r="K97" s="237"/>
      <c r="L97" s="243"/>
      <c r="M97" s="244"/>
      <c r="N97" s="245"/>
      <c r="O97" s="245"/>
      <c r="P97" s="245"/>
      <c r="Q97" s="245"/>
      <c r="R97" s="245"/>
      <c r="S97" s="245"/>
      <c r="T97" s="246"/>
      <c r="AT97" s="247" t="s">
        <v>177</v>
      </c>
      <c r="AU97" s="247" t="s">
        <v>81</v>
      </c>
      <c r="AV97" s="11" t="s">
        <v>81</v>
      </c>
      <c r="AW97" s="11" t="s">
        <v>35</v>
      </c>
      <c r="AX97" s="11" t="s">
        <v>79</v>
      </c>
      <c r="AY97" s="247" t="s">
        <v>126</v>
      </c>
    </row>
    <row r="98" s="1" customFormat="1" ht="38.25" customHeight="1">
      <c r="B98" s="45"/>
      <c r="C98" s="220" t="s">
        <v>81</v>
      </c>
      <c r="D98" s="220" t="s">
        <v>129</v>
      </c>
      <c r="E98" s="221" t="s">
        <v>339</v>
      </c>
      <c r="F98" s="222" t="s">
        <v>340</v>
      </c>
      <c r="G98" s="223" t="s">
        <v>198</v>
      </c>
      <c r="H98" s="224">
        <v>0.20999999999999999</v>
      </c>
      <c r="I98" s="225"/>
      <c r="J98" s="226">
        <f>ROUND(I98*H98,2)</f>
        <v>0</v>
      </c>
      <c r="K98" s="222" t="s">
        <v>133</v>
      </c>
      <c r="L98" s="71"/>
      <c r="M98" s="227" t="s">
        <v>21</v>
      </c>
      <c r="N98" s="228" t="s">
        <v>42</v>
      </c>
      <c r="O98" s="46"/>
      <c r="P98" s="229">
        <f>O98*H98</f>
        <v>0</v>
      </c>
      <c r="Q98" s="229">
        <v>0</v>
      </c>
      <c r="R98" s="229">
        <f>Q98*H98</f>
        <v>0</v>
      </c>
      <c r="S98" s="229">
        <v>0</v>
      </c>
      <c r="T98" s="230">
        <f>S98*H98</f>
        <v>0</v>
      </c>
      <c r="AR98" s="23" t="s">
        <v>149</v>
      </c>
      <c r="AT98" s="23" t="s">
        <v>129</v>
      </c>
      <c r="AU98" s="23" t="s">
        <v>81</v>
      </c>
      <c r="AY98" s="23" t="s">
        <v>126</v>
      </c>
      <c r="BE98" s="231">
        <f>IF(N98="základní",J98,0)</f>
        <v>0</v>
      </c>
      <c r="BF98" s="231">
        <f>IF(N98="snížená",J98,0)</f>
        <v>0</v>
      </c>
      <c r="BG98" s="231">
        <f>IF(N98="zákl. přenesená",J98,0)</f>
        <v>0</v>
      </c>
      <c r="BH98" s="231">
        <f>IF(N98="sníž. přenesená",J98,0)</f>
        <v>0</v>
      </c>
      <c r="BI98" s="231">
        <f>IF(N98="nulová",J98,0)</f>
        <v>0</v>
      </c>
      <c r="BJ98" s="23" t="s">
        <v>79</v>
      </c>
      <c r="BK98" s="231">
        <f>ROUND(I98*H98,2)</f>
        <v>0</v>
      </c>
      <c r="BL98" s="23" t="s">
        <v>149</v>
      </c>
      <c r="BM98" s="23" t="s">
        <v>341</v>
      </c>
    </row>
    <row r="99" s="10" customFormat="1" ht="29.88" customHeight="1">
      <c r="B99" s="204"/>
      <c r="C99" s="205"/>
      <c r="D99" s="206" t="s">
        <v>70</v>
      </c>
      <c r="E99" s="218" t="s">
        <v>81</v>
      </c>
      <c r="F99" s="218" t="s">
        <v>342</v>
      </c>
      <c r="G99" s="205"/>
      <c r="H99" s="205"/>
      <c r="I99" s="208"/>
      <c r="J99" s="219">
        <f>BK99</f>
        <v>0</v>
      </c>
      <c r="K99" s="205"/>
      <c r="L99" s="210"/>
      <c r="M99" s="211"/>
      <c r="N99" s="212"/>
      <c r="O99" s="212"/>
      <c r="P99" s="213">
        <f>SUM(P100:P120)</f>
        <v>0</v>
      </c>
      <c r="Q99" s="212"/>
      <c r="R99" s="213">
        <f>SUM(R100:R120)</f>
        <v>5.2417368799999995</v>
      </c>
      <c r="S99" s="212"/>
      <c r="T99" s="214">
        <f>SUM(T100:T120)</f>
        <v>0</v>
      </c>
      <c r="AR99" s="215" t="s">
        <v>79</v>
      </c>
      <c r="AT99" s="216" t="s">
        <v>70</v>
      </c>
      <c r="AU99" s="216" t="s">
        <v>79</v>
      </c>
      <c r="AY99" s="215" t="s">
        <v>126</v>
      </c>
      <c r="BK99" s="217">
        <f>SUM(BK100:BK120)</f>
        <v>0</v>
      </c>
    </row>
    <row r="100" s="1" customFormat="1" ht="25.5" customHeight="1">
      <c r="B100" s="45"/>
      <c r="C100" s="220" t="s">
        <v>143</v>
      </c>
      <c r="D100" s="220" t="s">
        <v>129</v>
      </c>
      <c r="E100" s="221" t="s">
        <v>343</v>
      </c>
      <c r="F100" s="222" t="s">
        <v>344</v>
      </c>
      <c r="G100" s="223" t="s">
        <v>198</v>
      </c>
      <c r="H100" s="224">
        <v>1.534</v>
      </c>
      <c r="I100" s="225"/>
      <c r="J100" s="226">
        <f>ROUND(I100*H100,2)</f>
        <v>0</v>
      </c>
      <c r="K100" s="222" t="s">
        <v>133</v>
      </c>
      <c r="L100" s="71"/>
      <c r="M100" s="227" t="s">
        <v>21</v>
      </c>
      <c r="N100" s="228" t="s">
        <v>42</v>
      </c>
      <c r="O100" s="46"/>
      <c r="P100" s="229">
        <f>O100*H100</f>
        <v>0</v>
      </c>
      <c r="Q100" s="229">
        <v>2.45329</v>
      </c>
      <c r="R100" s="229">
        <f>Q100*H100</f>
        <v>3.76334686</v>
      </c>
      <c r="S100" s="229">
        <v>0</v>
      </c>
      <c r="T100" s="230">
        <f>S100*H100</f>
        <v>0</v>
      </c>
      <c r="AR100" s="23" t="s">
        <v>149</v>
      </c>
      <c r="AT100" s="23" t="s">
        <v>129</v>
      </c>
      <c r="AU100" s="23" t="s">
        <v>81</v>
      </c>
      <c r="AY100" s="23" t="s">
        <v>126</v>
      </c>
      <c r="BE100" s="231">
        <f>IF(N100="základní",J100,0)</f>
        <v>0</v>
      </c>
      <c r="BF100" s="231">
        <f>IF(N100="snížená",J100,0)</f>
        <v>0</v>
      </c>
      <c r="BG100" s="231">
        <f>IF(N100="zákl. přenesená",J100,0)</f>
        <v>0</v>
      </c>
      <c r="BH100" s="231">
        <f>IF(N100="sníž. přenesená",J100,0)</f>
        <v>0</v>
      </c>
      <c r="BI100" s="231">
        <f>IF(N100="nulová",J100,0)</f>
        <v>0</v>
      </c>
      <c r="BJ100" s="23" t="s">
        <v>79</v>
      </c>
      <c r="BK100" s="231">
        <f>ROUND(I100*H100,2)</f>
        <v>0</v>
      </c>
      <c r="BL100" s="23" t="s">
        <v>149</v>
      </c>
      <c r="BM100" s="23" t="s">
        <v>345</v>
      </c>
    </row>
    <row r="101" s="11" customFormat="1">
      <c r="B101" s="236"/>
      <c r="C101" s="237"/>
      <c r="D101" s="238" t="s">
        <v>177</v>
      </c>
      <c r="E101" s="239" t="s">
        <v>21</v>
      </c>
      <c r="F101" s="240" t="s">
        <v>346</v>
      </c>
      <c r="G101" s="237"/>
      <c r="H101" s="241">
        <v>0.14199999999999999</v>
      </c>
      <c r="I101" s="242"/>
      <c r="J101" s="237"/>
      <c r="K101" s="237"/>
      <c r="L101" s="243"/>
      <c r="M101" s="244"/>
      <c r="N101" s="245"/>
      <c r="O101" s="245"/>
      <c r="P101" s="245"/>
      <c r="Q101" s="245"/>
      <c r="R101" s="245"/>
      <c r="S101" s="245"/>
      <c r="T101" s="246"/>
      <c r="AT101" s="247" t="s">
        <v>177</v>
      </c>
      <c r="AU101" s="247" t="s">
        <v>81</v>
      </c>
      <c r="AV101" s="11" t="s">
        <v>81</v>
      </c>
      <c r="AW101" s="11" t="s">
        <v>35</v>
      </c>
      <c r="AX101" s="11" t="s">
        <v>71</v>
      </c>
      <c r="AY101" s="247" t="s">
        <v>126</v>
      </c>
    </row>
    <row r="102" s="11" customFormat="1">
      <c r="B102" s="236"/>
      <c r="C102" s="237"/>
      <c r="D102" s="238" t="s">
        <v>177</v>
      </c>
      <c r="E102" s="239" t="s">
        <v>21</v>
      </c>
      <c r="F102" s="240" t="s">
        <v>347</v>
      </c>
      <c r="G102" s="237"/>
      <c r="H102" s="241">
        <v>1.3919999999999999</v>
      </c>
      <c r="I102" s="242"/>
      <c r="J102" s="237"/>
      <c r="K102" s="237"/>
      <c r="L102" s="243"/>
      <c r="M102" s="244"/>
      <c r="N102" s="245"/>
      <c r="O102" s="245"/>
      <c r="P102" s="245"/>
      <c r="Q102" s="245"/>
      <c r="R102" s="245"/>
      <c r="S102" s="245"/>
      <c r="T102" s="246"/>
      <c r="AT102" s="247" t="s">
        <v>177</v>
      </c>
      <c r="AU102" s="247" t="s">
        <v>81</v>
      </c>
      <c r="AV102" s="11" t="s">
        <v>81</v>
      </c>
      <c r="AW102" s="11" t="s">
        <v>35</v>
      </c>
      <c r="AX102" s="11" t="s">
        <v>71</v>
      </c>
      <c r="AY102" s="247" t="s">
        <v>126</v>
      </c>
    </row>
    <row r="103" s="12" customFormat="1">
      <c r="B103" s="248"/>
      <c r="C103" s="249"/>
      <c r="D103" s="238" t="s">
        <v>177</v>
      </c>
      <c r="E103" s="250" t="s">
        <v>21</v>
      </c>
      <c r="F103" s="251" t="s">
        <v>191</v>
      </c>
      <c r="G103" s="249"/>
      <c r="H103" s="252">
        <v>1.534</v>
      </c>
      <c r="I103" s="253"/>
      <c r="J103" s="249"/>
      <c r="K103" s="249"/>
      <c r="L103" s="254"/>
      <c r="M103" s="255"/>
      <c r="N103" s="256"/>
      <c r="O103" s="256"/>
      <c r="P103" s="256"/>
      <c r="Q103" s="256"/>
      <c r="R103" s="256"/>
      <c r="S103" s="256"/>
      <c r="T103" s="257"/>
      <c r="AT103" s="258" t="s">
        <v>177</v>
      </c>
      <c r="AU103" s="258" t="s">
        <v>81</v>
      </c>
      <c r="AV103" s="12" t="s">
        <v>149</v>
      </c>
      <c r="AW103" s="12" t="s">
        <v>35</v>
      </c>
      <c r="AX103" s="12" t="s">
        <v>79</v>
      </c>
      <c r="AY103" s="258" t="s">
        <v>126</v>
      </c>
    </row>
    <row r="104" s="1" customFormat="1" ht="16.5" customHeight="1">
      <c r="B104" s="45"/>
      <c r="C104" s="220" t="s">
        <v>149</v>
      </c>
      <c r="D104" s="220" t="s">
        <v>129</v>
      </c>
      <c r="E104" s="221" t="s">
        <v>348</v>
      </c>
      <c r="F104" s="222" t="s">
        <v>349</v>
      </c>
      <c r="G104" s="223" t="s">
        <v>175</v>
      </c>
      <c r="H104" s="224">
        <v>8.0999999999999996</v>
      </c>
      <c r="I104" s="225"/>
      <c r="J104" s="226">
        <f>ROUND(I104*H104,2)</f>
        <v>0</v>
      </c>
      <c r="K104" s="222" t="s">
        <v>133</v>
      </c>
      <c r="L104" s="71"/>
      <c r="M104" s="227" t="s">
        <v>21</v>
      </c>
      <c r="N104" s="228" t="s">
        <v>42</v>
      </c>
      <c r="O104" s="46"/>
      <c r="P104" s="229">
        <f>O104*H104</f>
        <v>0</v>
      </c>
      <c r="Q104" s="229">
        <v>0.0026900000000000001</v>
      </c>
      <c r="R104" s="229">
        <f>Q104*H104</f>
        <v>0.021788999999999999</v>
      </c>
      <c r="S104" s="229">
        <v>0</v>
      </c>
      <c r="T104" s="230">
        <f>S104*H104</f>
        <v>0</v>
      </c>
      <c r="AR104" s="23" t="s">
        <v>149</v>
      </c>
      <c r="AT104" s="23" t="s">
        <v>129</v>
      </c>
      <c r="AU104" s="23" t="s">
        <v>81</v>
      </c>
      <c r="AY104" s="23" t="s">
        <v>126</v>
      </c>
      <c r="BE104" s="231">
        <f>IF(N104="základní",J104,0)</f>
        <v>0</v>
      </c>
      <c r="BF104" s="231">
        <f>IF(N104="snížená",J104,0)</f>
        <v>0</v>
      </c>
      <c r="BG104" s="231">
        <f>IF(N104="zákl. přenesená",J104,0)</f>
        <v>0</v>
      </c>
      <c r="BH104" s="231">
        <f>IF(N104="sníž. přenesená",J104,0)</f>
        <v>0</v>
      </c>
      <c r="BI104" s="231">
        <f>IF(N104="nulová",J104,0)</f>
        <v>0</v>
      </c>
      <c r="BJ104" s="23" t="s">
        <v>79</v>
      </c>
      <c r="BK104" s="231">
        <f>ROUND(I104*H104,2)</f>
        <v>0</v>
      </c>
      <c r="BL104" s="23" t="s">
        <v>149</v>
      </c>
      <c r="BM104" s="23" t="s">
        <v>350</v>
      </c>
    </row>
    <row r="105" s="11" customFormat="1">
      <c r="B105" s="236"/>
      <c r="C105" s="237"/>
      <c r="D105" s="238" t="s">
        <v>177</v>
      </c>
      <c r="E105" s="239" t="s">
        <v>21</v>
      </c>
      <c r="F105" s="240" t="s">
        <v>351</v>
      </c>
      <c r="G105" s="237"/>
      <c r="H105" s="241">
        <v>1.02</v>
      </c>
      <c r="I105" s="242"/>
      <c r="J105" s="237"/>
      <c r="K105" s="237"/>
      <c r="L105" s="243"/>
      <c r="M105" s="244"/>
      <c r="N105" s="245"/>
      <c r="O105" s="245"/>
      <c r="P105" s="245"/>
      <c r="Q105" s="245"/>
      <c r="R105" s="245"/>
      <c r="S105" s="245"/>
      <c r="T105" s="246"/>
      <c r="AT105" s="247" t="s">
        <v>177</v>
      </c>
      <c r="AU105" s="247" t="s">
        <v>81</v>
      </c>
      <c r="AV105" s="11" t="s">
        <v>81</v>
      </c>
      <c r="AW105" s="11" t="s">
        <v>35</v>
      </c>
      <c r="AX105" s="11" t="s">
        <v>71</v>
      </c>
      <c r="AY105" s="247" t="s">
        <v>126</v>
      </c>
    </row>
    <row r="106" s="11" customFormat="1">
      <c r="B106" s="236"/>
      <c r="C106" s="237"/>
      <c r="D106" s="238" t="s">
        <v>177</v>
      </c>
      <c r="E106" s="239" t="s">
        <v>21</v>
      </c>
      <c r="F106" s="240" t="s">
        <v>352</v>
      </c>
      <c r="G106" s="237"/>
      <c r="H106" s="241">
        <v>7.0800000000000001</v>
      </c>
      <c r="I106" s="242"/>
      <c r="J106" s="237"/>
      <c r="K106" s="237"/>
      <c r="L106" s="243"/>
      <c r="M106" s="244"/>
      <c r="N106" s="245"/>
      <c r="O106" s="245"/>
      <c r="P106" s="245"/>
      <c r="Q106" s="245"/>
      <c r="R106" s="245"/>
      <c r="S106" s="245"/>
      <c r="T106" s="246"/>
      <c r="AT106" s="247" t="s">
        <v>177</v>
      </c>
      <c r="AU106" s="247" t="s">
        <v>81</v>
      </c>
      <c r="AV106" s="11" t="s">
        <v>81</v>
      </c>
      <c r="AW106" s="11" t="s">
        <v>35</v>
      </c>
      <c r="AX106" s="11" t="s">
        <v>71</v>
      </c>
      <c r="AY106" s="247" t="s">
        <v>126</v>
      </c>
    </row>
    <row r="107" s="12" customFormat="1">
      <c r="B107" s="248"/>
      <c r="C107" s="249"/>
      <c r="D107" s="238" t="s">
        <v>177</v>
      </c>
      <c r="E107" s="250" t="s">
        <v>21</v>
      </c>
      <c r="F107" s="251" t="s">
        <v>191</v>
      </c>
      <c r="G107" s="249"/>
      <c r="H107" s="252">
        <v>8.0999999999999996</v>
      </c>
      <c r="I107" s="253"/>
      <c r="J107" s="249"/>
      <c r="K107" s="249"/>
      <c r="L107" s="254"/>
      <c r="M107" s="255"/>
      <c r="N107" s="256"/>
      <c r="O107" s="256"/>
      <c r="P107" s="256"/>
      <c r="Q107" s="256"/>
      <c r="R107" s="256"/>
      <c r="S107" s="256"/>
      <c r="T107" s="257"/>
      <c r="AT107" s="258" t="s">
        <v>177</v>
      </c>
      <c r="AU107" s="258" t="s">
        <v>81</v>
      </c>
      <c r="AV107" s="12" t="s">
        <v>149</v>
      </c>
      <c r="AW107" s="12" t="s">
        <v>35</v>
      </c>
      <c r="AX107" s="12" t="s">
        <v>79</v>
      </c>
      <c r="AY107" s="258" t="s">
        <v>126</v>
      </c>
    </row>
    <row r="108" s="1" customFormat="1" ht="16.5" customHeight="1">
      <c r="B108" s="45"/>
      <c r="C108" s="220" t="s">
        <v>125</v>
      </c>
      <c r="D108" s="220" t="s">
        <v>129</v>
      </c>
      <c r="E108" s="221" t="s">
        <v>353</v>
      </c>
      <c r="F108" s="222" t="s">
        <v>354</v>
      </c>
      <c r="G108" s="223" t="s">
        <v>175</v>
      </c>
      <c r="H108" s="224">
        <v>8.0999999999999996</v>
      </c>
      <c r="I108" s="225"/>
      <c r="J108" s="226">
        <f>ROUND(I108*H108,2)</f>
        <v>0</v>
      </c>
      <c r="K108" s="222" t="s">
        <v>133</v>
      </c>
      <c r="L108" s="71"/>
      <c r="M108" s="227" t="s">
        <v>21</v>
      </c>
      <c r="N108" s="228" t="s">
        <v>42</v>
      </c>
      <c r="O108" s="46"/>
      <c r="P108" s="229">
        <f>O108*H108</f>
        <v>0</v>
      </c>
      <c r="Q108" s="229">
        <v>0</v>
      </c>
      <c r="R108" s="229">
        <f>Q108*H108</f>
        <v>0</v>
      </c>
      <c r="S108" s="229">
        <v>0</v>
      </c>
      <c r="T108" s="230">
        <f>S108*H108</f>
        <v>0</v>
      </c>
      <c r="AR108" s="23" t="s">
        <v>149</v>
      </c>
      <c r="AT108" s="23" t="s">
        <v>129</v>
      </c>
      <c r="AU108" s="23" t="s">
        <v>81</v>
      </c>
      <c r="AY108" s="23" t="s">
        <v>126</v>
      </c>
      <c r="BE108" s="231">
        <f>IF(N108="základní",J108,0)</f>
        <v>0</v>
      </c>
      <c r="BF108" s="231">
        <f>IF(N108="snížená",J108,0)</f>
        <v>0</v>
      </c>
      <c r="BG108" s="231">
        <f>IF(N108="zákl. přenesená",J108,0)</f>
        <v>0</v>
      </c>
      <c r="BH108" s="231">
        <f>IF(N108="sníž. přenesená",J108,0)</f>
        <v>0</v>
      </c>
      <c r="BI108" s="231">
        <f>IF(N108="nulová",J108,0)</f>
        <v>0</v>
      </c>
      <c r="BJ108" s="23" t="s">
        <v>79</v>
      </c>
      <c r="BK108" s="231">
        <f>ROUND(I108*H108,2)</f>
        <v>0</v>
      </c>
      <c r="BL108" s="23" t="s">
        <v>149</v>
      </c>
      <c r="BM108" s="23" t="s">
        <v>355</v>
      </c>
    </row>
    <row r="109" s="1" customFormat="1" ht="16.5" customHeight="1">
      <c r="B109" s="45"/>
      <c r="C109" s="220" t="s">
        <v>201</v>
      </c>
      <c r="D109" s="220" t="s">
        <v>129</v>
      </c>
      <c r="E109" s="221" t="s">
        <v>356</v>
      </c>
      <c r="F109" s="222" t="s">
        <v>357</v>
      </c>
      <c r="G109" s="223" t="s">
        <v>252</v>
      </c>
      <c r="H109" s="224">
        <v>0.184</v>
      </c>
      <c r="I109" s="225"/>
      <c r="J109" s="226">
        <f>ROUND(I109*H109,2)</f>
        <v>0</v>
      </c>
      <c r="K109" s="222" t="s">
        <v>133</v>
      </c>
      <c r="L109" s="71"/>
      <c r="M109" s="227" t="s">
        <v>21</v>
      </c>
      <c r="N109" s="228" t="s">
        <v>42</v>
      </c>
      <c r="O109" s="46"/>
      <c r="P109" s="229">
        <f>O109*H109</f>
        <v>0</v>
      </c>
      <c r="Q109" s="229">
        <v>1.0601700000000001</v>
      </c>
      <c r="R109" s="229">
        <f>Q109*H109</f>
        <v>0.19507128000000001</v>
      </c>
      <c r="S109" s="229">
        <v>0</v>
      </c>
      <c r="T109" s="230">
        <f>S109*H109</f>
        <v>0</v>
      </c>
      <c r="AR109" s="23" t="s">
        <v>149</v>
      </c>
      <c r="AT109" s="23" t="s">
        <v>129</v>
      </c>
      <c r="AU109" s="23" t="s">
        <v>81</v>
      </c>
      <c r="AY109" s="23" t="s">
        <v>126</v>
      </c>
      <c r="BE109" s="231">
        <f>IF(N109="základní",J109,0)</f>
        <v>0</v>
      </c>
      <c r="BF109" s="231">
        <f>IF(N109="snížená",J109,0)</f>
        <v>0</v>
      </c>
      <c r="BG109" s="231">
        <f>IF(N109="zákl. přenesená",J109,0)</f>
        <v>0</v>
      </c>
      <c r="BH109" s="231">
        <f>IF(N109="sníž. přenesená",J109,0)</f>
        <v>0</v>
      </c>
      <c r="BI109" s="231">
        <f>IF(N109="nulová",J109,0)</f>
        <v>0</v>
      </c>
      <c r="BJ109" s="23" t="s">
        <v>79</v>
      </c>
      <c r="BK109" s="231">
        <f>ROUND(I109*H109,2)</f>
        <v>0</v>
      </c>
      <c r="BL109" s="23" t="s">
        <v>149</v>
      </c>
      <c r="BM109" s="23" t="s">
        <v>358</v>
      </c>
    </row>
    <row r="110" s="11" customFormat="1">
      <c r="B110" s="236"/>
      <c r="C110" s="237"/>
      <c r="D110" s="238" t="s">
        <v>177</v>
      </c>
      <c r="E110" s="239" t="s">
        <v>21</v>
      </c>
      <c r="F110" s="240" t="s">
        <v>359</v>
      </c>
      <c r="G110" s="237"/>
      <c r="H110" s="241">
        <v>0.184</v>
      </c>
      <c r="I110" s="242"/>
      <c r="J110" s="237"/>
      <c r="K110" s="237"/>
      <c r="L110" s="243"/>
      <c r="M110" s="244"/>
      <c r="N110" s="245"/>
      <c r="O110" s="245"/>
      <c r="P110" s="245"/>
      <c r="Q110" s="245"/>
      <c r="R110" s="245"/>
      <c r="S110" s="245"/>
      <c r="T110" s="246"/>
      <c r="AT110" s="247" t="s">
        <v>177</v>
      </c>
      <c r="AU110" s="247" t="s">
        <v>81</v>
      </c>
      <c r="AV110" s="11" t="s">
        <v>81</v>
      </c>
      <c r="AW110" s="11" t="s">
        <v>35</v>
      </c>
      <c r="AX110" s="11" t="s">
        <v>79</v>
      </c>
      <c r="AY110" s="247" t="s">
        <v>126</v>
      </c>
    </row>
    <row r="111" s="1" customFormat="1" ht="25.5" customHeight="1">
      <c r="B111" s="45"/>
      <c r="C111" s="220" t="s">
        <v>209</v>
      </c>
      <c r="D111" s="220" t="s">
        <v>129</v>
      </c>
      <c r="E111" s="221" t="s">
        <v>360</v>
      </c>
      <c r="F111" s="222" t="s">
        <v>361</v>
      </c>
      <c r="G111" s="223" t="s">
        <v>198</v>
      </c>
      <c r="H111" s="224">
        <v>0.027</v>
      </c>
      <c r="I111" s="225"/>
      <c r="J111" s="226">
        <f>ROUND(I111*H111,2)</f>
        <v>0</v>
      </c>
      <c r="K111" s="222" t="s">
        <v>133</v>
      </c>
      <c r="L111" s="71"/>
      <c r="M111" s="227" t="s">
        <v>21</v>
      </c>
      <c r="N111" s="228" t="s">
        <v>42</v>
      </c>
      <c r="O111" s="46"/>
      <c r="P111" s="229">
        <f>O111*H111</f>
        <v>0</v>
      </c>
      <c r="Q111" s="229">
        <v>2.45329</v>
      </c>
      <c r="R111" s="229">
        <f>Q111*H111</f>
        <v>0.066238829999999999</v>
      </c>
      <c r="S111" s="229">
        <v>0</v>
      </c>
      <c r="T111" s="230">
        <f>S111*H111</f>
        <v>0</v>
      </c>
      <c r="AR111" s="23" t="s">
        <v>149</v>
      </c>
      <c r="AT111" s="23" t="s">
        <v>129</v>
      </c>
      <c r="AU111" s="23" t="s">
        <v>81</v>
      </c>
      <c r="AY111" s="23" t="s">
        <v>126</v>
      </c>
      <c r="BE111" s="231">
        <f>IF(N111="základní",J111,0)</f>
        <v>0</v>
      </c>
      <c r="BF111" s="231">
        <f>IF(N111="snížená",J111,0)</f>
        <v>0</v>
      </c>
      <c r="BG111" s="231">
        <f>IF(N111="zákl. přenesená",J111,0)</f>
        <v>0</v>
      </c>
      <c r="BH111" s="231">
        <f>IF(N111="sníž. přenesená",J111,0)</f>
        <v>0</v>
      </c>
      <c r="BI111" s="231">
        <f>IF(N111="nulová",J111,0)</f>
        <v>0</v>
      </c>
      <c r="BJ111" s="23" t="s">
        <v>79</v>
      </c>
      <c r="BK111" s="231">
        <f>ROUND(I111*H111,2)</f>
        <v>0</v>
      </c>
      <c r="BL111" s="23" t="s">
        <v>149</v>
      </c>
      <c r="BM111" s="23" t="s">
        <v>362</v>
      </c>
    </row>
    <row r="112" s="11" customFormat="1">
      <c r="B112" s="236"/>
      <c r="C112" s="237"/>
      <c r="D112" s="238" t="s">
        <v>177</v>
      </c>
      <c r="E112" s="239" t="s">
        <v>21</v>
      </c>
      <c r="F112" s="240" t="s">
        <v>363</v>
      </c>
      <c r="G112" s="237"/>
      <c r="H112" s="241">
        <v>0.027</v>
      </c>
      <c r="I112" s="242"/>
      <c r="J112" s="237"/>
      <c r="K112" s="237"/>
      <c r="L112" s="243"/>
      <c r="M112" s="244"/>
      <c r="N112" s="245"/>
      <c r="O112" s="245"/>
      <c r="P112" s="245"/>
      <c r="Q112" s="245"/>
      <c r="R112" s="245"/>
      <c r="S112" s="245"/>
      <c r="T112" s="246"/>
      <c r="AT112" s="247" t="s">
        <v>177</v>
      </c>
      <c r="AU112" s="247" t="s">
        <v>81</v>
      </c>
      <c r="AV112" s="11" t="s">
        <v>81</v>
      </c>
      <c r="AW112" s="11" t="s">
        <v>35</v>
      </c>
      <c r="AX112" s="11" t="s">
        <v>79</v>
      </c>
      <c r="AY112" s="247" t="s">
        <v>126</v>
      </c>
    </row>
    <row r="113" s="1" customFormat="1" ht="16.5" customHeight="1">
      <c r="B113" s="45"/>
      <c r="C113" s="220" t="s">
        <v>216</v>
      </c>
      <c r="D113" s="220" t="s">
        <v>129</v>
      </c>
      <c r="E113" s="221" t="s">
        <v>364</v>
      </c>
      <c r="F113" s="222" t="s">
        <v>365</v>
      </c>
      <c r="G113" s="223" t="s">
        <v>175</v>
      </c>
      <c r="H113" s="224">
        <v>0.35999999999999999</v>
      </c>
      <c r="I113" s="225"/>
      <c r="J113" s="226">
        <f>ROUND(I113*H113,2)</f>
        <v>0</v>
      </c>
      <c r="K113" s="222" t="s">
        <v>133</v>
      </c>
      <c r="L113" s="71"/>
      <c r="M113" s="227" t="s">
        <v>21</v>
      </c>
      <c r="N113" s="228" t="s">
        <v>42</v>
      </c>
      <c r="O113" s="46"/>
      <c r="P113" s="229">
        <f>O113*H113</f>
        <v>0</v>
      </c>
      <c r="Q113" s="229">
        <v>0.00264</v>
      </c>
      <c r="R113" s="229">
        <f>Q113*H113</f>
        <v>0.00095040000000000001</v>
      </c>
      <c r="S113" s="229">
        <v>0</v>
      </c>
      <c r="T113" s="230">
        <f>S113*H113</f>
        <v>0</v>
      </c>
      <c r="AR113" s="23" t="s">
        <v>149</v>
      </c>
      <c r="AT113" s="23" t="s">
        <v>129</v>
      </c>
      <c r="AU113" s="23" t="s">
        <v>81</v>
      </c>
      <c r="AY113" s="23" t="s">
        <v>126</v>
      </c>
      <c r="BE113" s="231">
        <f>IF(N113="základní",J113,0)</f>
        <v>0</v>
      </c>
      <c r="BF113" s="231">
        <f>IF(N113="snížená",J113,0)</f>
        <v>0</v>
      </c>
      <c r="BG113" s="231">
        <f>IF(N113="zákl. přenesená",J113,0)</f>
        <v>0</v>
      </c>
      <c r="BH113" s="231">
        <f>IF(N113="sníž. přenesená",J113,0)</f>
        <v>0</v>
      </c>
      <c r="BI113" s="231">
        <f>IF(N113="nulová",J113,0)</f>
        <v>0</v>
      </c>
      <c r="BJ113" s="23" t="s">
        <v>79</v>
      </c>
      <c r="BK113" s="231">
        <f>ROUND(I113*H113,2)</f>
        <v>0</v>
      </c>
      <c r="BL113" s="23" t="s">
        <v>149</v>
      </c>
      <c r="BM113" s="23" t="s">
        <v>366</v>
      </c>
    </row>
    <row r="114" s="11" customFormat="1">
      <c r="B114" s="236"/>
      <c r="C114" s="237"/>
      <c r="D114" s="238" t="s">
        <v>177</v>
      </c>
      <c r="E114" s="239" t="s">
        <v>21</v>
      </c>
      <c r="F114" s="240" t="s">
        <v>367</v>
      </c>
      <c r="G114" s="237"/>
      <c r="H114" s="241">
        <v>0.35999999999999999</v>
      </c>
      <c r="I114" s="242"/>
      <c r="J114" s="237"/>
      <c r="K114" s="237"/>
      <c r="L114" s="243"/>
      <c r="M114" s="244"/>
      <c r="N114" s="245"/>
      <c r="O114" s="245"/>
      <c r="P114" s="245"/>
      <c r="Q114" s="245"/>
      <c r="R114" s="245"/>
      <c r="S114" s="245"/>
      <c r="T114" s="246"/>
      <c r="AT114" s="247" t="s">
        <v>177</v>
      </c>
      <c r="AU114" s="247" t="s">
        <v>81</v>
      </c>
      <c r="AV114" s="11" t="s">
        <v>81</v>
      </c>
      <c r="AW114" s="11" t="s">
        <v>35</v>
      </c>
      <c r="AX114" s="11" t="s">
        <v>79</v>
      </c>
      <c r="AY114" s="247" t="s">
        <v>126</v>
      </c>
    </row>
    <row r="115" s="1" customFormat="1" ht="16.5" customHeight="1">
      <c r="B115" s="45"/>
      <c r="C115" s="220" t="s">
        <v>183</v>
      </c>
      <c r="D115" s="220" t="s">
        <v>129</v>
      </c>
      <c r="E115" s="221" t="s">
        <v>368</v>
      </c>
      <c r="F115" s="222" t="s">
        <v>369</v>
      </c>
      <c r="G115" s="223" t="s">
        <v>175</v>
      </c>
      <c r="H115" s="224">
        <v>0.35999999999999999</v>
      </c>
      <c r="I115" s="225"/>
      <c r="J115" s="226">
        <f>ROUND(I115*H115,2)</f>
        <v>0</v>
      </c>
      <c r="K115" s="222" t="s">
        <v>133</v>
      </c>
      <c r="L115" s="71"/>
      <c r="M115" s="227" t="s">
        <v>21</v>
      </c>
      <c r="N115" s="228" t="s">
        <v>42</v>
      </c>
      <c r="O115" s="46"/>
      <c r="P115" s="229">
        <f>O115*H115</f>
        <v>0</v>
      </c>
      <c r="Q115" s="229">
        <v>0</v>
      </c>
      <c r="R115" s="229">
        <f>Q115*H115</f>
        <v>0</v>
      </c>
      <c r="S115" s="229">
        <v>0</v>
      </c>
      <c r="T115" s="230">
        <f>S115*H115</f>
        <v>0</v>
      </c>
      <c r="AR115" s="23" t="s">
        <v>149</v>
      </c>
      <c r="AT115" s="23" t="s">
        <v>129</v>
      </c>
      <c r="AU115" s="23" t="s">
        <v>81</v>
      </c>
      <c r="AY115" s="23" t="s">
        <v>126</v>
      </c>
      <c r="BE115" s="231">
        <f>IF(N115="základní",J115,0)</f>
        <v>0</v>
      </c>
      <c r="BF115" s="231">
        <f>IF(N115="snížená",J115,0)</f>
        <v>0</v>
      </c>
      <c r="BG115" s="231">
        <f>IF(N115="zákl. přenesená",J115,0)</f>
        <v>0</v>
      </c>
      <c r="BH115" s="231">
        <f>IF(N115="sníž. přenesená",J115,0)</f>
        <v>0</v>
      </c>
      <c r="BI115" s="231">
        <f>IF(N115="nulová",J115,0)</f>
        <v>0</v>
      </c>
      <c r="BJ115" s="23" t="s">
        <v>79</v>
      </c>
      <c r="BK115" s="231">
        <f>ROUND(I115*H115,2)</f>
        <v>0</v>
      </c>
      <c r="BL115" s="23" t="s">
        <v>149</v>
      </c>
      <c r="BM115" s="23" t="s">
        <v>370</v>
      </c>
    </row>
    <row r="116" s="1" customFormat="1" ht="16.5" customHeight="1">
      <c r="B116" s="45"/>
      <c r="C116" s="220" t="s">
        <v>231</v>
      </c>
      <c r="D116" s="220" t="s">
        <v>129</v>
      </c>
      <c r="E116" s="221" t="s">
        <v>371</v>
      </c>
      <c r="F116" s="222" t="s">
        <v>372</v>
      </c>
      <c r="G116" s="223" t="s">
        <v>252</v>
      </c>
      <c r="H116" s="224">
        <v>0.0030000000000000001</v>
      </c>
      <c r="I116" s="225"/>
      <c r="J116" s="226">
        <f>ROUND(I116*H116,2)</f>
        <v>0</v>
      </c>
      <c r="K116" s="222" t="s">
        <v>133</v>
      </c>
      <c r="L116" s="71"/>
      <c r="M116" s="227" t="s">
        <v>21</v>
      </c>
      <c r="N116" s="228" t="s">
        <v>42</v>
      </c>
      <c r="O116" s="46"/>
      <c r="P116" s="229">
        <f>O116*H116</f>
        <v>0</v>
      </c>
      <c r="Q116" s="229">
        <v>1.0601700000000001</v>
      </c>
      <c r="R116" s="229">
        <f>Q116*H116</f>
        <v>0.0031805100000000001</v>
      </c>
      <c r="S116" s="229">
        <v>0</v>
      </c>
      <c r="T116" s="230">
        <f>S116*H116</f>
        <v>0</v>
      </c>
      <c r="AR116" s="23" t="s">
        <v>149</v>
      </c>
      <c r="AT116" s="23" t="s">
        <v>129</v>
      </c>
      <c r="AU116" s="23" t="s">
        <v>81</v>
      </c>
      <c r="AY116" s="23" t="s">
        <v>126</v>
      </c>
      <c r="BE116" s="231">
        <f>IF(N116="základní",J116,0)</f>
        <v>0</v>
      </c>
      <c r="BF116" s="231">
        <f>IF(N116="snížená",J116,0)</f>
        <v>0</v>
      </c>
      <c r="BG116" s="231">
        <f>IF(N116="zákl. přenesená",J116,0)</f>
        <v>0</v>
      </c>
      <c r="BH116" s="231">
        <f>IF(N116="sníž. přenesená",J116,0)</f>
        <v>0</v>
      </c>
      <c r="BI116" s="231">
        <f>IF(N116="nulová",J116,0)</f>
        <v>0</v>
      </c>
      <c r="BJ116" s="23" t="s">
        <v>79</v>
      </c>
      <c r="BK116" s="231">
        <f>ROUND(I116*H116,2)</f>
        <v>0</v>
      </c>
      <c r="BL116" s="23" t="s">
        <v>149</v>
      </c>
      <c r="BM116" s="23" t="s">
        <v>373</v>
      </c>
    </row>
    <row r="117" s="11" customFormat="1">
      <c r="B117" s="236"/>
      <c r="C117" s="237"/>
      <c r="D117" s="238" t="s">
        <v>177</v>
      </c>
      <c r="E117" s="239" t="s">
        <v>21</v>
      </c>
      <c r="F117" s="240" t="s">
        <v>374</v>
      </c>
      <c r="G117" s="237"/>
      <c r="H117" s="241">
        <v>0.0030000000000000001</v>
      </c>
      <c r="I117" s="242"/>
      <c r="J117" s="237"/>
      <c r="K117" s="237"/>
      <c r="L117" s="243"/>
      <c r="M117" s="244"/>
      <c r="N117" s="245"/>
      <c r="O117" s="245"/>
      <c r="P117" s="245"/>
      <c r="Q117" s="245"/>
      <c r="R117" s="245"/>
      <c r="S117" s="245"/>
      <c r="T117" s="246"/>
      <c r="AT117" s="247" t="s">
        <v>177</v>
      </c>
      <c r="AU117" s="247" t="s">
        <v>81</v>
      </c>
      <c r="AV117" s="11" t="s">
        <v>81</v>
      </c>
      <c r="AW117" s="11" t="s">
        <v>35</v>
      </c>
      <c r="AX117" s="11" t="s">
        <v>79</v>
      </c>
      <c r="AY117" s="247" t="s">
        <v>126</v>
      </c>
    </row>
    <row r="118" s="1" customFormat="1" ht="25.5" customHeight="1">
      <c r="B118" s="45"/>
      <c r="C118" s="220" t="s">
        <v>239</v>
      </c>
      <c r="D118" s="220" t="s">
        <v>129</v>
      </c>
      <c r="E118" s="221" t="s">
        <v>375</v>
      </c>
      <c r="F118" s="222" t="s">
        <v>376</v>
      </c>
      <c r="G118" s="223" t="s">
        <v>301</v>
      </c>
      <c r="H118" s="224">
        <v>4</v>
      </c>
      <c r="I118" s="225"/>
      <c r="J118" s="226">
        <f>ROUND(I118*H118,2)</f>
        <v>0</v>
      </c>
      <c r="K118" s="222" t="s">
        <v>133</v>
      </c>
      <c r="L118" s="71"/>
      <c r="M118" s="227" t="s">
        <v>21</v>
      </c>
      <c r="N118" s="228" t="s">
        <v>42</v>
      </c>
      <c r="O118" s="46"/>
      <c r="P118" s="229">
        <f>O118*H118</f>
        <v>0</v>
      </c>
      <c r="Q118" s="229">
        <v>0.03739</v>
      </c>
      <c r="R118" s="229">
        <f>Q118*H118</f>
        <v>0.14956</v>
      </c>
      <c r="S118" s="229">
        <v>0</v>
      </c>
      <c r="T118" s="230">
        <f>S118*H118</f>
        <v>0</v>
      </c>
      <c r="AR118" s="23" t="s">
        <v>149</v>
      </c>
      <c r="AT118" s="23" t="s">
        <v>129</v>
      </c>
      <c r="AU118" s="23" t="s">
        <v>81</v>
      </c>
      <c r="AY118" s="23" t="s">
        <v>126</v>
      </c>
      <c r="BE118" s="231">
        <f>IF(N118="základní",J118,0)</f>
        <v>0</v>
      </c>
      <c r="BF118" s="231">
        <f>IF(N118="snížená",J118,0)</f>
        <v>0</v>
      </c>
      <c r="BG118" s="231">
        <f>IF(N118="zákl. přenesená",J118,0)</f>
        <v>0</v>
      </c>
      <c r="BH118" s="231">
        <f>IF(N118="sníž. přenesená",J118,0)</f>
        <v>0</v>
      </c>
      <c r="BI118" s="231">
        <f>IF(N118="nulová",J118,0)</f>
        <v>0</v>
      </c>
      <c r="BJ118" s="23" t="s">
        <v>79</v>
      </c>
      <c r="BK118" s="231">
        <f>ROUND(I118*H118,2)</f>
        <v>0</v>
      </c>
      <c r="BL118" s="23" t="s">
        <v>149</v>
      </c>
      <c r="BM118" s="23" t="s">
        <v>377</v>
      </c>
    </row>
    <row r="119" s="1" customFormat="1" ht="16.5" customHeight="1">
      <c r="B119" s="45"/>
      <c r="C119" s="272" t="s">
        <v>249</v>
      </c>
      <c r="D119" s="272" t="s">
        <v>378</v>
      </c>
      <c r="E119" s="273" t="s">
        <v>379</v>
      </c>
      <c r="F119" s="274" t="s">
        <v>380</v>
      </c>
      <c r="G119" s="275" t="s">
        <v>301</v>
      </c>
      <c r="H119" s="276">
        <v>24</v>
      </c>
      <c r="I119" s="277"/>
      <c r="J119" s="278">
        <f>ROUND(I119*H119,2)</f>
        <v>0</v>
      </c>
      <c r="K119" s="274" t="s">
        <v>21</v>
      </c>
      <c r="L119" s="279"/>
      <c r="M119" s="280" t="s">
        <v>21</v>
      </c>
      <c r="N119" s="281" t="s">
        <v>42</v>
      </c>
      <c r="O119" s="46"/>
      <c r="P119" s="229">
        <f>O119*H119</f>
        <v>0</v>
      </c>
      <c r="Q119" s="229">
        <v>0.043400000000000001</v>
      </c>
      <c r="R119" s="229">
        <f>Q119*H119</f>
        <v>1.0416000000000001</v>
      </c>
      <c r="S119" s="229">
        <v>0</v>
      </c>
      <c r="T119" s="230">
        <f>S119*H119</f>
        <v>0</v>
      </c>
      <c r="AR119" s="23" t="s">
        <v>216</v>
      </c>
      <c r="AT119" s="23" t="s">
        <v>378</v>
      </c>
      <c r="AU119" s="23" t="s">
        <v>81</v>
      </c>
      <c r="AY119" s="23" t="s">
        <v>126</v>
      </c>
      <c r="BE119" s="231">
        <f>IF(N119="základní",J119,0)</f>
        <v>0</v>
      </c>
      <c r="BF119" s="231">
        <f>IF(N119="snížená",J119,0)</f>
        <v>0</v>
      </c>
      <c r="BG119" s="231">
        <f>IF(N119="zákl. přenesená",J119,0)</f>
        <v>0</v>
      </c>
      <c r="BH119" s="231">
        <f>IF(N119="sníž. přenesená",J119,0)</f>
        <v>0</v>
      </c>
      <c r="BI119" s="231">
        <f>IF(N119="nulová",J119,0)</f>
        <v>0</v>
      </c>
      <c r="BJ119" s="23" t="s">
        <v>79</v>
      </c>
      <c r="BK119" s="231">
        <f>ROUND(I119*H119,2)</f>
        <v>0</v>
      </c>
      <c r="BL119" s="23" t="s">
        <v>149</v>
      </c>
      <c r="BM119" s="23" t="s">
        <v>381</v>
      </c>
    </row>
    <row r="120" s="11" customFormat="1">
      <c r="B120" s="236"/>
      <c r="C120" s="237"/>
      <c r="D120" s="238" t="s">
        <v>177</v>
      </c>
      <c r="E120" s="239" t="s">
        <v>21</v>
      </c>
      <c r="F120" s="240" t="s">
        <v>382</v>
      </c>
      <c r="G120" s="237"/>
      <c r="H120" s="241">
        <v>24</v>
      </c>
      <c r="I120" s="242"/>
      <c r="J120" s="237"/>
      <c r="K120" s="237"/>
      <c r="L120" s="243"/>
      <c r="M120" s="244"/>
      <c r="N120" s="245"/>
      <c r="O120" s="245"/>
      <c r="P120" s="245"/>
      <c r="Q120" s="245"/>
      <c r="R120" s="245"/>
      <c r="S120" s="245"/>
      <c r="T120" s="246"/>
      <c r="AT120" s="247" t="s">
        <v>177</v>
      </c>
      <c r="AU120" s="247" t="s">
        <v>81</v>
      </c>
      <c r="AV120" s="11" t="s">
        <v>81</v>
      </c>
      <c r="AW120" s="11" t="s">
        <v>35</v>
      </c>
      <c r="AX120" s="11" t="s">
        <v>79</v>
      </c>
      <c r="AY120" s="247" t="s">
        <v>126</v>
      </c>
    </row>
    <row r="121" s="10" customFormat="1" ht="29.88" customHeight="1">
      <c r="B121" s="204"/>
      <c r="C121" s="205"/>
      <c r="D121" s="206" t="s">
        <v>70</v>
      </c>
      <c r="E121" s="218" t="s">
        <v>143</v>
      </c>
      <c r="F121" s="218" t="s">
        <v>383</v>
      </c>
      <c r="G121" s="205"/>
      <c r="H121" s="205"/>
      <c r="I121" s="208"/>
      <c r="J121" s="219">
        <f>BK121</f>
        <v>0</v>
      </c>
      <c r="K121" s="205"/>
      <c r="L121" s="210"/>
      <c r="M121" s="211"/>
      <c r="N121" s="212"/>
      <c r="O121" s="212"/>
      <c r="P121" s="213">
        <f>SUM(P122:P127)</f>
        <v>0</v>
      </c>
      <c r="Q121" s="212"/>
      <c r="R121" s="213">
        <f>SUM(R122:R127)</f>
        <v>9.4715803300000001</v>
      </c>
      <c r="S121" s="212"/>
      <c r="T121" s="214">
        <f>SUM(T122:T127)</f>
        <v>0</v>
      </c>
      <c r="AR121" s="215" t="s">
        <v>79</v>
      </c>
      <c r="AT121" s="216" t="s">
        <v>70</v>
      </c>
      <c r="AU121" s="216" t="s">
        <v>79</v>
      </c>
      <c r="AY121" s="215" t="s">
        <v>126</v>
      </c>
      <c r="BK121" s="217">
        <f>SUM(BK122:BK127)</f>
        <v>0</v>
      </c>
    </row>
    <row r="122" s="1" customFormat="1" ht="25.5" customHeight="1">
      <c r="B122" s="45"/>
      <c r="C122" s="220" t="s">
        <v>254</v>
      </c>
      <c r="D122" s="220" t="s">
        <v>129</v>
      </c>
      <c r="E122" s="221" t="s">
        <v>384</v>
      </c>
      <c r="F122" s="222" t="s">
        <v>385</v>
      </c>
      <c r="G122" s="223" t="s">
        <v>175</v>
      </c>
      <c r="H122" s="224">
        <v>7.2279999999999998</v>
      </c>
      <c r="I122" s="225"/>
      <c r="J122" s="226">
        <f>ROUND(I122*H122,2)</f>
        <v>0</v>
      </c>
      <c r="K122" s="222" t="s">
        <v>133</v>
      </c>
      <c r="L122" s="71"/>
      <c r="M122" s="227" t="s">
        <v>21</v>
      </c>
      <c r="N122" s="228" t="s">
        <v>42</v>
      </c>
      <c r="O122" s="46"/>
      <c r="P122" s="229">
        <f>O122*H122</f>
        <v>0</v>
      </c>
      <c r="Q122" s="229">
        <v>0.42831999999999998</v>
      </c>
      <c r="R122" s="229">
        <f>Q122*H122</f>
        <v>3.0958969599999997</v>
      </c>
      <c r="S122" s="229">
        <v>0</v>
      </c>
      <c r="T122" s="230">
        <f>S122*H122</f>
        <v>0</v>
      </c>
      <c r="AR122" s="23" t="s">
        <v>149</v>
      </c>
      <c r="AT122" s="23" t="s">
        <v>129</v>
      </c>
      <c r="AU122" s="23" t="s">
        <v>81</v>
      </c>
      <c r="AY122" s="23" t="s">
        <v>126</v>
      </c>
      <c r="BE122" s="231">
        <f>IF(N122="základní",J122,0)</f>
        <v>0</v>
      </c>
      <c r="BF122" s="231">
        <f>IF(N122="snížená",J122,0)</f>
        <v>0</v>
      </c>
      <c r="BG122" s="231">
        <f>IF(N122="zákl. přenesená",J122,0)</f>
        <v>0</v>
      </c>
      <c r="BH122" s="231">
        <f>IF(N122="sníž. přenesená",J122,0)</f>
        <v>0</v>
      </c>
      <c r="BI122" s="231">
        <f>IF(N122="nulová",J122,0)</f>
        <v>0</v>
      </c>
      <c r="BJ122" s="23" t="s">
        <v>79</v>
      </c>
      <c r="BK122" s="231">
        <f>ROUND(I122*H122,2)</f>
        <v>0</v>
      </c>
      <c r="BL122" s="23" t="s">
        <v>149</v>
      </c>
      <c r="BM122" s="23" t="s">
        <v>386</v>
      </c>
    </row>
    <row r="123" s="11" customFormat="1">
      <c r="B123" s="236"/>
      <c r="C123" s="237"/>
      <c r="D123" s="238" t="s">
        <v>177</v>
      </c>
      <c r="E123" s="239" t="s">
        <v>21</v>
      </c>
      <c r="F123" s="240" t="s">
        <v>387</v>
      </c>
      <c r="G123" s="237"/>
      <c r="H123" s="241">
        <v>7.2279999999999998</v>
      </c>
      <c r="I123" s="242"/>
      <c r="J123" s="237"/>
      <c r="K123" s="237"/>
      <c r="L123" s="243"/>
      <c r="M123" s="244"/>
      <c r="N123" s="245"/>
      <c r="O123" s="245"/>
      <c r="P123" s="245"/>
      <c r="Q123" s="245"/>
      <c r="R123" s="245"/>
      <c r="S123" s="245"/>
      <c r="T123" s="246"/>
      <c r="AT123" s="247" t="s">
        <v>177</v>
      </c>
      <c r="AU123" s="247" t="s">
        <v>81</v>
      </c>
      <c r="AV123" s="11" t="s">
        <v>81</v>
      </c>
      <c r="AW123" s="11" t="s">
        <v>35</v>
      </c>
      <c r="AX123" s="11" t="s">
        <v>79</v>
      </c>
      <c r="AY123" s="247" t="s">
        <v>126</v>
      </c>
    </row>
    <row r="124" s="1" customFormat="1" ht="25.5" customHeight="1">
      <c r="B124" s="45"/>
      <c r="C124" s="220" t="s">
        <v>258</v>
      </c>
      <c r="D124" s="220" t="s">
        <v>129</v>
      </c>
      <c r="E124" s="221" t="s">
        <v>388</v>
      </c>
      <c r="F124" s="222" t="s">
        <v>389</v>
      </c>
      <c r="G124" s="223" t="s">
        <v>175</v>
      </c>
      <c r="H124" s="224">
        <v>8.7569999999999997</v>
      </c>
      <c r="I124" s="225"/>
      <c r="J124" s="226">
        <f>ROUND(I124*H124,2)</f>
        <v>0</v>
      </c>
      <c r="K124" s="222" t="s">
        <v>133</v>
      </c>
      <c r="L124" s="71"/>
      <c r="M124" s="227" t="s">
        <v>21</v>
      </c>
      <c r="N124" s="228" t="s">
        <v>42</v>
      </c>
      <c r="O124" s="46"/>
      <c r="P124" s="229">
        <f>O124*H124</f>
        <v>0</v>
      </c>
      <c r="Q124" s="229">
        <v>0.67488999999999999</v>
      </c>
      <c r="R124" s="229">
        <f>Q124*H124</f>
        <v>5.9100117299999999</v>
      </c>
      <c r="S124" s="229">
        <v>0</v>
      </c>
      <c r="T124" s="230">
        <f>S124*H124</f>
        <v>0</v>
      </c>
      <c r="AR124" s="23" t="s">
        <v>149</v>
      </c>
      <c r="AT124" s="23" t="s">
        <v>129</v>
      </c>
      <c r="AU124" s="23" t="s">
        <v>81</v>
      </c>
      <c r="AY124" s="23" t="s">
        <v>126</v>
      </c>
      <c r="BE124" s="231">
        <f>IF(N124="základní",J124,0)</f>
        <v>0</v>
      </c>
      <c r="BF124" s="231">
        <f>IF(N124="snížená",J124,0)</f>
        <v>0</v>
      </c>
      <c r="BG124" s="231">
        <f>IF(N124="zákl. přenesená",J124,0)</f>
        <v>0</v>
      </c>
      <c r="BH124" s="231">
        <f>IF(N124="sníž. přenesená",J124,0)</f>
        <v>0</v>
      </c>
      <c r="BI124" s="231">
        <f>IF(N124="nulová",J124,0)</f>
        <v>0</v>
      </c>
      <c r="BJ124" s="23" t="s">
        <v>79</v>
      </c>
      <c r="BK124" s="231">
        <f>ROUND(I124*H124,2)</f>
        <v>0</v>
      </c>
      <c r="BL124" s="23" t="s">
        <v>149</v>
      </c>
      <c r="BM124" s="23" t="s">
        <v>390</v>
      </c>
    </row>
    <row r="125" s="11" customFormat="1">
      <c r="B125" s="236"/>
      <c r="C125" s="237"/>
      <c r="D125" s="238" t="s">
        <v>177</v>
      </c>
      <c r="E125" s="239" t="s">
        <v>21</v>
      </c>
      <c r="F125" s="240" t="s">
        <v>391</v>
      </c>
      <c r="G125" s="237"/>
      <c r="H125" s="241">
        <v>8.7569999999999997</v>
      </c>
      <c r="I125" s="242"/>
      <c r="J125" s="237"/>
      <c r="K125" s="237"/>
      <c r="L125" s="243"/>
      <c r="M125" s="244"/>
      <c r="N125" s="245"/>
      <c r="O125" s="245"/>
      <c r="P125" s="245"/>
      <c r="Q125" s="245"/>
      <c r="R125" s="245"/>
      <c r="S125" s="245"/>
      <c r="T125" s="246"/>
      <c r="AT125" s="247" t="s">
        <v>177</v>
      </c>
      <c r="AU125" s="247" t="s">
        <v>81</v>
      </c>
      <c r="AV125" s="11" t="s">
        <v>81</v>
      </c>
      <c r="AW125" s="11" t="s">
        <v>35</v>
      </c>
      <c r="AX125" s="11" t="s">
        <v>79</v>
      </c>
      <c r="AY125" s="247" t="s">
        <v>126</v>
      </c>
    </row>
    <row r="126" s="1" customFormat="1" ht="25.5" customHeight="1">
      <c r="B126" s="45"/>
      <c r="C126" s="220" t="s">
        <v>10</v>
      </c>
      <c r="D126" s="220" t="s">
        <v>129</v>
      </c>
      <c r="E126" s="221" t="s">
        <v>392</v>
      </c>
      <c r="F126" s="222" t="s">
        <v>393</v>
      </c>
      <c r="G126" s="223" t="s">
        <v>252</v>
      </c>
      <c r="H126" s="224">
        <v>0.44400000000000001</v>
      </c>
      <c r="I126" s="225"/>
      <c r="J126" s="226">
        <f>ROUND(I126*H126,2)</f>
        <v>0</v>
      </c>
      <c r="K126" s="222" t="s">
        <v>133</v>
      </c>
      <c r="L126" s="71"/>
      <c r="M126" s="227" t="s">
        <v>21</v>
      </c>
      <c r="N126" s="228" t="s">
        <v>42</v>
      </c>
      <c r="O126" s="46"/>
      <c r="P126" s="229">
        <f>O126*H126</f>
        <v>0</v>
      </c>
      <c r="Q126" s="229">
        <v>1.04881</v>
      </c>
      <c r="R126" s="229">
        <f>Q126*H126</f>
        <v>0.46567164</v>
      </c>
      <c r="S126" s="229">
        <v>0</v>
      </c>
      <c r="T126" s="230">
        <f>S126*H126</f>
        <v>0</v>
      </c>
      <c r="AR126" s="23" t="s">
        <v>149</v>
      </c>
      <c r="AT126" s="23" t="s">
        <v>129</v>
      </c>
      <c r="AU126" s="23" t="s">
        <v>81</v>
      </c>
      <c r="AY126" s="23" t="s">
        <v>126</v>
      </c>
      <c r="BE126" s="231">
        <f>IF(N126="základní",J126,0)</f>
        <v>0</v>
      </c>
      <c r="BF126" s="231">
        <f>IF(N126="snížená",J126,0)</f>
        <v>0</v>
      </c>
      <c r="BG126" s="231">
        <f>IF(N126="zákl. přenesená",J126,0)</f>
        <v>0</v>
      </c>
      <c r="BH126" s="231">
        <f>IF(N126="sníž. přenesená",J126,0)</f>
        <v>0</v>
      </c>
      <c r="BI126" s="231">
        <f>IF(N126="nulová",J126,0)</f>
        <v>0</v>
      </c>
      <c r="BJ126" s="23" t="s">
        <v>79</v>
      </c>
      <c r="BK126" s="231">
        <f>ROUND(I126*H126,2)</f>
        <v>0</v>
      </c>
      <c r="BL126" s="23" t="s">
        <v>149</v>
      </c>
      <c r="BM126" s="23" t="s">
        <v>394</v>
      </c>
    </row>
    <row r="127" s="11" customFormat="1">
      <c r="B127" s="236"/>
      <c r="C127" s="237"/>
      <c r="D127" s="238" t="s">
        <v>177</v>
      </c>
      <c r="E127" s="239" t="s">
        <v>21</v>
      </c>
      <c r="F127" s="240" t="s">
        <v>395</v>
      </c>
      <c r="G127" s="237"/>
      <c r="H127" s="241">
        <v>0.44400000000000001</v>
      </c>
      <c r="I127" s="242"/>
      <c r="J127" s="237"/>
      <c r="K127" s="237"/>
      <c r="L127" s="243"/>
      <c r="M127" s="244"/>
      <c r="N127" s="245"/>
      <c r="O127" s="245"/>
      <c r="P127" s="245"/>
      <c r="Q127" s="245"/>
      <c r="R127" s="245"/>
      <c r="S127" s="245"/>
      <c r="T127" s="246"/>
      <c r="AT127" s="247" t="s">
        <v>177</v>
      </c>
      <c r="AU127" s="247" t="s">
        <v>81</v>
      </c>
      <c r="AV127" s="11" t="s">
        <v>81</v>
      </c>
      <c r="AW127" s="11" t="s">
        <v>35</v>
      </c>
      <c r="AX127" s="11" t="s">
        <v>79</v>
      </c>
      <c r="AY127" s="247" t="s">
        <v>126</v>
      </c>
    </row>
    <row r="128" s="10" customFormat="1" ht="29.88" customHeight="1">
      <c r="B128" s="204"/>
      <c r="C128" s="205"/>
      <c r="D128" s="206" t="s">
        <v>70</v>
      </c>
      <c r="E128" s="218" t="s">
        <v>149</v>
      </c>
      <c r="F128" s="218" t="s">
        <v>396</v>
      </c>
      <c r="G128" s="205"/>
      <c r="H128" s="205"/>
      <c r="I128" s="208"/>
      <c r="J128" s="219">
        <f>BK128</f>
        <v>0</v>
      </c>
      <c r="K128" s="205"/>
      <c r="L128" s="210"/>
      <c r="M128" s="211"/>
      <c r="N128" s="212"/>
      <c r="O128" s="212"/>
      <c r="P128" s="213">
        <f>SUM(P129:P131)</f>
        <v>0</v>
      </c>
      <c r="Q128" s="212"/>
      <c r="R128" s="213">
        <f>SUM(R129:R131)</f>
        <v>0.080350110000000002</v>
      </c>
      <c r="S128" s="212"/>
      <c r="T128" s="214">
        <f>SUM(T129:T131)</f>
        <v>0</v>
      </c>
      <c r="AR128" s="215" t="s">
        <v>79</v>
      </c>
      <c r="AT128" s="216" t="s">
        <v>70</v>
      </c>
      <c r="AU128" s="216" t="s">
        <v>79</v>
      </c>
      <c r="AY128" s="215" t="s">
        <v>126</v>
      </c>
      <c r="BK128" s="217">
        <f>SUM(BK129:BK131)</f>
        <v>0</v>
      </c>
    </row>
    <row r="129" s="1" customFormat="1" ht="25.5" customHeight="1">
      <c r="B129" s="45"/>
      <c r="C129" s="220" t="s">
        <v>270</v>
      </c>
      <c r="D129" s="220" t="s">
        <v>129</v>
      </c>
      <c r="E129" s="221" t="s">
        <v>397</v>
      </c>
      <c r="F129" s="222" t="s">
        <v>398</v>
      </c>
      <c r="G129" s="223" t="s">
        <v>252</v>
      </c>
      <c r="H129" s="224">
        <v>0.079000000000000001</v>
      </c>
      <c r="I129" s="225"/>
      <c r="J129" s="226">
        <f>ROUND(I129*H129,2)</f>
        <v>0</v>
      </c>
      <c r="K129" s="222" t="s">
        <v>133</v>
      </c>
      <c r="L129" s="71"/>
      <c r="M129" s="227" t="s">
        <v>21</v>
      </c>
      <c r="N129" s="228" t="s">
        <v>42</v>
      </c>
      <c r="O129" s="46"/>
      <c r="P129" s="229">
        <f>O129*H129</f>
        <v>0</v>
      </c>
      <c r="Q129" s="229">
        <v>0.017090000000000001</v>
      </c>
      <c r="R129" s="229">
        <f>Q129*H129</f>
        <v>0.0013501100000000001</v>
      </c>
      <c r="S129" s="229">
        <v>0</v>
      </c>
      <c r="T129" s="230">
        <f>S129*H129</f>
        <v>0</v>
      </c>
      <c r="AR129" s="23" t="s">
        <v>149</v>
      </c>
      <c r="AT129" s="23" t="s">
        <v>129</v>
      </c>
      <c r="AU129" s="23" t="s">
        <v>81</v>
      </c>
      <c r="AY129" s="23" t="s">
        <v>126</v>
      </c>
      <c r="BE129" s="231">
        <f>IF(N129="základní",J129,0)</f>
        <v>0</v>
      </c>
      <c r="BF129" s="231">
        <f>IF(N129="snížená",J129,0)</f>
        <v>0</v>
      </c>
      <c r="BG129" s="231">
        <f>IF(N129="zákl. přenesená",J129,0)</f>
        <v>0</v>
      </c>
      <c r="BH129" s="231">
        <f>IF(N129="sníž. přenesená",J129,0)</f>
        <v>0</v>
      </c>
      <c r="BI129" s="231">
        <f>IF(N129="nulová",J129,0)</f>
        <v>0</v>
      </c>
      <c r="BJ129" s="23" t="s">
        <v>79</v>
      </c>
      <c r="BK129" s="231">
        <f>ROUND(I129*H129,2)</f>
        <v>0</v>
      </c>
      <c r="BL129" s="23" t="s">
        <v>149</v>
      </c>
      <c r="BM129" s="23" t="s">
        <v>399</v>
      </c>
    </row>
    <row r="130" s="11" customFormat="1">
      <c r="B130" s="236"/>
      <c r="C130" s="237"/>
      <c r="D130" s="238" t="s">
        <v>177</v>
      </c>
      <c r="E130" s="239" t="s">
        <v>21</v>
      </c>
      <c r="F130" s="240" t="s">
        <v>400</v>
      </c>
      <c r="G130" s="237"/>
      <c r="H130" s="241">
        <v>0.079000000000000001</v>
      </c>
      <c r="I130" s="242"/>
      <c r="J130" s="237"/>
      <c r="K130" s="237"/>
      <c r="L130" s="243"/>
      <c r="M130" s="244"/>
      <c r="N130" s="245"/>
      <c r="O130" s="245"/>
      <c r="P130" s="245"/>
      <c r="Q130" s="245"/>
      <c r="R130" s="245"/>
      <c r="S130" s="245"/>
      <c r="T130" s="246"/>
      <c r="AT130" s="247" t="s">
        <v>177</v>
      </c>
      <c r="AU130" s="247" t="s">
        <v>81</v>
      </c>
      <c r="AV130" s="11" t="s">
        <v>81</v>
      </c>
      <c r="AW130" s="11" t="s">
        <v>35</v>
      </c>
      <c r="AX130" s="11" t="s">
        <v>79</v>
      </c>
      <c r="AY130" s="247" t="s">
        <v>126</v>
      </c>
    </row>
    <row r="131" s="1" customFormat="1" ht="16.5" customHeight="1">
      <c r="B131" s="45"/>
      <c r="C131" s="272" t="s">
        <v>277</v>
      </c>
      <c r="D131" s="272" t="s">
        <v>378</v>
      </c>
      <c r="E131" s="273" t="s">
        <v>401</v>
      </c>
      <c r="F131" s="274" t="s">
        <v>402</v>
      </c>
      <c r="G131" s="275" t="s">
        <v>252</v>
      </c>
      <c r="H131" s="276">
        <v>0.079000000000000001</v>
      </c>
      <c r="I131" s="277"/>
      <c r="J131" s="278">
        <f>ROUND(I131*H131,2)</f>
        <v>0</v>
      </c>
      <c r="K131" s="274" t="s">
        <v>133</v>
      </c>
      <c r="L131" s="279"/>
      <c r="M131" s="280" t="s">
        <v>21</v>
      </c>
      <c r="N131" s="281" t="s">
        <v>42</v>
      </c>
      <c r="O131" s="46"/>
      <c r="P131" s="229">
        <f>O131*H131</f>
        <v>0</v>
      </c>
      <c r="Q131" s="229">
        <v>1</v>
      </c>
      <c r="R131" s="229">
        <f>Q131*H131</f>
        <v>0.079000000000000001</v>
      </c>
      <c r="S131" s="229">
        <v>0</v>
      </c>
      <c r="T131" s="230">
        <f>S131*H131</f>
        <v>0</v>
      </c>
      <c r="AR131" s="23" t="s">
        <v>216</v>
      </c>
      <c r="AT131" s="23" t="s">
        <v>378</v>
      </c>
      <c r="AU131" s="23" t="s">
        <v>81</v>
      </c>
      <c r="AY131" s="23" t="s">
        <v>126</v>
      </c>
      <c r="BE131" s="231">
        <f>IF(N131="základní",J131,0)</f>
        <v>0</v>
      </c>
      <c r="BF131" s="231">
        <f>IF(N131="snížená",J131,0)</f>
        <v>0</v>
      </c>
      <c r="BG131" s="231">
        <f>IF(N131="zákl. přenesená",J131,0)</f>
        <v>0</v>
      </c>
      <c r="BH131" s="231">
        <f>IF(N131="sníž. přenesená",J131,0)</f>
        <v>0</v>
      </c>
      <c r="BI131" s="231">
        <f>IF(N131="nulová",J131,0)</f>
        <v>0</v>
      </c>
      <c r="BJ131" s="23" t="s">
        <v>79</v>
      </c>
      <c r="BK131" s="231">
        <f>ROUND(I131*H131,2)</f>
        <v>0</v>
      </c>
      <c r="BL131" s="23" t="s">
        <v>149</v>
      </c>
      <c r="BM131" s="23" t="s">
        <v>403</v>
      </c>
    </row>
    <row r="132" s="10" customFormat="1" ht="29.88" customHeight="1">
      <c r="B132" s="204"/>
      <c r="C132" s="205"/>
      <c r="D132" s="206" t="s">
        <v>70</v>
      </c>
      <c r="E132" s="218" t="s">
        <v>201</v>
      </c>
      <c r="F132" s="218" t="s">
        <v>404</v>
      </c>
      <c r="G132" s="205"/>
      <c r="H132" s="205"/>
      <c r="I132" s="208"/>
      <c r="J132" s="219">
        <f>BK132</f>
        <v>0</v>
      </c>
      <c r="K132" s="205"/>
      <c r="L132" s="210"/>
      <c r="M132" s="211"/>
      <c r="N132" s="212"/>
      <c r="O132" s="212"/>
      <c r="P132" s="213">
        <f>SUM(P133:P141)</f>
        <v>0</v>
      </c>
      <c r="Q132" s="212"/>
      <c r="R132" s="213">
        <f>SUM(R133:R141)</f>
        <v>3.8908499999999995</v>
      </c>
      <c r="S132" s="212"/>
      <c r="T132" s="214">
        <f>SUM(T133:T141)</f>
        <v>0</v>
      </c>
      <c r="AR132" s="215" t="s">
        <v>79</v>
      </c>
      <c r="AT132" s="216" t="s">
        <v>70</v>
      </c>
      <c r="AU132" s="216" t="s">
        <v>79</v>
      </c>
      <c r="AY132" s="215" t="s">
        <v>126</v>
      </c>
      <c r="BK132" s="217">
        <f>SUM(BK133:BK141)</f>
        <v>0</v>
      </c>
    </row>
    <row r="133" s="1" customFormat="1" ht="25.5" customHeight="1">
      <c r="B133" s="45"/>
      <c r="C133" s="220" t="s">
        <v>286</v>
      </c>
      <c r="D133" s="220" t="s">
        <v>129</v>
      </c>
      <c r="E133" s="221" t="s">
        <v>405</v>
      </c>
      <c r="F133" s="222" t="s">
        <v>406</v>
      </c>
      <c r="G133" s="223" t="s">
        <v>175</v>
      </c>
      <c r="H133" s="224">
        <v>23.600000000000001</v>
      </c>
      <c r="I133" s="225"/>
      <c r="J133" s="226">
        <f>ROUND(I133*H133,2)</f>
        <v>0</v>
      </c>
      <c r="K133" s="222" t="s">
        <v>133</v>
      </c>
      <c r="L133" s="71"/>
      <c r="M133" s="227" t="s">
        <v>21</v>
      </c>
      <c r="N133" s="228" t="s">
        <v>42</v>
      </c>
      <c r="O133" s="46"/>
      <c r="P133" s="229">
        <f>O133*H133</f>
        <v>0</v>
      </c>
      <c r="Q133" s="229">
        <v>0.016899999999999998</v>
      </c>
      <c r="R133" s="229">
        <f>Q133*H133</f>
        <v>0.39883999999999997</v>
      </c>
      <c r="S133" s="229">
        <v>0</v>
      </c>
      <c r="T133" s="230">
        <f>S133*H133</f>
        <v>0</v>
      </c>
      <c r="AR133" s="23" t="s">
        <v>149</v>
      </c>
      <c r="AT133" s="23" t="s">
        <v>129</v>
      </c>
      <c r="AU133" s="23" t="s">
        <v>81</v>
      </c>
      <c r="AY133" s="23" t="s">
        <v>126</v>
      </c>
      <c r="BE133" s="231">
        <f>IF(N133="základní",J133,0)</f>
        <v>0</v>
      </c>
      <c r="BF133" s="231">
        <f>IF(N133="snížená",J133,0)</f>
        <v>0</v>
      </c>
      <c r="BG133" s="231">
        <f>IF(N133="zákl. přenesená",J133,0)</f>
        <v>0</v>
      </c>
      <c r="BH133" s="231">
        <f>IF(N133="sníž. přenesená",J133,0)</f>
        <v>0</v>
      </c>
      <c r="BI133" s="231">
        <f>IF(N133="nulová",J133,0)</f>
        <v>0</v>
      </c>
      <c r="BJ133" s="23" t="s">
        <v>79</v>
      </c>
      <c r="BK133" s="231">
        <f>ROUND(I133*H133,2)</f>
        <v>0</v>
      </c>
      <c r="BL133" s="23" t="s">
        <v>149</v>
      </c>
      <c r="BM133" s="23" t="s">
        <v>407</v>
      </c>
    </row>
    <row r="134" s="1" customFormat="1" ht="25.5" customHeight="1">
      <c r="B134" s="45"/>
      <c r="C134" s="220" t="s">
        <v>292</v>
      </c>
      <c r="D134" s="220" t="s">
        <v>129</v>
      </c>
      <c r="E134" s="221" t="s">
        <v>408</v>
      </c>
      <c r="F134" s="222" t="s">
        <v>409</v>
      </c>
      <c r="G134" s="223" t="s">
        <v>175</v>
      </c>
      <c r="H134" s="224">
        <v>128.94999999999999</v>
      </c>
      <c r="I134" s="225"/>
      <c r="J134" s="226">
        <f>ROUND(I134*H134,2)</f>
        <v>0</v>
      </c>
      <c r="K134" s="222" t="s">
        <v>133</v>
      </c>
      <c r="L134" s="71"/>
      <c r="M134" s="227" t="s">
        <v>21</v>
      </c>
      <c r="N134" s="228" t="s">
        <v>42</v>
      </c>
      <c r="O134" s="46"/>
      <c r="P134" s="229">
        <f>O134*H134</f>
        <v>0</v>
      </c>
      <c r="Q134" s="229">
        <v>0.026200000000000001</v>
      </c>
      <c r="R134" s="229">
        <f>Q134*H134</f>
        <v>3.3784899999999998</v>
      </c>
      <c r="S134" s="229">
        <v>0</v>
      </c>
      <c r="T134" s="230">
        <f>S134*H134</f>
        <v>0</v>
      </c>
      <c r="AR134" s="23" t="s">
        <v>149</v>
      </c>
      <c r="AT134" s="23" t="s">
        <v>129</v>
      </c>
      <c r="AU134" s="23" t="s">
        <v>81</v>
      </c>
      <c r="AY134" s="23" t="s">
        <v>126</v>
      </c>
      <c r="BE134" s="231">
        <f>IF(N134="základní",J134,0)</f>
        <v>0</v>
      </c>
      <c r="BF134" s="231">
        <f>IF(N134="snížená",J134,0)</f>
        <v>0</v>
      </c>
      <c r="BG134" s="231">
        <f>IF(N134="zákl. přenesená",J134,0)</f>
        <v>0</v>
      </c>
      <c r="BH134" s="231">
        <f>IF(N134="sníž. přenesená",J134,0)</f>
        <v>0</v>
      </c>
      <c r="BI134" s="231">
        <f>IF(N134="nulová",J134,0)</f>
        <v>0</v>
      </c>
      <c r="BJ134" s="23" t="s">
        <v>79</v>
      </c>
      <c r="BK134" s="231">
        <f>ROUND(I134*H134,2)</f>
        <v>0</v>
      </c>
      <c r="BL134" s="23" t="s">
        <v>149</v>
      </c>
      <c r="BM134" s="23" t="s">
        <v>410</v>
      </c>
    </row>
    <row r="135" s="1" customFormat="1" ht="25.5" customHeight="1">
      <c r="B135" s="45"/>
      <c r="C135" s="220" t="s">
        <v>298</v>
      </c>
      <c r="D135" s="220" t="s">
        <v>129</v>
      </c>
      <c r="E135" s="221" t="s">
        <v>411</v>
      </c>
      <c r="F135" s="222" t="s">
        <v>412</v>
      </c>
      <c r="G135" s="223" t="s">
        <v>413</v>
      </c>
      <c r="H135" s="224">
        <v>4</v>
      </c>
      <c r="I135" s="225"/>
      <c r="J135" s="226">
        <f>ROUND(I135*H135,2)</f>
        <v>0</v>
      </c>
      <c r="K135" s="222" t="s">
        <v>133</v>
      </c>
      <c r="L135" s="71"/>
      <c r="M135" s="227" t="s">
        <v>21</v>
      </c>
      <c r="N135" s="228" t="s">
        <v>42</v>
      </c>
      <c r="O135" s="46"/>
      <c r="P135" s="229">
        <f>O135*H135</f>
        <v>0</v>
      </c>
      <c r="Q135" s="229">
        <v>0.016979999999999999</v>
      </c>
      <c r="R135" s="229">
        <f>Q135*H135</f>
        <v>0.067919999999999994</v>
      </c>
      <c r="S135" s="229">
        <v>0</v>
      </c>
      <c r="T135" s="230">
        <f>S135*H135</f>
        <v>0</v>
      </c>
      <c r="AR135" s="23" t="s">
        <v>149</v>
      </c>
      <c r="AT135" s="23" t="s">
        <v>129</v>
      </c>
      <c r="AU135" s="23" t="s">
        <v>81</v>
      </c>
      <c r="AY135" s="23" t="s">
        <v>126</v>
      </c>
      <c r="BE135" s="231">
        <f>IF(N135="základní",J135,0)</f>
        <v>0</v>
      </c>
      <c r="BF135" s="231">
        <f>IF(N135="snížená",J135,0)</f>
        <v>0</v>
      </c>
      <c r="BG135" s="231">
        <f>IF(N135="zákl. přenesená",J135,0)</f>
        <v>0</v>
      </c>
      <c r="BH135" s="231">
        <f>IF(N135="sníž. přenesená",J135,0)</f>
        <v>0</v>
      </c>
      <c r="BI135" s="231">
        <f>IF(N135="nulová",J135,0)</f>
        <v>0</v>
      </c>
      <c r="BJ135" s="23" t="s">
        <v>79</v>
      </c>
      <c r="BK135" s="231">
        <f>ROUND(I135*H135,2)</f>
        <v>0</v>
      </c>
      <c r="BL135" s="23" t="s">
        <v>149</v>
      </c>
      <c r="BM135" s="23" t="s">
        <v>414</v>
      </c>
    </row>
    <row r="136" s="11" customFormat="1">
      <c r="B136" s="236"/>
      <c r="C136" s="237"/>
      <c r="D136" s="238" t="s">
        <v>177</v>
      </c>
      <c r="E136" s="239" t="s">
        <v>21</v>
      </c>
      <c r="F136" s="240" t="s">
        <v>282</v>
      </c>
      <c r="G136" s="237"/>
      <c r="H136" s="241">
        <v>1</v>
      </c>
      <c r="I136" s="242"/>
      <c r="J136" s="237"/>
      <c r="K136" s="237"/>
      <c r="L136" s="243"/>
      <c r="M136" s="244"/>
      <c r="N136" s="245"/>
      <c r="O136" s="245"/>
      <c r="P136" s="245"/>
      <c r="Q136" s="245"/>
      <c r="R136" s="245"/>
      <c r="S136" s="245"/>
      <c r="T136" s="246"/>
      <c r="AT136" s="247" t="s">
        <v>177</v>
      </c>
      <c r="AU136" s="247" t="s">
        <v>81</v>
      </c>
      <c r="AV136" s="11" t="s">
        <v>81</v>
      </c>
      <c r="AW136" s="11" t="s">
        <v>35</v>
      </c>
      <c r="AX136" s="11" t="s">
        <v>71</v>
      </c>
      <c r="AY136" s="247" t="s">
        <v>126</v>
      </c>
    </row>
    <row r="137" s="11" customFormat="1">
      <c r="B137" s="236"/>
      <c r="C137" s="237"/>
      <c r="D137" s="238" t="s">
        <v>177</v>
      </c>
      <c r="E137" s="239" t="s">
        <v>21</v>
      </c>
      <c r="F137" s="240" t="s">
        <v>283</v>
      </c>
      <c r="G137" s="237"/>
      <c r="H137" s="241">
        <v>1</v>
      </c>
      <c r="I137" s="242"/>
      <c r="J137" s="237"/>
      <c r="K137" s="237"/>
      <c r="L137" s="243"/>
      <c r="M137" s="244"/>
      <c r="N137" s="245"/>
      <c r="O137" s="245"/>
      <c r="P137" s="245"/>
      <c r="Q137" s="245"/>
      <c r="R137" s="245"/>
      <c r="S137" s="245"/>
      <c r="T137" s="246"/>
      <c r="AT137" s="247" t="s">
        <v>177</v>
      </c>
      <c r="AU137" s="247" t="s">
        <v>81</v>
      </c>
      <c r="AV137" s="11" t="s">
        <v>81</v>
      </c>
      <c r="AW137" s="11" t="s">
        <v>35</v>
      </c>
      <c r="AX137" s="11" t="s">
        <v>71</v>
      </c>
      <c r="AY137" s="247" t="s">
        <v>126</v>
      </c>
    </row>
    <row r="138" s="11" customFormat="1">
      <c r="B138" s="236"/>
      <c r="C138" s="237"/>
      <c r="D138" s="238" t="s">
        <v>177</v>
      </c>
      <c r="E138" s="239" t="s">
        <v>21</v>
      </c>
      <c r="F138" s="240" t="s">
        <v>290</v>
      </c>
      <c r="G138" s="237"/>
      <c r="H138" s="241">
        <v>1</v>
      </c>
      <c r="I138" s="242"/>
      <c r="J138" s="237"/>
      <c r="K138" s="237"/>
      <c r="L138" s="243"/>
      <c r="M138" s="244"/>
      <c r="N138" s="245"/>
      <c r="O138" s="245"/>
      <c r="P138" s="245"/>
      <c r="Q138" s="245"/>
      <c r="R138" s="245"/>
      <c r="S138" s="245"/>
      <c r="T138" s="246"/>
      <c r="AT138" s="247" t="s">
        <v>177</v>
      </c>
      <c r="AU138" s="247" t="s">
        <v>81</v>
      </c>
      <c r="AV138" s="11" t="s">
        <v>81</v>
      </c>
      <c r="AW138" s="11" t="s">
        <v>35</v>
      </c>
      <c r="AX138" s="11" t="s">
        <v>71</v>
      </c>
      <c r="AY138" s="247" t="s">
        <v>126</v>
      </c>
    </row>
    <row r="139" s="11" customFormat="1">
      <c r="B139" s="236"/>
      <c r="C139" s="237"/>
      <c r="D139" s="238" t="s">
        <v>177</v>
      </c>
      <c r="E139" s="239" t="s">
        <v>21</v>
      </c>
      <c r="F139" s="240" t="s">
        <v>291</v>
      </c>
      <c r="G139" s="237"/>
      <c r="H139" s="241">
        <v>1</v>
      </c>
      <c r="I139" s="242"/>
      <c r="J139" s="237"/>
      <c r="K139" s="237"/>
      <c r="L139" s="243"/>
      <c r="M139" s="244"/>
      <c r="N139" s="245"/>
      <c r="O139" s="245"/>
      <c r="P139" s="245"/>
      <c r="Q139" s="245"/>
      <c r="R139" s="245"/>
      <c r="S139" s="245"/>
      <c r="T139" s="246"/>
      <c r="AT139" s="247" t="s">
        <v>177</v>
      </c>
      <c r="AU139" s="247" t="s">
        <v>81</v>
      </c>
      <c r="AV139" s="11" t="s">
        <v>81</v>
      </c>
      <c r="AW139" s="11" t="s">
        <v>35</v>
      </c>
      <c r="AX139" s="11" t="s">
        <v>71</v>
      </c>
      <c r="AY139" s="247" t="s">
        <v>126</v>
      </c>
    </row>
    <row r="140" s="12" customFormat="1">
      <c r="B140" s="248"/>
      <c r="C140" s="249"/>
      <c r="D140" s="238" t="s">
        <v>177</v>
      </c>
      <c r="E140" s="250" t="s">
        <v>21</v>
      </c>
      <c r="F140" s="251" t="s">
        <v>191</v>
      </c>
      <c r="G140" s="249"/>
      <c r="H140" s="252">
        <v>4</v>
      </c>
      <c r="I140" s="253"/>
      <c r="J140" s="249"/>
      <c r="K140" s="249"/>
      <c r="L140" s="254"/>
      <c r="M140" s="255"/>
      <c r="N140" s="256"/>
      <c r="O140" s="256"/>
      <c r="P140" s="256"/>
      <c r="Q140" s="256"/>
      <c r="R140" s="256"/>
      <c r="S140" s="256"/>
      <c r="T140" s="257"/>
      <c r="AT140" s="258" t="s">
        <v>177</v>
      </c>
      <c r="AU140" s="258" t="s">
        <v>81</v>
      </c>
      <c r="AV140" s="12" t="s">
        <v>149</v>
      </c>
      <c r="AW140" s="12" t="s">
        <v>35</v>
      </c>
      <c r="AX140" s="12" t="s">
        <v>79</v>
      </c>
      <c r="AY140" s="258" t="s">
        <v>126</v>
      </c>
    </row>
    <row r="141" s="1" customFormat="1" ht="16.5" customHeight="1">
      <c r="B141" s="45"/>
      <c r="C141" s="272" t="s">
        <v>9</v>
      </c>
      <c r="D141" s="272" t="s">
        <v>378</v>
      </c>
      <c r="E141" s="273" t="s">
        <v>415</v>
      </c>
      <c r="F141" s="274" t="s">
        <v>416</v>
      </c>
      <c r="G141" s="275" t="s">
        <v>413</v>
      </c>
      <c r="H141" s="276">
        <v>4</v>
      </c>
      <c r="I141" s="277"/>
      <c r="J141" s="278">
        <f>ROUND(I141*H141,2)</f>
        <v>0</v>
      </c>
      <c r="K141" s="274" t="s">
        <v>133</v>
      </c>
      <c r="L141" s="279"/>
      <c r="M141" s="280" t="s">
        <v>21</v>
      </c>
      <c r="N141" s="281" t="s">
        <v>42</v>
      </c>
      <c r="O141" s="46"/>
      <c r="P141" s="229">
        <f>O141*H141</f>
        <v>0</v>
      </c>
      <c r="Q141" s="229">
        <v>0.0114</v>
      </c>
      <c r="R141" s="229">
        <f>Q141*H141</f>
        <v>0.045600000000000002</v>
      </c>
      <c r="S141" s="229">
        <v>0</v>
      </c>
      <c r="T141" s="230">
        <f>S141*H141</f>
        <v>0</v>
      </c>
      <c r="AR141" s="23" t="s">
        <v>216</v>
      </c>
      <c r="AT141" s="23" t="s">
        <v>378</v>
      </c>
      <c r="AU141" s="23" t="s">
        <v>81</v>
      </c>
      <c r="AY141" s="23" t="s">
        <v>126</v>
      </c>
      <c r="BE141" s="231">
        <f>IF(N141="základní",J141,0)</f>
        <v>0</v>
      </c>
      <c r="BF141" s="231">
        <f>IF(N141="snížená",J141,0)</f>
        <v>0</v>
      </c>
      <c r="BG141" s="231">
        <f>IF(N141="zákl. přenesená",J141,0)</f>
        <v>0</v>
      </c>
      <c r="BH141" s="231">
        <f>IF(N141="sníž. přenesená",J141,0)</f>
        <v>0</v>
      </c>
      <c r="BI141" s="231">
        <f>IF(N141="nulová",J141,0)</f>
        <v>0</v>
      </c>
      <c r="BJ141" s="23" t="s">
        <v>79</v>
      </c>
      <c r="BK141" s="231">
        <f>ROUND(I141*H141,2)</f>
        <v>0</v>
      </c>
      <c r="BL141" s="23" t="s">
        <v>149</v>
      </c>
      <c r="BM141" s="23" t="s">
        <v>417</v>
      </c>
    </row>
    <row r="142" s="10" customFormat="1" ht="29.88" customHeight="1">
      <c r="B142" s="204"/>
      <c r="C142" s="205"/>
      <c r="D142" s="206" t="s">
        <v>70</v>
      </c>
      <c r="E142" s="218" t="s">
        <v>183</v>
      </c>
      <c r="F142" s="218" t="s">
        <v>184</v>
      </c>
      <c r="G142" s="205"/>
      <c r="H142" s="205"/>
      <c r="I142" s="208"/>
      <c r="J142" s="219">
        <f>BK142</f>
        <v>0</v>
      </c>
      <c r="K142" s="205"/>
      <c r="L142" s="210"/>
      <c r="M142" s="211"/>
      <c r="N142" s="212"/>
      <c r="O142" s="212"/>
      <c r="P142" s="213">
        <f>SUM(P143:P148)</f>
        <v>0</v>
      </c>
      <c r="Q142" s="212"/>
      <c r="R142" s="213">
        <f>SUM(R143:R148)</f>
        <v>0.040895919999999995</v>
      </c>
      <c r="S142" s="212"/>
      <c r="T142" s="214">
        <f>SUM(T143:T148)</f>
        <v>0</v>
      </c>
      <c r="AR142" s="215" t="s">
        <v>79</v>
      </c>
      <c r="AT142" s="216" t="s">
        <v>70</v>
      </c>
      <c r="AU142" s="216" t="s">
        <v>79</v>
      </c>
      <c r="AY142" s="215" t="s">
        <v>126</v>
      </c>
      <c r="BK142" s="217">
        <f>SUM(BK143:BK148)</f>
        <v>0</v>
      </c>
    </row>
    <row r="143" s="1" customFormat="1" ht="63.75" customHeight="1">
      <c r="B143" s="45"/>
      <c r="C143" s="220" t="s">
        <v>317</v>
      </c>
      <c r="D143" s="220" t="s">
        <v>129</v>
      </c>
      <c r="E143" s="221" t="s">
        <v>418</v>
      </c>
      <c r="F143" s="222" t="s">
        <v>419</v>
      </c>
      <c r="G143" s="223" t="s">
        <v>175</v>
      </c>
      <c r="H143" s="224">
        <v>260</v>
      </c>
      <c r="I143" s="225"/>
      <c r="J143" s="226">
        <f>ROUND(I143*H143,2)</f>
        <v>0</v>
      </c>
      <c r="K143" s="222" t="s">
        <v>133</v>
      </c>
      <c r="L143" s="71"/>
      <c r="M143" s="227" t="s">
        <v>21</v>
      </c>
      <c r="N143" s="228" t="s">
        <v>42</v>
      </c>
      <c r="O143" s="46"/>
      <c r="P143" s="229">
        <f>O143*H143</f>
        <v>0</v>
      </c>
      <c r="Q143" s="229">
        <v>4.0000000000000003E-05</v>
      </c>
      <c r="R143" s="229">
        <f>Q143*H143</f>
        <v>0.010400000000000001</v>
      </c>
      <c r="S143" s="229">
        <v>0</v>
      </c>
      <c r="T143" s="230">
        <f>S143*H143</f>
        <v>0</v>
      </c>
      <c r="AR143" s="23" t="s">
        <v>149</v>
      </c>
      <c r="AT143" s="23" t="s">
        <v>129</v>
      </c>
      <c r="AU143" s="23" t="s">
        <v>81</v>
      </c>
      <c r="AY143" s="23" t="s">
        <v>126</v>
      </c>
      <c r="BE143" s="231">
        <f>IF(N143="základní",J143,0)</f>
        <v>0</v>
      </c>
      <c r="BF143" s="231">
        <f>IF(N143="snížená",J143,0)</f>
        <v>0</v>
      </c>
      <c r="BG143" s="231">
        <f>IF(N143="zákl. přenesená",J143,0)</f>
        <v>0</v>
      </c>
      <c r="BH143" s="231">
        <f>IF(N143="sníž. přenesená",J143,0)</f>
        <v>0</v>
      </c>
      <c r="BI143" s="231">
        <f>IF(N143="nulová",J143,0)</f>
        <v>0</v>
      </c>
      <c r="BJ143" s="23" t="s">
        <v>79</v>
      </c>
      <c r="BK143" s="231">
        <f>ROUND(I143*H143,2)</f>
        <v>0</v>
      </c>
      <c r="BL143" s="23" t="s">
        <v>149</v>
      </c>
      <c r="BM143" s="23" t="s">
        <v>420</v>
      </c>
    </row>
    <row r="144" s="11" customFormat="1">
      <c r="B144" s="236"/>
      <c r="C144" s="237"/>
      <c r="D144" s="238" t="s">
        <v>177</v>
      </c>
      <c r="E144" s="239" t="s">
        <v>21</v>
      </c>
      <c r="F144" s="240" t="s">
        <v>421</v>
      </c>
      <c r="G144" s="237"/>
      <c r="H144" s="241">
        <v>260</v>
      </c>
      <c r="I144" s="242"/>
      <c r="J144" s="237"/>
      <c r="K144" s="237"/>
      <c r="L144" s="243"/>
      <c r="M144" s="244"/>
      <c r="N144" s="245"/>
      <c r="O144" s="245"/>
      <c r="P144" s="245"/>
      <c r="Q144" s="245"/>
      <c r="R144" s="245"/>
      <c r="S144" s="245"/>
      <c r="T144" s="246"/>
      <c r="AT144" s="247" t="s">
        <v>177</v>
      </c>
      <c r="AU144" s="247" t="s">
        <v>81</v>
      </c>
      <c r="AV144" s="11" t="s">
        <v>81</v>
      </c>
      <c r="AW144" s="11" t="s">
        <v>35</v>
      </c>
      <c r="AX144" s="11" t="s">
        <v>79</v>
      </c>
      <c r="AY144" s="247" t="s">
        <v>126</v>
      </c>
    </row>
    <row r="145" s="1" customFormat="1" ht="25.5" customHeight="1">
      <c r="B145" s="45"/>
      <c r="C145" s="220" t="s">
        <v>422</v>
      </c>
      <c r="D145" s="220" t="s">
        <v>129</v>
      </c>
      <c r="E145" s="221" t="s">
        <v>423</v>
      </c>
      <c r="F145" s="222" t="s">
        <v>424</v>
      </c>
      <c r="G145" s="223" t="s">
        <v>301</v>
      </c>
      <c r="H145" s="224">
        <v>35.299999999999997</v>
      </c>
      <c r="I145" s="225"/>
      <c r="J145" s="226">
        <f>ROUND(I145*H145,2)</f>
        <v>0</v>
      </c>
      <c r="K145" s="222" t="s">
        <v>133</v>
      </c>
      <c r="L145" s="71"/>
      <c r="M145" s="227" t="s">
        <v>21</v>
      </c>
      <c r="N145" s="228" t="s">
        <v>42</v>
      </c>
      <c r="O145" s="46"/>
      <c r="P145" s="229">
        <f>O145*H145</f>
        <v>0</v>
      </c>
      <c r="Q145" s="229">
        <v>0.00076000000000000004</v>
      </c>
      <c r="R145" s="229">
        <f>Q145*H145</f>
        <v>0.026827999999999998</v>
      </c>
      <c r="S145" s="229">
        <v>0</v>
      </c>
      <c r="T145" s="230">
        <f>S145*H145</f>
        <v>0</v>
      </c>
      <c r="AR145" s="23" t="s">
        <v>149</v>
      </c>
      <c r="AT145" s="23" t="s">
        <v>129</v>
      </c>
      <c r="AU145" s="23" t="s">
        <v>81</v>
      </c>
      <c r="AY145" s="23" t="s">
        <v>126</v>
      </c>
      <c r="BE145" s="231">
        <f>IF(N145="základní",J145,0)</f>
        <v>0</v>
      </c>
      <c r="BF145" s="231">
        <f>IF(N145="snížená",J145,0)</f>
        <v>0</v>
      </c>
      <c r="BG145" s="231">
        <f>IF(N145="zákl. přenesená",J145,0)</f>
        <v>0</v>
      </c>
      <c r="BH145" s="231">
        <f>IF(N145="sníž. přenesená",J145,0)</f>
        <v>0</v>
      </c>
      <c r="BI145" s="231">
        <f>IF(N145="nulová",J145,0)</f>
        <v>0</v>
      </c>
      <c r="BJ145" s="23" t="s">
        <v>79</v>
      </c>
      <c r="BK145" s="231">
        <f>ROUND(I145*H145,2)</f>
        <v>0</v>
      </c>
      <c r="BL145" s="23" t="s">
        <v>149</v>
      </c>
      <c r="BM145" s="23" t="s">
        <v>425</v>
      </c>
    </row>
    <row r="146" s="11" customFormat="1">
      <c r="B146" s="236"/>
      <c r="C146" s="237"/>
      <c r="D146" s="238" t="s">
        <v>177</v>
      </c>
      <c r="E146" s="239" t="s">
        <v>21</v>
      </c>
      <c r="F146" s="240" t="s">
        <v>426</v>
      </c>
      <c r="G146" s="237"/>
      <c r="H146" s="241">
        <v>35.299999999999997</v>
      </c>
      <c r="I146" s="242"/>
      <c r="J146" s="237"/>
      <c r="K146" s="237"/>
      <c r="L146" s="243"/>
      <c r="M146" s="244"/>
      <c r="N146" s="245"/>
      <c r="O146" s="245"/>
      <c r="P146" s="245"/>
      <c r="Q146" s="245"/>
      <c r="R146" s="245"/>
      <c r="S146" s="245"/>
      <c r="T146" s="246"/>
      <c r="AT146" s="247" t="s">
        <v>177</v>
      </c>
      <c r="AU146" s="247" t="s">
        <v>81</v>
      </c>
      <c r="AV146" s="11" t="s">
        <v>81</v>
      </c>
      <c r="AW146" s="11" t="s">
        <v>35</v>
      </c>
      <c r="AX146" s="11" t="s">
        <v>79</v>
      </c>
      <c r="AY146" s="247" t="s">
        <v>126</v>
      </c>
    </row>
    <row r="147" s="1" customFormat="1" ht="25.5" customHeight="1">
      <c r="B147" s="45"/>
      <c r="C147" s="220" t="s">
        <v>427</v>
      </c>
      <c r="D147" s="220" t="s">
        <v>129</v>
      </c>
      <c r="E147" s="221" t="s">
        <v>428</v>
      </c>
      <c r="F147" s="222" t="s">
        <v>429</v>
      </c>
      <c r="G147" s="223" t="s">
        <v>175</v>
      </c>
      <c r="H147" s="224">
        <v>6.3239999999999998</v>
      </c>
      <c r="I147" s="225"/>
      <c r="J147" s="226">
        <f>ROUND(I147*H147,2)</f>
        <v>0</v>
      </c>
      <c r="K147" s="222" t="s">
        <v>133</v>
      </c>
      <c r="L147" s="71"/>
      <c r="M147" s="227" t="s">
        <v>21</v>
      </c>
      <c r="N147" s="228" t="s">
        <v>42</v>
      </c>
      <c r="O147" s="46"/>
      <c r="P147" s="229">
        <f>O147*H147</f>
        <v>0</v>
      </c>
      <c r="Q147" s="229">
        <v>0.00058</v>
      </c>
      <c r="R147" s="229">
        <f>Q147*H147</f>
        <v>0.0036679199999999999</v>
      </c>
      <c r="S147" s="229">
        <v>0</v>
      </c>
      <c r="T147" s="230">
        <f>S147*H147</f>
        <v>0</v>
      </c>
      <c r="AR147" s="23" t="s">
        <v>149</v>
      </c>
      <c r="AT147" s="23" t="s">
        <v>129</v>
      </c>
      <c r="AU147" s="23" t="s">
        <v>81</v>
      </c>
      <c r="AY147" s="23" t="s">
        <v>126</v>
      </c>
      <c r="BE147" s="231">
        <f>IF(N147="základní",J147,0)</f>
        <v>0</v>
      </c>
      <c r="BF147" s="231">
        <f>IF(N147="snížená",J147,0)</f>
        <v>0</v>
      </c>
      <c r="BG147" s="231">
        <f>IF(N147="zákl. přenesená",J147,0)</f>
        <v>0</v>
      </c>
      <c r="BH147" s="231">
        <f>IF(N147="sníž. přenesená",J147,0)</f>
        <v>0</v>
      </c>
      <c r="BI147" s="231">
        <f>IF(N147="nulová",J147,0)</f>
        <v>0</v>
      </c>
      <c r="BJ147" s="23" t="s">
        <v>79</v>
      </c>
      <c r="BK147" s="231">
        <f>ROUND(I147*H147,2)</f>
        <v>0</v>
      </c>
      <c r="BL147" s="23" t="s">
        <v>149</v>
      </c>
      <c r="BM147" s="23" t="s">
        <v>430</v>
      </c>
    </row>
    <row r="148" s="11" customFormat="1">
      <c r="B148" s="236"/>
      <c r="C148" s="237"/>
      <c r="D148" s="238" t="s">
        <v>177</v>
      </c>
      <c r="E148" s="239" t="s">
        <v>21</v>
      </c>
      <c r="F148" s="240" t="s">
        <v>431</v>
      </c>
      <c r="G148" s="237"/>
      <c r="H148" s="241">
        <v>6.3239999999999998</v>
      </c>
      <c r="I148" s="242"/>
      <c r="J148" s="237"/>
      <c r="K148" s="237"/>
      <c r="L148" s="243"/>
      <c r="M148" s="244"/>
      <c r="N148" s="245"/>
      <c r="O148" s="245"/>
      <c r="P148" s="245"/>
      <c r="Q148" s="245"/>
      <c r="R148" s="245"/>
      <c r="S148" s="245"/>
      <c r="T148" s="246"/>
      <c r="AT148" s="247" t="s">
        <v>177</v>
      </c>
      <c r="AU148" s="247" t="s">
        <v>81</v>
      </c>
      <c r="AV148" s="11" t="s">
        <v>81</v>
      </c>
      <c r="AW148" s="11" t="s">
        <v>35</v>
      </c>
      <c r="AX148" s="11" t="s">
        <v>79</v>
      </c>
      <c r="AY148" s="247" t="s">
        <v>126</v>
      </c>
    </row>
    <row r="149" s="10" customFormat="1" ht="29.88" customHeight="1">
      <c r="B149" s="204"/>
      <c r="C149" s="205"/>
      <c r="D149" s="206" t="s">
        <v>70</v>
      </c>
      <c r="E149" s="218" t="s">
        <v>432</v>
      </c>
      <c r="F149" s="218" t="s">
        <v>433</v>
      </c>
      <c r="G149" s="205"/>
      <c r="H149" s="205"/>
      <c r="I149" s="208"/>
      <c r="J149" s="219">
        <f>BK149</f>
        <v>0</v>
      </c>
      <c r="K149" s="205"/>
      <c r="L149" s="210"/>
      <c r="M149" s="211"/>
      <c r="N149" s="212"/>
      <c r="O149" s="212"/>
      <c r="P149" s="213">
        <f>P150</f>
        <v>0</v>
      </c>
      <c r="Q149" s="212"/>
      <c r="R149" s="213">
        <f>R150</f>
        <v>0</v>
      </c>
      <c r="S149" s="212"/>
      <c r="T149" s="214">
        <f>T150</f>
        <v>0</v>
      </c>
      <c r="AR149" s="215" t="s">
        <v>79</v>
      </c>
      <c r="AT149" s="216" t="s">
        <v>70</v>
      </c>
      <c r="AU149" s="216" t="s">
        <v>79</v>
      </c>
      <c r="AY149" s="215" t="s">
        <v>126</v>
      </c>
      <c r="BK149" s="217">
        <f>BK150</f>
        <v>0</v>
      </c>
    </row>
    <row r="150" s="1" customFormat="1" ht="38.25" customHeight="1">
      <c r="B150" s="45"/>
      <c r="C150" s="220" t="s">
        <v>434</v>
      </c>
      <c r="D150" s="220" t="s">
        <v>129</v>
      </c>
      <c r="E150" s="221" t="s">
        <v>435</v>
      </c>
      <c r="F150" s="222" t="s">
        <v>436</v>
      </c>
      <c r="G150" s="223" t="s">
        <v>252</v>
      </c>
      <c r="H150" s="224">
        <v>18.725000000000001</v>
      </c>
      <c r="I150" s="225"/>
      <c r="J150" s="226">
        <f>ROUND(I150*H150,2)</f>
        <v>0</v>
      </c>
      <c r="K150" s="222" t="s">
        <v>133</v>
      </c>
      <c r="L150" s="71"/>
      <c r="M150" s="227" t="s">
        <v>21</v>
      </c>
      <c r="N150" s="228" t="s">
        <v>42</v>
      </c>
      <c r="O150" s="46"/>
      <c r="P150" s="229">
        <f>O150*H150</f>
        <v>0</v>
      </c>
      <c r="Q150" s="229">
        <v>0</v>
      </c>
      <c r="R150" s="229">
        <f>Q150*H150</f>
        <v>0</v>
      </c>
      <c r="S150" s="229">
        <v>0</v>
      </c>
      <c r="T150" s="230">
        <f>S150*H150</f>
        <v>0</v>
      </c>
      <c r="AR150" s="23" t="s">
        <v>149</v>
      </c>
      <c r="AT150" s="23" t="s">
        <v>129</v>
      </c>
      <c r="AU150" s="23" t="s">
        <v>81</v>
      </c>
      <c r="AY150" s="23" t="s">
        <v>126</v>
      </c>
      <c r="BE150" s="231">
        <f>IF(N150="základní",J150,0)</f>
        <v>0</v>
      </c>
      <c r="BF150" s="231">
        <f>IF(N150="snížená",J150,0)</f>
        <v>0</v>
      </c>
      <c r="BG150" s="231">
        <f>IF(N150="zákl. přenesená",J150,0)</f>
        <v>0</v>
      </c>
      <c r="BH150" s="231">
        <f>IF(N150="sníž. přenesená",J150,0)</f>
        <v>0</v>
      </c>
      <c r="BI150" s="231">
        <f>IF(N150="nulová",J150,0)</f>
        <v>0</v>
      </c>
      <c r="BJ150" s="23" t="s">
        <v>79</v>
      </c>
      <c r="BK150" s="231">
        <f>ROUND(I150*H150,2)</f>
        <v>0</v>
      </c>
      <c r="BL150" s="23" t="s">
        <v>149</v>
      </c>
      <c r="BM150" s="23" t="s">
        <v>437</v>
      </c>
    </row>
    <row r="151" s="10" customFormat="1" ht="37.44" customHeight="1">
      <c r="B151" s="204"/>
      <c r="C151" s="205"/>
      <c r="D151" s="206" t="s">
        <v>70</v>
      </c>
      <c r="E151" s="207" t="s">
        <v>266</v>
      </c>
      <c r="F151" s="207" t="s">
        <v>267</v>
      </c>
      <c r="G151" s="205"/>
      <c r="H151" s="205"/>
      <c r="I151" s="208"/>
      <c r="J151" s="209">
        <f>BK151</f>
        <v>0</v>
      </c>
      <c r="K151" s="205"/>
      <c r="L151" s="210"/>
      <c r="M151" s="211"/>
      <c r="N151" s="212"/>
      <c r="O151" s="212"/>
      <c r="P151" s="213">
        <f>P152+P166+P168+P177+P188+P200+P220+P225</f>
        <v>0</v>
      </c>
      <c r="Q151" s="212"/>
      <c r="R151" s="213">
        <f>R152+R166+R168+R177+R188+R200+R220+R225</f>
        <v>2.3065056000000004</v>
      </c>
      <c r="S151" s="212"/>
      <c r="T151" s="214">
        <f>T152+T166+T168+T177+T188+T200+T220+T225</f>
        <v>0.0070000000000000001</v>
      </c>
      <c r="AR151" s="215" t="s">
        <v>81</v>
      </c>
      <c r="AT151" s="216" t="s">
        <v>70</v>
      </c>
      <c r="AU151" s="216" t="s">
        <v>71</v>
      </c>
      <c r="AY151" s="215" t="s">
        <v>126</v>
      </c>
      <c r="BK151" s="217">
        <f>BK152+BK166+BK168+BK177+BK188+BK200+BK220+BK225</f>
        <v>0</v>
      </c>
    </row>
    <row r="152" s="10" customFormat="1" ht="19.92" customHeight="1">
      <c r="B152" s="204"/>
      <c r="C152" s="205"/>
      <c r="D152" s="206" t="s">
        <v>70</v>
      </c>
      <c r="E152" s="218" t="s">
        <v>275</v>
      </c>
      <c r="F152" s="218" t="s">
        <v>276</v>
      </c>
      <c r="G152" s="205"/>
      <c r="H152" s="205"/>
      <c r="I152" s="208"/>
      <c r="J152" s="219">
        <f>BK152</f>
        <v>0</v>
      </c>
      <c r="K152" s="205"/>
      <c r="L152" s="210"/>
      <c r="M152" s="211"/>
      <c r="N152" s="212"/>
      <c r="O152" s="212"/>
      <c r="P152" s="213">
        <f>SUM(P153:P165)</f>
        <v>0</v>
      </c>
      <c r="Q152" s="212"/>
      <c r="R152" s="213">
        <f>SUM(R153:R165)</f>
        <v>0.13107999999999997</v>
      </c>
      <c r="S152" s="212"/>
      <c r="T152" s="214">
        <f>SUM(T153:T165)</f>
        <v>0</v>
      </c>
      <c r="AR152" s="215" t="s">
        <v>81</v>
      </c>
      <c r="AT152" s="216" t="s">
        <v>70</v>
      </c>
      <c r="AU152" s="216" t="s">
        <v>79</v>
      </c>
      <c r="AY152" s="215" t="s">
        <v>126</v>
      </c>
      <c r="BK152" s="217">
        <f>SUM(BK153:BK165)</f>
        <v>0</v>
      </c>
    </row>
    <row r="153" s="1" customFormat="1" ht="25.5" customHeight="1">
      <c r="B153" s="45"/>
      <c r="C153" s="220" t="s">
        <v>438</v>
      </c>
      <c r="D153" s="220" t="s">
        <v>129</v>
      </c>
      <c r="E153" s="221" t="s">
        <v>439</v>
      </c>
      <c r="F153" s="222" t="s">
        <v>440</v>
      </c>
      <c r="G153" s="223" t="s">
        <v>280</v>
      </c>
      <c r="H153" s="224">
        <v>4</v>
      </c>
      <c r="I153" s="225"/>
      <c r="J153" s="226">
        <f>ROUND(I153*H153,2)</f>
        <v>0</v>
      </c>
      <c r="K153" s="222" t="s">
        <v>21</v>
      </c>
      <c r="L153" s="71"/>
      <c r="M153" s="227" t="s">
        <v>21</v>
      </c>
      <c r="N153" s="228" t="s">
        <v>42</v>
      </c>
      <c r="O153" s="46"/>
      <c r="P153" s="229">
        <f>O153*H153</f>
        <v>0</v>
      </c>
      <c r="Q153" s="229">
        <v>0.024119999999999999</v>
      </c>
      <c r="R153" s="229">
        <f>Q153*H153</f>
        <v>0.096479999999999996</v>
      </c>
      <c r="S153" s="229">
        <v>0</v>
      </c>
      <c r="T153" s="230">
        <f>S153*H153</f>
        <v>0</v>
      </c>
      <c r="AR153" s="23" t="s">
        <v>270</v>
      </c>
      <c r="AT153" s="23" t="s">
        <v>129</v>
      </c>
      <c r="AU153" s="23" t="s">
        <v>81</v>
      </c>
      <c r="AY153" s="23" t="s">
        <v>126</v>
      </c>
      <c r="BE153" s="231">
        <f>IF(N153="základní",J153,0)</f>
        <v>0</v>
      </c>
      <c r="BF153" s="231">
        <f>IF(N153="snížená",J153,0)</f>
        <v>0</v>
      </c>
      <c r="BG153" s="231">
        <f>IF(N153="zákl. přenesená",J153,0)</f>
        <v>0</v>
      </c>
      <c r="BH153" s="231">
        <f>IF(N153="sníž. přenesená",J153,0)</f>
        <v>0</v>
      </c>
      <c r="BI153" s="231">
        <f>IF(N153="nulová",J153,0)</f>
        <v>0</v>
      </c>
      <c r="BJ153" s="23" t="s">
        <v>79</v>
      </c>
      <c r="BK153" s="231">
        <f>ROUND(I153*H153,2)</f>
        <v>0</v>
      </c>
      <c r="BL153" s="23" t="s">
        <v>270</v>
      </c>
      <c r="BM153" s="23" t="s">
        <v>441</v>
      </c>
    </row>
    <row r="154" s="1" customFormat="1" ht="25.5" customHeight="1">
      <c r="B154" s="45"/>
      <c r="C154" s="220" t="s">
        <v>442</v>
      </c>
      <c r="D154" s="220" t="s">
        <v>129</v>
      </c>
      <c r="E154" s="221" t="s">
        <v>443</v>
      </c>
      <c r="F154" s="222" t="s">
        <v>444</v>
      </c>
      <c r="G154" s="223" t="s">
        <v>280</v>
      </c>
      <c r="H154" s="224">
        <v>4</v>
      </c>
      <c r="I154" s="225"/>
      <c r="J154" s="226">
        <f>ROUND(I154*H154,2)</f>
        <v>0</v>
      </c>
      <c r="K154" s="222" t="s">
        <v>133</v>
      </c>
      <c r="L154" s="71"/>
      <c r="M154" s="227" t="s">
        <v>21</v>
      </c>
      <c r="N154" s="228" t="s">
        <v>42</v>
      </c>
      <c r="O154" s="46"/>
      <c r="P154" s="229">
        <f>O154*H154</f>
        <v>0</v>
      </c>
      <c r="Q154" s="229">
        <v>0.00051999999999999995</v>
      </c>
      <c r="R154" s="229">
        <f>Q154*H154</f>
        <v>0.0020799999999999998</v>
      </c>
      <c r="S154" s="229">
        <v>0</v>
      </c>
      <c r="T154" s="230">
        <f>S154*H154</f>
        <v>0</v>
      </c>
      <c r="AR154" s="23" t="s">
        <v>270</v>
      </c>
      <c r="AT154" s="23" t="s">
        <v>129</v>
      </c>
      <c r="AU154" s="23" t="s">
        <v>81</v>
      </c>
      <c r="AY154" s="23" t="s">
        <v>126</v>
      </c>
      <c r="BE154" s="231">
        <f>IF(N154="základní",J154,0)</f>
        <v>0</v>
      </c>
      <c r="BF154" s="231">
        <f>IF(N154="snížená",J154,0)</f>
        <v>0</v>
      </c>
      <c r="BG154" s="231">
        <f>IF(N154="zákl. přenesená",J154,0)</f>
        <v>0</v>
      </c>
      <c r="BH154" s="231">
        <f>IF(N154="sníž. přenesená",J154,0)</f>
        <v>0</v>
      </c>
      <c r="BI154" s="231">
        <f>IF(N154="nulová",J154,0)</f>
        <v>0</v>
      </c>
      <c r="BJ154" s="23" t="s">
        <v>79</v>
      </c>
      <c r="BK154" s="231">
        <f>ROUND(I154*H154,2)</f>
        <v>0</v>
      </c>
      <c r="BL154" s="23" t="s">
        <v>270</v>
      </c>
      <c r="BM154" s="23" t="s">
        <v>445</v>
      </c>
    </row>
    <row r="155" s="1" customFormat="1" ht="16.5" customHeight="1">
      <c r="B155" s="45"/>
      <c r="C155" s="220" t="s">
        <v>446</v>
      </c>
      <c r="D155" s="220" t="s">
        <v>129</v>
      </c>
      <c r="E155" s="221" t="s">
        <v>447</v>
      </c>
      <c r="F155" s="222" t="s">
        <v>448</v>
      </c>
      <c r="G155" s="223" t="s">
        <v>280</v>
      </c>
      <c r="H155" s="224">
        <v>4</v>
      </c>
      <c r="I155" s="225"/>
      <c r="J155" s="226">
        <f>ROUND(I155*H155,2)</f>
        <v>0</v>
      </c>
      <c r="K155" s="222" t="s">
        <v>21</v>
      </c>
      <c r="L155" s="71"/>
      <c r="M155" s="227" t="s">
        <v>21</v>
      </c>
      <c r="N155" s="228" t="s">
        <v>42</v>
      </c>
      <c r="O155" s="46"/>
      <c r="P155" s="229">
        <f>O155*H155</f>
        <v>0</v>
      </c>
      <c r="Q155" s="229">
        <v>0.00051999999999999995</v>
      </c>
      <c r="R155" s="229">
        <f>Q155*H155</f>
        <v>0.0020799999999999998</v>
      </c>
      <c r="S155" s="229">
        <v>0</v>
      </c>
      <c r="T155" s="230">
        <f>S155*H155</f>
        <v>0</v>
      </c>
      <c r="AR155" s="23" t="s">
        <v>270</v>
      </c>
      <c r="AT155" s="23" t="s">
        <v>129</v>
      </c>
      <c r="AU155" s="23" t="s">
        <v>81</v>
      </c>
      <c r="AY155" s="23" t="s">
        <v>126</v>
      </c>
      <c r="BE155" s="231">
        <f>IF(N155="základní",J155,0)</f>
        <v>0</v>
      </c>
      <c r="BF155" s="231">
        <f>IF(N155="snížená",J155,0)</f>
        <v>0</v>
      </c>
      <c r="BG155" s="231">
        <f>IF(N155="zákl. přenesená",J155,0)</f>
        <v>0</v>
      </c>
      <c r="BH155" s="231">
        <f>IF(N155="sníž. přenesená",J155,0)</f>
        <v>0</v>
      </c>
      <c r="BI155" s="231">
        <f>IF(N155="nulová",J155,0)</f>
        <v>0</v>
      </c>
      <c r="BJ155" s="23" t="s">
        <v>79</v>
      </c>
      <c r="BK155" s="231">
        <f>ROUND(I155*H155,2)</f>
        <v>0</v>
      </c>
      <c r="BL155" s="23" t="s">
        <v>270</v>
      </c>
      <c r="BM155" s="23" t="s">
        <v>449</v>
      </c>
    </row>
    <row r="156" s="1" customFormat="1" ht="16.5" customHeight="1">
      <c r="B156" s="45"/>
      <c r="C156" s="220" t="s">
        <v>450</v>
      </c>
      <c r="D156" s="220" t="s">
        <v>129</v>
      </c>
      <c r="E156" s="221" t="s">
        <v>451</v>
      </c>
      <c r="F156" s="222" t="s">
        <v>452</v>
      </c>
      <c r="G156" s="223" t="s">
        <v>280</v>
      </c>
      <c r="H156" s="224">
        <v>4</v>
      </c>
      <c r="I156" s="225"/>
      <c r="J156" s="226">
        <f>ROUND(I156*H156,2)</f>
        <v>0</v>
      </c>
      <c r="K156" s="222" t="s">
        <v>133</v>
      </c>
      <c r="L156" s="71"/>
      <c r="M156" s="227" t="s">
        <v>21</v>
      </c>
      <c r="N156" s="228" t="s">
        <v>42</v>
      </c>
      <c r="O156" s="46"/>
      <c r="P156" s="229">
        <f>O156*H156</f>
        <v>0</v>
      </c>
      <c r="Q156" s="229">
        <v>0.00051999999999999995</v>
      </c>
      <c r="R156" s="229">
        <f>Q156*H156</f>
        <v>0.0020799999999999998</v>
      </c>
      <c r="S156" s="229">
        <v>0</v>
      </c>
      <c r="T156" s="230">
        <f>S156*H156</f>
        <v>0</v>
      </c>
      <c r="AR156" s="23" t="s">
        <v>270</v>
      </c>
      <c r="AT156" s="23" t="s">
        <v>129</v>
      </c>
      <c r="AU156" s="23" t="s">
        <v>81</v>
      </c>
      <c r="AY156" s="23" t="s">
        <v>126</v>
      </c>
      <c r="BE156" s="231">
        <f>IF(N156="základní",J156,0)</f>
        <v>0</v>
      </c>
      <c r="BF156" s="231">
        <f>IF(N156="snížená",J156,0)</f>
        <v>0</v>
      </c>
      <c r="BG156" s="231">
        <f>IF(N156="zákl. přenesená",J156,0)</f>
        <v>0</v>
      </c>
      <c r="BH156" s="231">
        <f>IF(N156="sníž. přenesená",J156,0)</f>
        <v>0</v>
      </c>
      <c r="BI156" s="231">
        <f>IF(N156="nulová",J156,0)</f>
        <v>0</v>
      </c>
      <c r="BJ156" s="23" t="s">
        <v>79</v>
      </c>
      <c r="BK156" s="231">
        <f>ROUND(I156*H156,2)</f>
        <v>0</v>
      </c>
      <c r="BL156" s="23" t="s">
        <v>270</v>
      </c>
      <c r="BM156" s="23" t="s">
        <v>453</v>
      </c>
    </row>
    <row r="157" s="1" customFormat="1" ht="16.5" customHeight="1">
      <c r="B157" s="45"/>
      <c r="C157" s="220" t="s">
        <v>454</v>
      </c>
      <c r="D157" s="220" t="s">
        <v>129</v>
      </c>
      <c r="E157" s="221" t="s">
        <v>455</v>
      </c>
      <c r="F157" s="222" t="s">
        <v>456</v>
      </c>
      <c r="G157" s="223" t="s">
        <v>280</v>
      </c>
      <c r="H157" s="224">
        <v>4</v>
      </c>
      <c r="I157" s="225"/>
      <c r="J157" s="226">
        <f>ROUND(I157*H157,2)</f>
        <v>0</v>
      </c>
      <c r="K157" s="222" t="s">
        <v>21</v>
      </c>
      <c r="L157" s="71"/>
      <c r="M157" s="227" t="s">
        <v>21</v>
      </c>
      <c r="N157" s="228" t="s">
        <v>42</v>
      </c>
      <c r="O157" s="46"/>
      <c r="P157" s="229">
        <f>O157*H157</f>
        <v>0</v>
      </c>
      <c r="Q157" s="229">
        <v>0.00051999999999999995</v>
      </c>
      <c r="R157" s="229">
        <f>Q157*H157</f>
        <v>0.0020799999999999998</v>
      </c>
      <c r="S157" s="229">
        <v>0</v>
      </c>
      <c r="T157" s="230">
        <f>S157*H157</f>
        <v>0</v>
      </c>
      <c r="AR157" s="23" t="s">
        <v>270</v>
      </c>
      <c r="AT157" s="23" t="s">
        <v>129</v>
      </c>
      <c r="AU157" s="23" t="s">
        <v>81</v>
      </c>
      <c r="AY157" s="23" t="s">
        <v>126</v>
      </c>
      <c r="BE157" s="231">
        <f>IF(N157="základní",J157,0)</f>
        <v>0</v>
      </c>
      <c r="BF157" s="231">
        <f>IF(N157="snížená",J157,0)</f>
        <v>0</v>
      </c>
      <c r="BG157" s="231">
        <f>IF(N157="zákl. přenesená",J157,0)</f>
        <v>0</v>
      </c>
      <c r="BH157" s="231">
        <f>IF(N157="sníž. přenesená",J157,0)</f>
        <v>0</v>
      </c>
      <c r="BI157" s="231">
        <f>IF(N157="nulová",J157,0)</f>
        <v>0</v>
      </c>
      <c r="BJ157" s="23" t="s">
        <v>79</v>
      </c>
      <c r="BK157" s="231">
        <f>ROUND(I157*H157,2)</f>
        <v>0</v>
      </c>
      <c r="BL157" s="23" t="s">
        <v>270</v>
      </c>
      <c r="BM157" s="23" t="s">
        <v>457</v>
      </c>
    </row>
    <row r="158" s="1" customFormat="1" ht="16.5" customHeight="1">
      <c r="B158" s="45"/>
      <c r="C158" s="220" t="s">
        <v>458</v>
      </c>
      <c r="D158" s="220" t="s">
        <v>129</v>
      </c>
      <c r="E158" s="221" t="s">
        <v>459</v>
      </c>
      <c r="F158" s="222" t="s">
        <v>460</v>
      </c>
      <c r="G158" s="223" t="s">
        <v>280</v>
      </c>
      <c r="H158" s="224">
        <v>4</v>
      </c>
      <c r="I158" s="225"/>
      <c r="J158" s="226">
        <f>ROUND(I158*H158,2)</f>
        <v>0</v>
      </c>
      <c r="K158" s="222" t="s">
        <v>133</v>
      </c>
      <c r="L158" s="71"/>
      <c r="M158" s="227" t="s">
        <v>21</v>
      </c>
      <c r="N158" s="228" t="s">
        <v>42</v>
      </c>
      <c r="O158" s="46"/>
      <c r="P158" s="229">
        <f>O158*H158</f>
        <v>0</v>
      </c>
      <c r="Q158" s="229">
        <v>0.00051999999999999995</v>
      </c>
      <c r="R158" s="229">
        <f>Q158*H158</f>
        <v>0.0020799999999999998</v>
      </c>
      <c r="S158" s="229">
        <v>0</v>
      </c>
      <c r="T158" s="230">
        <f>S158*H158</f>
        <v>0</v>
      </c>
      <c r="AR158" s="23" t="s">
        <v>270</v>
      </c>
      <c r="AT158" s="23" t="s">
        <v>129</v>
      </c>
      <c r="AU158" s="23" t="s">
        <v>81</v>
      </c>
      <c r="AY158" s="23" t="s">
        <v>126</v>
      </c>
      <c r="BE158" s="231">
        <f>IF(N158="základní",J158,0)</f>
        <v>0</v>
      </c>
      <c r="BF158" s="231">
        <f>IF(N158="snížená",J158,0)</f>
        <v>0</v>
      </c>
      <c r="BG158" s="231">
        <f>IF(N158="zákl. přenesená",J158,0)</f>
        <v>0</v>
      </c>
      <c r="BH158" s="231">
        <f>IF(N158="sníž. přenesená",J158,0)</f>
        <v>0</v>
      </c>
      <c r="BI158" s="231">
        <f>IF(N158="nulová",J158,0)</f>
        <v>0</v>
      </c>
      <c r="BJ158" s="23" t="s">
        <v>79</v>
      </c>
      <c r="BK158" s="231">
        <f>ROUND(I158*H158,2)</f>
        <v>0</v>
      </c>
      <c r="BL158" s="23" t="s">
        <v>270</v>
      </c>
      <c r="BM158" s="23" t="s">
        <v>461</v>
      </c>
    </row>
    <row r="159" s="1" customFormat="1" ht="16.5" customHeight="1">
      <c r="B159" s="45"/>
      <c r="C159" s="220" t="s">
        <v>462</v>
      </c>
      <c r="D159" s="220" t="s">
        <v>129</v>
      </c>
      <c r="E159" s="221" t="s">
        <v>463</v>
      </c>
      <c r="F159" s="222" t="s">
        <v>464</v>
      </c>
      <c r="G159" s="223" t="s">
        <v>280</v>
      </c>
      <c r="H159" s="224">
        <v>16</v>
      </c>
      <c r="I159" s="225"/>
      <c r="J159" s="226">
        <f>ROUND(I159*H159,2)</f>
        <v>0</v>
      </c>
      <c r="K159" s="222" t="s">
        <v>133</v>
      </c>
      <c r="L159" s="71"/>
      <c r="M159" s="227" t="s">
        <v>21</v>
      </c>
      <c r="N159" s="228" t="s">
        <v>42</v>
      </c>
      <c r="O159" s="46"/>
      <c r="P159" s="229">
        <f>O159*H159</f>
        <v>0</v>
      </c>
      <c r="Q159" s="229">
        <v>0.0012999999999999999</v>
      </c>
      <c r="R159" s="229">
        <f>Q159*H159</f>
        <v>0.020799999999999999</v>
      </c>
      <c r="S159" s="229">
        <v>0</v>
      </c>
      <c r="T159" s="230">
        <f>S159*H159</f>
        <v>0</v>
      </c>
      <c r="AR159" s="23" t="s">
        <v>270</v>
      </c>
      <c r="AT159" s="23" t="s">
        <v>129</v>
      </c>
      <c r="AU159" s="23" t="s">
        <v>81</v>
      </c>
      <c r="AY159" s="23" t="s">
        <v>126</v>
      </c>
      <c r="BE159" s="231">
        <f>IF(N159="základní",J159,0)</f>
        <v>0</v>
      </c>
      <c r="BF159" s="231">
        <f>IF(N159="snížená",J159,0)</f>
        <v>0</v>
      </c>
      <c r="BG159" s="231">
        <f>IF(N159="zákl. přenesená",J159,0)</f>
        <v>0</v>
      </c>
      <c r="BH159" s="231">
        <f>IF(N159="sníž. přenesená",J159,0)</f>
        <v>0</v>
      </c>
      <c r="BI159" s="231">
        <f>IF(N159="nulová",J159,0)</f>
        <v>0</v>
      </c>
      <c r="BJ159" s="23" t="s">
        <v>79</v>
      </c>
      <c r="BK159" s="231">
        <f>ROUND(I159*H159,2)</f>
        <v>0</v>
      </c>
      <c r="BL159" s="23" t="s">
        <v>270</v>
      </c>
      <c r="BM159" s="23" t="s">
        <v>465</v>
      </c>
    </row>
    <row r="160" s="11" customFormat="1">
      <c r="B160" s="236"/>
      <c r="C160" s="237"/>
      <c r="D160" s="238" t="s">
        <v>177</v>
      </c>
      <c r="E160" s="239" t="s">
        <v>21</v>
      </c>
      <c r="F160" s="240" t="s">
        <v>466</v>
      </c>
      <c r="G160" s="237"/>
      <c r="H160" s="241">
        <v>16</v>
      </c>
      <c r="I160" s="242"/>
      <c r="J160" s="237"/>
      <c r="K160" s="237"/>
      <c r="L160" s="243"/>
      <c r="M160" s="244"/>
      <c r="N160" s="245"/>
      <c r="O160" s="245"/>
      <c r="P160" s="245"/>
      <c r="Q160" s="245"/>
      <c r="R160" s="245"/>
      <c r="S160" s="245"/>
      <c r="T160" s="246"/>
      <c r="AT160" s="247" t="s">
        <v>177</v>
      </c>
      <c r="AU160" s="247" t="s">
        <v>81</v>
      </c>
      <c r="AV160" s="11" t="s">
        <v>81</v>
      </c>
      <c r="AW160" s="11" t="s">
        <v>35</v>
      </c>
      <c r="AX160" s="11" t="s">
        <v>79</v>
      </c>
      <c r="AY160" s="247" t="s">
        <v>126</v>
      </c>
    </row>
    <row r="161" s="1" customFormat="1" ht="25.5" customHeight="1">
      <c r="B161" s="45"/>
      <c r="C161" s="220" t="s">
        <v>467</v>
      </c>
      <c r="D161" s="220" t="s">
        <v>129</v>
      </c>
      <c r="E161" s="221" t="s">
        <v>468</v>
      </c>
      <c r="F161" s="222" t="s">
        <v>469</v>
      </c>
      <c r="G161" s="223" t="s">
        <v>280</v>
      </c>
      <c r="H161" s="224">
        <v>4</v>
      </c>
      <c r="I161" s="225"/>
      <c r="J161" s="226">
        <f>ROUND(I161*H161,2)</f>
        <v>0</v>
      </c>
      <c r="K161" s="222" t="s">
        <v>133</v>
      </c>
      <c r="L161" s="71"/>
      <c r="M161" s="227" t="s">
        <v>21</v>
      </c>
      <c r="N161" s="228" t="s">
        <v>42</v>
      </c>
      <c r="O161" s="46"/>
      <c r="P161" s="229">
        <f>O161*H161</f>
        <v>0</v>
      </c>
      <c r="Q161" s="229">
        <v>0.00084999999999999995</v>
      </c>
      <c r="R161" s="229">
        <f>Q161*H161</f>
        <v>0.0033999999999999998</v>
      </c>
      <c r="S161" s="229">
        <v>0</v>
      </c>
      <c r="T161" s="230">
        <f>S161*H161</f>
        <v>0</v>
      </c>
      <c r="AR161" s="23" t="s">
        <v>270</v>
      </c>
      <c r="AT161" s="23" t="s">
        <v>129</v>
      </c>
      <c r="AU161" s="23" t="s">
        <v>81</v>
      </c>
      <c r="AY161" s="23" t="s">
        <v>126</v>
      </c>
      <c r="BE161" s="231">
        <f>IF(N161="základní",J161,0)</f>
        <v>0</v>
      </c>
      <c r="BF161" s="231">
        <f>IF(N161="snížená",J161,0)</f>
        <v>0</v>
      </c>
      <c r="BG161" s="231">
        <f>IF(N161="zákl. přenesená",J161,0)</f>
        <v>0</v>
      </c>
      <c r="BH161" s="231">
        <f>IF(N161="sníž. přenesená",J161,0)</f>
        <v>0</v>
      </c>
      <c r="BI161" s="231">
        <f>IF(N161="nulová",J161,0)</f>
        <v>0</v>
      </c>
      <c r="BJ161" s="23" t="s">
        <v>79</v>
      </c>
      <c r="BK161" s="231">
        <f>ROUND(I161*H161,2)</f>
        <v>0</v>
      </c>
      <c r="BL161" s="23" t="s">
        <v>270</v>
      </c>
      <c r="BM161" s="23" t="s">
        <v>470</v>
      </c>
    </row>
    <row r="162" s="1" customFormat="1" ht="16.5" customHeight="1">
      <c r="B162" s="45"/>
      <c r="C162" s="220" t="s">
        <v>471</v>
      </c>
      <c r="D162" s="220" t="s">
        <v>472</v>
      </c>
      <c r="E162" s="221" t="s">
        <v>473</v>
      </c>
      <c r="F162" s="222" t="s">
        <v>474</v>
      </c>
      <c r="G162" s="223" t="s">
        <v>475</v>
      </c>
      <c r="H162" s="224">
        <v>4</v>
      </c>
      <c r="I162" s="225"/>
      <c r="J162" s="226">
        <f>ROUND(I162*H162,2)</f>
        <v>0</v>
      </c>
      <c r="K162" s="222" t="s">
        <v>476</v>
      </c>
      <c r="L162" s="71"/>
      <c r="M162" s="227" t="s">
        <v>21</v>
      </c>
      <c r="N162" s="228" t="s">
        <v>42</v>
      </c>
      <c r="O162" s="46"/>
      <c r="P162" s="229">
        <f>O162*H162</f>
        <v>0</v>
      </c>
      <c r="Q162" s="229">
        <v>0</v>
      </c>
      <c r="R162" s="229">
        <f>Q162*H162</f>
        <v>0</v>
      </c>
      <c r="S162" s="229">
        <v>0</v>
      </c>
      <c r="T162" s="230">
        <f>S162*H162</f>
        <v>0</v>
      </c>
      <c r="AR162" s="23" t="s">
        <v>270</v>
      </c>
      <c r="AT162" s="23" t="s">
        <v>129</v>
      </c>
      <c r="AU162" s="23" t="s">
        <v>81</v>
      </c>
      <c r="AY162" s="23" t="s">
        <v>126</v>
      </c>
      <c r="BE162" s="231">
        <f>IF(N162="základní",J162,0)</f>
        <v>0</v>
      </c>
      <c r="BF162" s="231">
        <f>IF(N162="snížená",J162,0)</f>
        <v>0</v>
      </c>
      <c r="BG162" s="231">
        <f>IF(N162="zákl. přenesená",J162,0)</f>
        <v>0</v>
      </c>
      <c r="BH162" s="231">
        <f>IF(N162="sníž. přenesená",J162,0)</f>
        <v>0</v>
      </c>
      <c r="BI162" s="231">
        <f>IF(N162="nulová",J162,0)</f>
        <v>0</v>
      </c>
      <c r="BJ162" s="23" t="s">
        <v>79</v>
      </c>
      <c r="BK162" s="231">
        <f>ROUND(I162*H162,2)</f>
        <v>0</v>
      </c>
      <c r="BL162" s="23" t="s">
        <v>270</v>
      </c>
      <c r="BM162" s="23" t="s">
        <v>477</v>
      </c>
    </row>
    <row r="163" s="1" customFormat="1" ht="16.5" customHeight="1">
      <c r="B163" s="45"/>
      <c r="C163" s="220" t="s">
        <v>478</v>
      </c>
      <c r="D163" s="220" t="s">
        <v>472</v>
      </c>
      <c r="E163" s="221" t="s">
        <v>479</v>
      </c>
      <c r="F163" s="222" t="s">
        <v>480</v>
      </c>
      <c r="G163" s="223" t="s">
        <v>475</v>
      </c>
      <c r="H163" s="224">
        <v>4</v>
      </c>
      <c r="I163" s="225"/>
      <c r="J163" s="226">
        <f>ROUND(I163*H163,2)</f>
        <v>0</v>
      </c>
      <c r="K163" s="222" t="s">
        <v>476</v>
      </c>
      <c r="L163" s="71"/>
      <c r="M163" s="227" t="s">
        <v>21</v>
      </c>
      <c r="N163" s="228" t="s">
        <v>42</v>
      </c>
      <c r="O163" s="46"/>
      <c r="P163" s="229">
        <f>O163*H163</f>
        <v>0</v>
      </c>
      <c r="Q163" s="229">
        <v>0</v>
      </c>
      <c r="R163" s="229">
        <f>Q163*H163</f>
        <v>0</v>
      </c>
      <c r="S163" s="229">
        <v>0</v>
      </c>
      <c r="T163" s="230">
        <f>S163*H163</f>
        <v>0</v>
      </c>
      <c r="AR163" s="23" t="s">
        <v>270</v>
      </c>
      <c r="AT163" s="23" t="s">
        <v>129</v>
      </c>
      <c r="AU163" s="23" t="s">
        <v>81</v>
      </c>
      <c r="AY163" s="23" t="s">
        <v>126</v>
      </c>
      <c r="BE163" s="231">
        <f>IF(N163="základní",J163,0)</f>
        <v>0</v>
      </c>
      <c r="BF163" s="231">
        <f>IF(N163="snížená",J163,0)</f>
        <v>0</v>
      </c>
      <c r="BG163" s="231">
        <f>IF(N163="zákl. přenesená",J163,0)</f>
        <v>0</v>
      </c>
      <c r="BH163" s="231">
        <f>IF(N163="sníž. přenesená",J163,0)</f>
        <v>0</v>
      </c>
      <c r="BI163" s="231">
        <f>IF(N163="nulová",J163,0)</f>
        <v>0</v>
      </c>
      <c r="BJ163" s="23" t="s">
        <v>79</v>
      </c>
      <c r="BK163" s="231">
        <f>ROUND(I163*H163,2)</f>
        <v>0</v>
      </c>
      <c r="BL163" s="23" t="s">
        <v>270</v>
      </c>
      <c r="BM163" s="23" t="s">
        <v>481</v>
      </c>
    </row>
    <row r="164" s="1" customFormat="1" ht="38.25" customHeight="1">
      <c r="B164" s="45"/>
      <c r="C164" s="220" t="s">
        <v>482</v>
      </c>
      <c r="D164" s="220" t="s">
        <v>129</v>
      </c>
      <c r="E164" s="221" t="s">
        <v>483</v>
      </c>
      <c r="F164" s="222" t="s">
        <v>484</v>
      </c>
      <c r="G164" s="223" t="s">
        <v>252</v>
      </c>
      <c r="H164" s="224">
        <v>0.13100000000000001</v>
      </c>
      <c r="I164" s="225"/>
      <c r="J164" s="226">
        <f>ROUND(I164*H164,2)</f>
        <v>0</v>
      </c>
      <c r="K164" s="222" t="s">
        <v>133</v>
      </c>
      <c r="L164" s="71"/>
      <c r="M164" s="227" t="s">
        <v>21</v>
      </c>
      <c r="N164" s="228" t="s">
        <v>42</v>
      </c>
      <c r="O164" s="46"/>
      <c r="P164" s="229">
        <f>O164*H164</f>
        <v>0</v>
      </c>
      <c r="Q164" s="229">
        <v>0</v>
      </c>
      <c r="R164" s="229">
        <f>Q164*H164</f>
        <v>0</v>
      </c>
      <c r="S164" s="229">
        <v>0</v>
      </c>
      <c r="T164" s="230">
        <f>S164*H164</f>
        <v>0</v>
      </c>
      <c r="AR164" s="23" t="s">
        <v>270</v>
      </c>
      <c r="AT164" s="23" t="s">
        <v>129</v>
      </c>
      <c r="AU164" s="23" t="s">
        <v>81</v>
      </c>
      <c r="AY164" s="23" t="s">
        <v>126</v>
      </c>
      <c r="BE164" s="231">
        <f>IF(N164="základní",J164,0)</f>
        <v>0</v>
      </c>
      <c r="BF164" s="231">
        <f>IF(N164="snížená",J164,0)</f>
        <v>0</v>
      </c>
      <c r="BG164" s="231">
        <f>IF(N164="zákl. přenesená",J164,0)</f>
        <v>0</v>
      </c>
      <c r="BH164" s="231">
        <f>IF(N164="sníž. přenesená",J164,0)</f>
        <v>0</v>
      </c>
      <c r="BI164" s="231">
        <f>IF(N164="nulová",J164,0)</f>
        <v>0</v>
      </c>
      <c r="BJ164" s="23" t="s">
        <v>79</v>
      </c>
      <c r="BK164" s="231">
        <f>ROUND(I164*H164,2)</f>
        <v>0</v>
      </c>
      <c r="BL164" s="23" t="s">
        <v>270</v>
      </c>
      <c r="BM164" s="23" t="s">
        <v>485</v>
      </c>
    </row>
    <row r="165" s="1" customFormat="1" ht="38.25" customHeight="1">
      <c r="B165" s="45"/>
      <c r="C165" s="220" t="s">
        <v>486</v>
      </c>
      <c r="D165" s="220" t="s">
        <v>129</v>
      </c>
      <c r="E165" s="221" t="s">
        <v>487</v>
      </c>
      <c r="F165" s="222" t="s">
        <v>488</v>
      </c>
      <c r="G165" s="223" t="s">
        <v>252</v>
      </c>
      <c r="H165" s="224">
        <v>0.13100000000000001</v>
      </c>
      <c r="I165" s="225"/>
      <c r="J165" s="226">
        <f>ROUND(I165*H165,2)</f>
        <v>0</v>
      </c>
      <c r="K165" s="222" t="s">
        <v>133</v>
      </c>
      <c r="L165" s="71"/>
      <c r="M165" s="227" t="s">
        <v>21</v>
      </c>
      <c r="N165" s="228" t="s">
        <v>42</v>
      </c>
      <c r="O165" s="46"/>
      <c r="P165" s="229">
        <f>O165*H165</f>
        <v>0</v>
      </c>
      <c r="Q165" s="229">
        <v>0</v>
      </c>
      <c r="R165" s="229">
        <f>Q165*H165</f>
        <v>0</v>
      </c>
      <c r="S165" s="229">
        <v>0</v>
      </c>
      <c r="T165" s="230">
        <f>S165*H165</f>
        <v>0</v>
      </c>
      <c r="AR165" s="23" t="s">
        <v>270</v>
      </c>
      <c r="AT165" s="23" t="s">
        <v>129</v>
      </c>
      <c r="AU165" s="23" t="s">
        <v>81</v>
      </c>
      <c r="AY165" s="23" t="s">
        <v>126</v>
      </c>
      <c r="BE165" s="231">
        <f>IF(N165="základní",J165,0)</f>
        <v>0</v>
      </c>
      <c r="BF165" s="231">
        <f>IF(N165="snížená",J165,0)</f>
        <v>0</v>
      </c>
      <c r="BG165" s="231">
        <f>IF(N165="zákl. přenesená",J165,0)</f>
        <v>0</v>
      </c>
      <c r="BH165" s="231">
        <f>IF(N165="sníž. přenesená",J165,0)</f>
        <v>0</v>
      </c>
      <c r="BI165" s="231">
        <f>IF(N165="nulová",J165,0)</f>
        <v>0</v>
      </c>
      <c r="BJ165" s="23" t="s">
        <v>79</v>
      </c>
      <c r="BK165" s="231">
        <f>ROUND(I165*H165,2)</f>
        <v>0</v>
      </c>
      <c r="BL165" s="23" t="s">
        <v>270</v>
      </c>
      <c r="BM165" s="23" t="s">
        <v>489</v>
      </c>
    </row>
    <row r="166" s="10" customFormat="1" ht="29.88" customHeight="1">
      <c r="B166" s="204"/>
      <c r="C166" s="205"/>
      <c r="D166" s="206" t="s">
        <v>70</v>
      </c>
      <c r="E166" s="218" t="s">
        <v>490</v>
      </c>
      <c r="F166" s="218" t="s">
        <v>491</v>
      </c>
      <c r="G166" s="205"/>
      <c r="H166" s="205"/>
      <c r="I166" s="208"/>
      <c r="J166" s="219">
        <f>BK166</f>
        <v>0</v>
      </c>
      <c r="K166" s="205"/>
      <c r="L166" s="210"/>
      <c r="M166" s="211"/>
      <c r="N166" s="212"/>
      <c r="O166" s="212"/>
      <c r="P166" s="213">
        <f>P167</f>
        <v>0</v>
      </c>
      <c r="Q166" s="212"/>
      <c r="R166" s="213">
        <f>R167</f>
        <v>0.29594400000000004</v>
      </c>
      <c r="S166" s="212"/>
      <c r="T166" s="214">
        <f>T167</f>
        <v>0</v>
      </c>
      <c r="AR166" s="215" t="s">
        <v>81</v>
      </c>
      <c r="AT166" s="216" t="s">
        <v>70</v>
      </c>
      <c r="AU166" s="216" t="s">
        <v>79</v>
      </c>
      <c r="AY166" s="215" t="s">
        <v>126</v>
      </c>
      <c r="BK166" s="217">
        <f>BK167</f>
        <v>0</v>
      </c>
    </row>
    <row r="167" s="1" customFormat="1" ht="38.25" customHeight="1">
      <c r="B167" s="45"/>
      <c r="C167" s="220" t="s">
        <v>492</v>
      </c>
      <c r="D167" s="220" t="s">
        <v>129</v>
      </c>
      <c r="E167" s="221" t="s">
        <v>493</v>
      </c>
      <c r="F167" s="222" t="s">
        <v>494</v>
      </c>
      <c r="G167" s="223" t="s">
        <v>175</v>
      </c>
      <c r="H167" s="224">
        <v>23.600000000000001</v>
      </c>
      <c r="I167" s="225"/>
      <c r="J167" s="226">
        <f>ROUND(I167*H167,2)</f>
        <v>0</v>
      </c>
      <c r="K167" s="222" t="s">
        <v>133</v>
      </c>
      <c r="L167" s="71"/>
      <c r="M167" s="227" t="s">
        <v>21</v>
      </c>
      <c r="N167" s="228" t="s">
        <v>42</v>
      </c>
      <c r="O167" s="46"/>
      <c r="P167" s="229">
        <f>O167*H167</f>
        <v>0</v>
      </c>
      <c r="Q167" s="229">
        <v>0.012540000000000001</v>
      </c>
      <c r="R167" s="229">
        <f>Q167*H167</f>
        <v>0.29594400000000004</v>
      </c>
      <c r="S167" s="229">
        <v>0</v>
      </c>
      <c r="T167" s="230">
        <f>S167*H167</f>
        <v>0</v>
      </c>
      <c r="AR167" s="23" t="s">
        <v>270</v>
      </c>
      <c r="AT167" s="23" t="s">
        <v>129</v>
      </c>
      <c r="AU167" s="23" t="s">
        <v>81</v>
      </c>
      <c r="AY167" s="23" t="s">
        <v>126</v>
      </c>
      <c r="BE167" s="231">
        <f>IF(N167="základní",J167,0)</f>
        <v>0</v>
      </c>
      <c r="BF167" s="231">
        <f>IF(N167="snížená",J167,0)</f>
        <v>0</v>
      </c>
      <c r="BG167" s="231">
        <f>IF(N167="zákl. přenesená",J167,0)</f>
        <v>0</v>
      </c>
      <c r="BH167" s="231">
        <f>IF(N167="sníž. přenesená",J167,0)</f>
        <v>0</v>
      </c>
      <c r="BI167" s="231">
        <f>IF(N167="nulová",J167,0)</f>
        <v>0</v>
      </c>
      <c r="BJ167" s="23" t="s">
        <v>79</v>
      </c>
      <c r="BK167" s="231">
        <f>ROUND(I167*H167,2)</f>
        <v>0</v>
      </c>
      <c r="BL167" s="23" t="s">
        <v>270</v>
      </c>
      <c r="BM167" s="23" t="s">
        <v>495</v>
      </c>
    </row>
    <row r="168" s="10" customFormat="1" ht="29.88" customHeight="1">
      <c r="B168" s="204"/>
      <c r="C168" s="205"/>
      <c r="D168" s="206" t="s">
        <v>70</v>
      </c>
      <c r="E168" s="218" t="s">
        <v>496</v>
      </c>
      <c r="F168" s="218" t="s">
        <v>497</v>
      </c>
      <c r="G168" s="205"/>
      <c r="H168" s="205"/>
      <c r="I168" s="208"/>
      <c r="J168" s="219">
        <f>BK168</f>
        <v>0</v>
      </c>
      <c r="K168" s="205"/>
      <c r="L168" s="210"/>
      <c r="M168" s="211"/>
      <c r="N168" s="212"/>
      <c r="O168" s="212"/>
      <c r="P168" s="213">
        <f>SUM(P169:P176)</f>
        <v>0</v>
      </c>
      <c r="Q168" s="212"/>
      <c r="R168" s="213">
        <f>SUM(R169:R176)</f>
        <v>0.081000000000000016</v>
      </c>
      <c r="S168" s="212"/>
      <c r="T168" s="214">
        <f>SUM(T169:T176)</f>
        <v>0.0070000000000000001</v>
      </c>
      <c r="AR168" s="215" t="s">
        <v>81</v>
      </c>
      <c r="AT168" s="216" t="s">
        <v>70</v>
      </c>
      <c r="AU168" s="216" t="s">
        <v>79</v>
      </c>
      <c r="AY168" s="215" t="s">
        <v>126</v>
      </c>
      <c r="BK168" s="217">
        <f>SUM(BK169:BK176)</f>
        <v>0</v>
      </c>
    </row>
    <row r="169" s="1" customFormat="1" ht="25.5" customHeight="1">
      <c r="B169" s="45"/>
      <c r="C169" s="220" t="s">
        <v>498</v>
      </c>
      <c r="D169" s="220" t="s">
        <v>129</v>
      </c>
      <c r="E169" s="221" t="s">
        <v>499</v>
      </c>
      <c r="F169" s="222" t="s">
        <v>500</v>
      </c>
      <c r="G169" s="223" t="s">
        <v>413</v>
      </c>
      <c r="H169" s="224">
        <v>4</v>
      </c>
      <c r="I169" s="225"/>
      <c r="J169" s="226">
        <f>ROUND(I169*H169,2)</f>
        <v>0</v>
      </c>
      <c r="K169" s="222" t="s">
        <v>133</v>
      </c>
      <c r="L169" s="71"/>
      <c r="M169" s="227" t="s">
        <v>21</v>
      </c>
      <c r="N169" s="228" t="s">
        <v>42</v>
      </c>
      <c r="O169" s="46"/>
      <c r="P169" s="229">
        <f>O169*H169</f>
        <v>0</v>
      </c>
      <c r="Q169" s="229">
        <v>0</v>
      </c>
      <c r="R169" s="229">
        <f>Q169*H169</f>
        <v>0</v>
      </c>
      <c r="S169" s="229">
        <v>0</v>
      </c>
      <c r="T169" s="230">
        <f>S169*H169</f>
        <v>0</v>
      </c>
      <c r="AR169" s="23" t="s">
        <v>270</v>
      </c>
      <c r="AT169" s="23" t="s">
        <v>129</v>
      </c>
      <c r="AU169" s="23" t="s">
        <v>81</v>
      </c>
      <c r="AY169" s="23" t="s">
        <v>126</v>
      </c>
      <c r="BE169" s="231">
        <f>IF(N169="základní",J169,0)</f>
        <v>0</v>
      </c>
      <c r="BF169" s="231">
        <f>IF(N169="snížená",J169,0)</f>
        <v>0</v>
      </c>
      <c r="BG169" s="231">
        <f>IF(N169="zákl. přenesená",J169,0)</f>
        <v>0</v>
      </c>
      <c r="BH169" s="231">
        <f>IF(N169="sníž. přenesená",J169,0)</f>
        <v>0</v>
      </c>
      <c r="BI169" s="231">
        <f>IF(N169="nulová",J169,0)</f>
        <v>0</v>
      </c>
      <c r="BJ169" s="23" t="s">
        <v>79</v>
      </c>
      <c r="BK169" s="231">
        <f>ROUND(I169*H169,2)</f>
        <v>0</v>
      </c>
      <c r="BL169" s="23" t="s">
        <v>270</v>
      </c>
      <c r="BM169" s="23" t="s">
        <v>501</v>
      </c>
    </row>
    <row r="170" s="1" customFormat="1" ht="16.5" customHeight="1">
      <c r="B170" s="45"/>
      <c r="C170" s="272" t="s">
        <v>502</v>
      </c>
      <c r="D170" s="272" t="s">
        <v>378</v>
      </c>
      <c r="E170" s="273" t="s">
        <v>503</v>
      </c>
      <c r="F170" s="274" t="s">
        <v>504</v>
      </c>
      <c r="G170" s="275" t="s">
        <v>413</v>
      </c>
      <c r="H170" s="276">
        <v>4</v>
      </c>
      <c r="I170" s="277"/>
      <c r="J170" s="278">
        <f>ROUND(I170*H170,2)</f>
        <v>0</v>
      </c>
      <c r="K170" s="274" t="s">
        <v>133</v>
      </c>
      <c r="L170" s="279"/>
      <c r="M170" s="280" t="s">
        <v>21</v>
      </c>
      <c r="N170" s="281" t="s">
        <v>42</v>
      </c>
      <c r="O170" s="46"/>
      <c r="P170" s="229">
        <f>O170*H170</f>
        <v>0</v>
      </c>
      <c r="Q170" s="229">
        <v>0.017500000000000002</v>
      </c>
      <c r="R170" s="229">
        <f>Q170*H170</f>
        <v>0.070000000000000007</v>
      </c>
      <c r="S170" s="229">
        <v>0</v>
      </c>
      <c r="T170" s="230">
        <f>S170*H170</f>
        <v>0</v>
      </c>
      <c r="AR170" s="23" t="s">
        <v>462</v>
      </c>
      <c r="AT170" s="23" t="s">
        <v>378</v>
      </c>
      <c r="AU170" s="23" t="s">
        <v>81</v>
      </c>
      <c r="AY170" s="23" t="s">
        <v>126</v>
      </c>
      <c r="BE170" s="231">
        <f>IF(N170="základní",J170,0)</f>
        <v>0</v>
      </c>
      <c r="BF170" s="231">
        <f>IF(N170="snížená",J170,0)</f>
        <v>0</v>
      </c>
      <c r="BG170" s="231">
        <f>IF(N170="zákl. přenesená",J170,0)</f>
        <v>0</v>
      </c>
      <c r="BH170" s="231">
        <f>IF(N170="sníž. přenesená",J170,0)</f>
        <v>0</v>
      </c>
      <c r="BI170" s="231">
        <f>IF(N170="nulová",J170,0)</f>
        <v>0</v>
      </c>
      <c r="BJ170" s="23" t="s">
        <v>79</v>
      </c>
      <c r="BK170" s="231">
        <f>ROUND(I170*H170,2)</f>
        <v>0</v>
      </c>
      <c r="BL170" s="23" t="s">
        <v>270</v>
      </c>
      <c r="BM170" s="23" t="s">
        <v>505</v>
      </c>
    </row>
    <row r="171" s="1" customFormat="1" ht="16.5" customHeight="1">
      <c r="B171" s="45"/>
      <c r="C171" s="220" t="s">
        <v>506</v>
      </c>
      <c r="D171" s="220" t="s">
        <v>129</v>
      </c>
      <c r="E171" s="221" t="s">
        <v>507</v>
      </c>
      <c r="F171" s="222" t="s">
        <v>508</v>
      </c>
      <c r="G171" s="223" t="s">
        <v>413</v>
      </c>
      <c r="H171" s="224">
        <v>4</v>
      </c>
      <c r="I171" s="225"/>
      <c r="J171" s="226">
        <f>ROUND(I171*H171,2)</f>
        <v>0</v>
      </c>
      <c r="K171" s="222" t="s">
        <v>133</v>
      </c>
      <c r="L171" s="71"/>
      <c r="M171" s="227" t="s">
        <v>21</v>
      </c>
      <c r="N171" s="228" t="s">
        <v>42</v>
      </c>
      <c r="O171" s="46"/>
      <c r="P171" s="229">
        <f>O171*H171</f>
        <v>0</v>
      </c>
      <c r="Q171" s="229">
        <v>0</v>
      </c>
      <c r="R171" s="229">
        <f>Q171*H171</f>
        <v>0</v>
      </c>
      <c r="S171" s="229">
        <v>0</v>
      </c>
      <c r="T171" s="230">
        <f>S171*H171</f>
        <v>0</v>
      </c>
      <c r="AR171" s="23" t="s">
        <v>270</v>
      </c>
      <c r="AT171" s="23" t="s">
        <v>129</v>
      </c>
      <c r="AU171" s="23" t="s">
        <v>81</v>
      </c>
      <c r="AY171" s="23" t="s">
        <v>126</v>
      </c>
      <c r="BE171" s="231">
        <f>IF(N171="základní",J171,0)</f>
        <v>0</v>
      </c>
      <c r="BF171" s="231">
        <f>IF(N171="snížená",J171,0)</f>
        <v>0</v>
      </c>
      <c r="BG171" s="231">
        <f>IF(N171="zákl. přenesená",J171,0)</f>
        <v>0</v>
      </c>
      <c r="BH171" s="231">
        <f>IF(N171="sníž. přenesená",J171,0)</f>
        <v>0</v>
      </c>
      <c r="BI171" s="231">
        <f>IF(N171="nulová",J171,0)</f>
        <v>0</v>
      </c>
      <c r="BJ171" s="23" t="s">
        <v>79</v>
      </c>
      <c r="BK171" s="231">
        <f>ROUND(I171*H171,2)</f>
        <v>0</v>
      </c>
      <c r="BL171" s="23" t="s">
        <v>270</v>
      </c>
      <c r="BM171" s="23" t="s">
        <v>509</v>
      </c>
    </row>
    <row r="172" s="1" customFormat="1" ht="16.5" customHeight="1">
      <c r="B172" s="45"/>
      <c r="C172" s="272" t="s">
        <v>510</v>
      </c>
      <c r="D172" s="272" t="s">
        <v>378</v>
      </c>
      <c r="E172" s="273" t="s">
        <v>511</v>
      </c>
      <c r="F172" s="274" t="s">
        <v>512</v>
      </c>
      <c r="G172" s="275" t="s">
        <v>413</v>
      </c>
      <c r="H172" s="276">
        <v>4</v>
      </c>
      <c r="I172" s="277"/>
      <c r="J172" s="278">
        <f>ROUND(I172*H172,2)</f>
        <v>0</v>
      </c>
      <c r="K172" s="274" t="s">
        <v>21</v>
      </c>
      <c r="L172" s="279"/>
      <c r="M172" s="280" t="s">
        <v>21</v>
      </c>
      <c r="N172" s="281" t="s">
        <v>42</v>
      </c>
      <c r="O172" s="46"/>
      <c r="P172" s="229">
        <f>O172*H172</f>
        <v>0</v>
      </c>
      <c r="Q172" s="229">
        <v>0.00040000000000000002</v>
      </c>
      <c r="R172" s="229">
        <f>Q172*H172</f>
        <v>0.0016000000000000001</v>
      </c>
      <c r="S172" s="229">
        <v>0</v>
      </c>
      <c r="T172" s="230">
        <f>S172*H172</f>
        <v>0</v>
      </c>
      <c r="AR172" s="23" t="s">
        <v>462</v>
      </c>
      <c r="AT172" s="23" t="s">
        <v>378</v>
      </c>
      <c r="AU172" s="23" t="s">
        <v>81</v>
      </c>
      <c r="AY172" s="23" t="s">
        <v>126</v>
      </c>
      <c r="BE172" s="231">
        <f>IF(N172="základní",J172,0)</f>
        <v>0</v>
      </c>
      <c r="BF172" s="231">
        <f>IF(N172="snížená",J172,0)</f>
        <v>0</v>
      </c>
      <c r="BG172" s="231">
        <f>IF(N172="zákl. přenesená",J172,0)</f>
        <v>0</v>
      </c>
      <c r="BH172" s="231">
        <f>IF(N172="sníž. přenesená",J172,0)</f>
        <v>0</v>
      </c>
      <c r="BI172" s="231">
        <f>IF(N172="nulová",J172,0)</f>
        <v>0</v>
      </c>
      <c r="BJ172" s="23" t="s">
        <v>79</v>
      </c>
      <c r="BK172" s="231">
        <f>ROUND(I172*H172,2)</f>
        <v>0</v>
      </c>
      <c r="BL172" s="23" t="s">
        <v>270</v>
      </c>
      <c r="BM172" s="23" t="s">
        <v>513</v>
      </c>
    </row>
    <row r="173" s="1" customFormat="1" ht="25.5" customHeight="1">
      <c r="B173" s="45"/>
      <c r="C173" s="220" t="s">
        <v>514</v>
      </c>
      <c r="D173" s="220" t="s">
        <v>129</v>
      </c>
      <c r="E173" s="221" t="s">
        <v>515</v>
      </c>
      <c r="F173" s="222" t="s">
        <v>516</v>
      </c>
      <c r="G173" s="223" t="s">
        <v>413</v>
      </c>
      <c r="H173" s="224">
        <v>2</v>
      </c>
      <c r="I173" s="225"/>
      <c r="J173" s="226">
        <f>ROUND(I173*H173,2)</f>
        <v>0</v>
      </c>
      <c r="K173" s="222" t="s">
        <v>133</v>
      </c>
      <c r="L173" s="71"/>
      <c r="M173" s="227" t="s">
        <v>21</v>
      </c>
      <c r="N173" s="228" t="s">
        <v>42</v>
      </c>
      <c r="O173" s="46"/>
      <c r="P173" s="229">
        <f>O173*H173</f>
        <v>0</v>
      </c>
      <c r="Q173" s="229">
        <v>0</v>
      </c>
      <c r="R173" s="229">
        <f>Q173*H173</f>
        <v>0</v>
      </c>
      <c r="S173" s="229">
        <v>0.0035000000000000001</v>
      </c>
      <c r="T173" s="230">
        <f>S173*H173</f>
        <v>0.0070000000000000001</v>
      </c>
      <c r="AR173" s="23" t="s">
        <v>270</v>
      </c>
      <c r="AT173" s="23" t="s">
        <v>129</v>
      </c>
      <c r="AU173" s="23" t="s">
        <v>81</v>
      </c>
      <c r="AY173" s="23" t="s">
        <v>126</v>
      </c>
      <c r="BE173" s="231">
        <f>IF(N173="základní",J173,0)</f>
        <v>0</v>
      </c>
      <c r="BF173" s="231">
        <f>IF(N173="snížená",J173,0)</f>
        <v>0</v>
      </c>
      <c r="BG173" s="231">
        <f>IF(N173="zákl. přenesená",J173,0)</f>
        <v>0</v>
      </c>
      <c r="BH173" s="231">
        <f>IF(N173="sníž. přenesená",J173,0)</f>
        <v>0</v>
      </c>
      <c r="BI173" s="231">
        <f>IF(N173="nulová",J173,0)</f>
        <v>0</v>
      </c>
      <c r="BJ173" s="23" t="s">
        <v>79</v>
      </c>
      <c r="BK173" s="231">
        <f>ROUND(I173*H173,2)</f>
        <v>0</v>
      </c>
      <c r="BL173" s="23" t="s">
        <v>270</v>
      </c>
      <c r="BM173" s="23" t="s">
        <v>517</v>
      </c>
    </row>
    <row r="174" s="1" customFormat="1" ht="16.5" customHeight="1">
      <c r="B174" s="45"/>
      <c r="C174" s="272" t="s">
        <v>518</v>
      </c>
      <c r="D174" s="272" t="s">
        <v>378</v>
      </c>
      <c r="E174" s="273" t="s">
        <v>519</v>
      </c>
      <c r="F174" s="274" t="s">
        <v>520</v>
      </c>
      <c r="G174" s="275" t="s">
        <v>413</v>
      </c>
      <c r="H174" s="276">
        <v>2</v>
      </c>
      <c r="I174" s="277"/>
      <c r="J174" s="278">
        <f>ROUND(I174*H174,2)</f>
        <v>0</v>
      </c>
      <c r="K174" s="274" t="s">
        <v>21</v>
      </c>
      <c r="L174" s="279"/>
      <c r="M174" s="280" t="s">
        <v>21</v>
      </c>
      <c r="N174" s="281" t="s">
        <v>42</v>
      </c>
      <c r="O174" s="46"/>
      <c r="P174" s="229">
        <f>O174*H174</f>
        <v>0</v>
      </c>
      <c r="Q174" s="229">
        <v>0.0047000000000000002</v>
      </c>
      <c r="R174" s="229">
        <f>Q174*H174</f>
        <v>0.0094000000000000004</v>
      </c>
      <c r="S174" s="229">
        <v>0</v>
      </c>
      <c r="T174" s="230">
        <f>S174*H174</f>
        <v>0</v>
      </c>
      <c r="AR174" s="23" t="s">
        <v>462</v>
      </c>
      <c r="AT174" s="23" t="s">
        <v>378</v>
      </c>
      <c r="AU174" s="23" t="s">
        <v>81</v>
      </c>
      <c r="AY174" s="23" t="s">
        <v>126</v>
      </c>
      <c r="BE174" s="231">
        <f>IF(N174="základní",J174,0)</f>
        <v>0</v>
      </c>
      <c r="BF174" s="231">
        <f>IF(N174="snížená",J174,0)</f>
        <v>0</v>
      </c>
      <c r="BG174" s="231">
        <f>IF(N174="zákl. přenesená",J174,0)</f>
        <v>0</v>
      </c>
      <c r="BH174" s="231">
        <f>IF(N174="sníž. přenesená",J174,0)</f>
        <v>0</v>
      </c>
      <c r="BI174" s="231">
        <f>IF(N174="nulová",J174,0)</f>
        <v>0</v>
      </c>
      <c r="BJ174" s="23" t="s">
        <v>79</v>
      </c>
      <c r="BK174" s="231">
        <f>ROUND(I174*H174,2)</f>
        <v>0</v>
      </c>
      <c r="BL174" s="23" t="s">
        <v>270</v>
      </c>
      <c r="BM174" s="23" t="s">
        <v>521</v>
      </c>
    </row>
    <row r="175" s="1" customFormat="1" ht="38.25" customHeight="1">
      <c r="B175" s="45"/>
      <c r="C175" s="220" t="s">
        <v>522</v>
      </c>
      <c r="D175" s="220" t="s">
        <v>129</v>
      </c>
      <c r="E175" s="221" t="s">
        <v>523</v>
      </c>
      <c r="F175" s="222" t="s">
        <v>524</v>
      </c>
      <c r="G175" s="223" t="s">
        <v>252</v>
      </c>
      <c r="H175" s="224">
        <v>0.081000000000000003</v>
      </c>
      <c r="I175" s="225"/>
      <c r="J175" s="226">
        <f>ROUND(I175*H175,2)</f>
        <v>0</v>
      </c>
      <c r="K175" s="222" t="s">
        <v>133</v>
      </c>
      <c r="L175" s="71"/>
      <c r="M175" s="227" t="s">
        <v>21</v>
      </c>
      <c r="N175" s="228" t="s">
        <v>42</v>
      </c>
      <c r="O175" s="46"/>
      <c r="P175" s="229">
        <f>O175*H175</f>
        <v>0</v>
      </c>
      <c r="Q175" s="229">
        <v>0</v>
      </c>
      <c r="R175" s="229">
        <f>Q175*H175</f>
        <v>0</v>
      </c>
      <c r="S175" s="229">
        <v>0</v>
      </c>
      <c r="T175" s="230">
        <f>S175*H175</f>
        <v>0</v>
      </c>
      <c r="AR175" s="23" t="s">
        <v>270</v>
      </c>
      <c r="AT175" s="23" t="s">
        <v>129</v>
      </c>
      <c r="AU175" s="23" t="s">
        <v>81</v>
      </c>
      <c r="AY175" s="23" t="s">
        <v>126</v>
      </c>
      <c r="BE175" s="231">
        <f>IF(N175="základní",J175,0)</f>
        <v>0</v>
      </c>
      <c r="BF175" s="231">
        <f>IF(N175="snížená",J175,0)</f>
        <v>0</v>
      </c>
      <c r="BG175" s="231">
        <f>IF(N175="zákl. přenesená",J175,0)</f>
        <v>0</v>
      </c>
      <c r="BH175" s="231">
        <f>IF(N175="sníž. přenesená",J175,0)</f>
        <v>0</v>
      </c>
      <c r="BI175" s="231">
        <f>IF(N175="nulová",J175,0)</f>
        <v>0</v>
      </c>
      <c r="BJ175" s="23" t="s">
        <v>79</v>
      </c>
      <c r="BK175" s="231">
        <f>ROUND(I175*H175,2)</f>
        <v>0</v>
      </c>
      <c r="BL175" s="23" t="s">
        <v>270</v>
      </c>
      <c r="BM175" s="23" t="s">
        <v>525</v>
      </c>
    </row>
    <row r="176" s="1" customFormat="1" ht="38.25" customHeight="1">
      <c r="B176" s="45"/>
      <c r="C176" s="220" t="s">
        <v>526</v>
      </c>
      <c r="D176" s="220" t="s">
        <v>129</v>
      </c>
      <c r="E176" s="221" t="s">
        <v>527</v>
      </c>
      <c r="F176" s="222" t="s">
        <v>528</v>
      </c>
      <c r="G176" s="223" t="s">
        <v>252</v>
      </c>
      <c r="H176" s="224">
        <v>0.081000000000000003</v>
      </c>
      <c r="I176" s="225"/>
      <c r="J176" s="226">
        <f>ROUND(I176*H176,2)</f>
        <v>0</v>
      </c>
      <c r="K176" s="222" t="s">
        <v>133</v>
      </c>
      <c r="L176" s="71"/>
      <c r="M176" s="227" t="s">
        <v>21</v>
      </c>
      <c r="N176" s="228" t="s">
        <v>42</v>
      </c>
      <c r="O176" s="46"/>
      <c r="P176" s="229">
        <f>O176*H176</f>
        <v>0</v>
      </c>
      <c r="Q176" s="229">
        <v>0</v>
      </c>
      <c r="R176" s="229">
        <f>Q176*H176</f>
        <v>0</v>
      </c>
      <c r="S176" s="229">
        <v>0</v>
      </c>
      <c r="T176" s="230">
        <f>S176*H176</f>
        <v>0</v>
      </c>
      <c r="AR176" s="23" t="s">
        <v>270</v>
      </c>
      <c r="AT176" s="23" t="s">
        <v>129</v>
      </c>
      <c r="AU176" s="23" t="s">
        <v>81</v>
      </c>
      <c r="AY176" s="23" t="s">
        <v>126</v>
      </c>
      <c r="BE176" s="231">
        <f>IF(N176="základní",J176,0)</f>
        <v>0</v>
      </c>
      <c r="BF176" s="231">
        <f>IF(N176="snížená",J176,0)</f>
        <v>0</v>
      </c>
      <c r="BG176" s="231">
        <f>IF(N176="zákl. přenesená",J176,0)</f>
        <v>0</v>
      </c>
      <c r="BH176" s="231">
        <f>IF(N176="sníž. přenesená",J176,0)</f>
        <v>0</v>
      </c>
      <c r="BI176" s="231">
        <f>IF(N176="nulová",J176,0)</f>
        <v>0</v>
      </c>
      <c r="BJ176" s="23" t="s">
        <v>79</v>
      </c>
      <c r="BK176" s="231">
        <f>ROUND(I176*H176,2)</f>
        <v>0</v>
      </c>
      <c r="BL176" s="23" t="s">
        <v>270</v>
      </c>
      <c r="BM176" s="23" t="s">
        <v>529</v>
      </c>
    </row>
    <row r="177" s="10" customFormat="1" ht="29.88" customHeight="1">
      <c r="B177" s="204"/>
      <c r="C177" s="205"/>
      <c r="D177" s="206" t="s">
        <v>70</v>
      </c>
      <c r="E177" s="218" t="s">
        <v>296</v>
      </c>
      <c r="F177" s="218" t="s">
        <v>297</v>
      </c>
      <c r="G177" s="205"/>
      <c r="H177" s="205"/>
      <c r="I177" s="208"/>
      <c r="J177" s="219">
        <f>BK177</f>
        <v>0</v>
      </c>
      <c r="K177" s="205"/>
      <c r="L177" s="210"/>
      <c r="M177" s="211"/>
      <c r="N177" s="212"/>
      <c r="O177" s="212"/>
      <c r="P177" s="213">
        <f>SUM(P178:P187)</f>
        <v>0</v>
      </c>
      <c r="Q177" s="212"/>
      <c r="R177" s="213">
        <f>SUM(R178:R187)</f>
        <v>0.14880000000000002</v>
      </c>
      <c r="S177" s="212"/>
      <c r="T177" s="214">
        <f>SUM(T178:T187)</f>
        <v>0</v>
      </c>
      <c r="AR177" s="215" t="s">
        <v>81</v>
      </c>
      <c r="AT177" s="216" t="s">
        <v>70</v>
      </c>
      <c r="AU177" s="216" t="s">
        <v>79</v>
      </c>
      <c r="AY177" s="215" t="s">
        <v>126</v>
      </c>
      <c r="BK177" s="217">
        <f>SUM(BK178:BK187)</f>
        <v>0</v>
      </c>
    </row>
    <row r="178" s="1" customFormat="1" ht="38.25" customHeight="1">
      <c r="B178" s="45"/>
      <c r="C178" s="220" t="s">
        <v>530</v>
      </c>
      <c r="D178" s="220" t="s">
        <v>129</v>
      </c>
      <c r="E178" s="221" t="s">
        <v>531</v>
      </c>
      <c r="F178" s="222" t="s">
        <v>532</v>
      </c>
      <c r="G178" s="223" t="s">
        <v>175</v>
      </c>
      <c r="H178" s="224">
        <v>6</v>
      </c>
      <c r="I178" s="225"/>
      <c r="J178" s="226">
        <f>ROUND(I178*H178,2)</f>
        <v>0</v>
      </c>
      <c r="K178" s="222" t="s">
        <v>21</v>
      </c>
      <c r="L178" s="71"/>
      <c r="M178" s="227" t="s">
        <v>21</v>
      </c>
      <c r="N178" s="228" t="s">
        <v>42</v>
      </c>
      <c r="O178" s="46"/>
      <c r="P178" s="229">
        <f>O178*H178</f>
        <v>0</v>
      </c>
      <c r="Q178" s="229">
        <v>0</v>
      </c>
      <c r="R178" s="229">
        <f>Q178*H178</f>
        <v>0</v>
      </c>
      <c r="S178" s="229">
        <v>0</v>
      </c>
      <c r="T178" s="230">
        <f>S178*H178</f>
        <v>0</v>
      </c>
      <c r="AR178" s="23" t="s">
        <v>270</v>
      </c>
      <c r="AT178" s="23" t="s">
        <v>129</v>
      </c>
      <c r="AU178" s="23" t="s">
        <v>81</v>
      </c>
      <c r="AY178" s="23" t="s">
        <v>126</v>
      </c>
      <c r="BE178" s="231">
        <f>IF(N178="základní",J178,0)</f>
        <v>0</v>
      </c>
      <c r="BF178" s="231">
        <f>IF(N178="snížená",J178,0)</f>
        <v>0</v>
      </c>
      <c r="BG178" s="231">
        <f>IF(N178="zákl. přenesená",J178,0)</f>
        <v>0</v>
      </c>
      <c r="BH178" s="231">
        <f>IF(N178="sníž. přenesená",J178,0)</f>
        <v>0</v>
      </c>
      <c r="BI178" s="231">
        <f>IF(N178="nulová",J178,0)</f>
        <v>0</v>
      </c>
      <c r="BJ178" s="23" t="s">
        <v>79</v>
      </c>
      <c r="BK178" s="231">
        <f>ROUND(I178*H178,2)</f>
        <v>0</v>
      </c>
      <c r="BL178" s="23" t="s">
        <v>270</v>
      </c>
      <c r="BM178" s="23" t="s">
        <v>533</v>
      </c>
    </row>
    <row r="179" s="1" customFormat="1" ht="16.5" customHeight="1">
      <c r="B179" s="45"/>
      <c r="C179" s="272" t="s">
        <v>534</v>
      </c>
      <c r="D179" s="272" t="s">
        <v>378</v>
      </c>
      <c r="E179" s="273" t="s">
        <v>535</v>
      </c>
      <c r="F179" s="274" t="s">
        <v>536</v>
      </c>
      <c r="G179" s="275" t="s">
        <v>175</v>
      </c>
      <c r="H179" s="276">
        <v>6</v>
      </c>
      <c r="I179" s="277"/>
      <c r="J179" s="278">
        <f>ROUND(I179*H179,2)</f>
        <v>0</v>
      </c>
      <c r="K179" s="274" t="s">
        <v>21</v>
      </c>
      <c r="L179" s="279"/>
      <c r="M179" s="280" t="s">
        <v>21</v>
      </c>
      <c r="N179" s="281" t="s">
        <v>42</v>
      </c>
      <c r="O179" s="46"/>
      <c r="P179" s="229">
        <f>O179*H179</f>
        <v>0</v>
      </c>
      <c r="Q179" s="229">
        <v>0.024</v>
      </c>
      <c r="R179" s="229">
        <f>Q179*H179</f>
        <v>0.14400000000000002</v>
      </c>
      <c r="S179" s="229">
        <v>0</v>
      </c>
      <c r="T179" s="230">
        <f>S179*H179</f>
        <v>0</v>
      </c>
      <c r="AR179" s="23" t="s">
        <v>462</v>
      </c>
      <c r="AT179" s="23" t="s">
        <v>378</v>
      </c>
      <c r="AU179" s="23" t="s">
        <v>81</v>
      </c>
      <c r="AY179" s="23" t="s">
        <v>126</v>
      </c>
      <c r="BE179" s="231">
        <f>IF(N179="základní",J179,0)</f>
        <v>0</v>
      </c>
      <c r="BF179" s="231">
        <f>IF(N179="snížená",J179,0)</f>
        <v>0</v>
      </c>
      <c r="BG179" s="231">
        <f>IF(N179="zákl. přenesená",J179,0)</f>
        <v>0</v>
      </c>
      <c r="BH179" s="231">
        <f>IF(N179="sníž. přenesená",J179,0)</f>
        <v>0</v>
      </c>
      <c r="BI179" s="231">
        <f>IF(N179="nulová",J179,0)</f>
        <v>0</v>
      </c>
      <c r="BJ179" s="23" t="s">
        <v>79</v>
      </c>
      <c r="BK179" s="231">
        <f>ROUND(I179*H179,2)</f>
        <v>0</v>
      </c>
      <c r="BL179" s="23" t="s">
        <v>270</v>
      </c>
      <c r="BM179" s="23" t="s">
        <v>537</v>
      </c>
    </row>
    <row r="180" s="1" customFormat="1" ht="16.5" customHeight="1">
      <c r="B180" s="45"/>
      <c r="C180" s="220" t="s">
        <v>538</v>
      </c>
      <c r="D180" s="220" t="s">
        <v>129</v>
      </c>
      <c r="E180" s="221" t="s">
        <v>539</v>
      </c>
      <c r="F180" s="222" t="s">
        <v>540</v>
      </c>
      <c r="G180" s="223" t="s">
        <v>413</v>
      </c>
      <c r="H180" s="224">
        <v>2</v>
      </c>
      <c r="I180" s="225"/>
      <c r="J180" s="226">
        <f>ROUND(I180*H180,2)</f>
        <v>0</v>
      </c>
      <c r="K180" s="222" t="s">
        <v>133</v>
      </c>
      <c r="L180" s="71"/>
      <c r="M180" s="227" t="s">
        <v>21</v>
      </c>
      <c r="N180" s="228" t="s">
        <v>42</v>
      </c>
      <c r="O180" s="46"/>
      <c r="P180" s="229">
        <f>O180*H180</f>
        <v>0</v>
      </c>
      <c r="Q180" s="229">
        <v>0</v>
      </c>
      <c r="R180" s="229">
        <f>Q180*H180</f>
        <v>0</v>
      </c>
      <c r="S180" s="229">
        <v>0</v>
      </c>
      <c r="T180" s="230">
        <f>S180*H180</f>
        <v>0</v>
      </c>
      <c r="AR180" s="23" t="s">
        <v>270</v>
      </c>
      <c r="AT180" s="23" t="s">
        <v>129</v>
      </c>
      <c r="AU180" s="23" t="s">
        <v>81</v>
      </c>
      <c r="AY180" s="23" t="s">
        <v>126</v>
      </c>
      <c r="BE180" s="231">
        <f>IF(N180="základní",J180,0)</f>
        <v>0</v>
      </c>
      <c r="BF180" s="231">
        <f>IF(N180="snížená",J180,0)</f>
        <v>0</v>
      </c>
      <c r="BG180" s="231">
        <f>IF(N180="zákl. přenesená",J180,0)</f>
        <v>0</v>
      </c>
      <c r="BH180" s="231">
        <f>IF(N180="sníž. přenesená",J180,0)</f>
        <v>0</v>
      </c>
      <c r="BI180" s="231">
        <f>IF(N180="nulová",J180,0)</f>
        <v>0</v>
      </c>
      <c r="BJ180" s="23" t="s">
        <v>79</v>
      </c>
      <c r="BK180" s="231">
        <f>ROUND(I180*H180,2)</f>
        <v>0</v>
      </c>
      <c r="BL180" s="23" t="s">
        <v>270</v>
      </c>
      <c r="BM180" s="23" t="s">
        <v>541</v>
      </c>
    </row>
    <row r="181" s="11" customFormat="1">
      <c r="B181" s="236"/>
      <c r="C181" s="237"/>
      <c r="D181" s="238" t="s">
        <v>177</v>
      </c>
      <c r="E181" s="239" t="s">
        <v>21</v>
      </c>
      <c r="F181" s="240" t="s">
        <v>542</v>
      </c>
      <c r="G181" s="237"/>
      <c r="H181" s="241">
        <v>2</v>
      </c>
      <c r="I181" s="242"/>
      <c r="J181" s="237"/>
      <c r="K181" s="237"/>
      <c r="L181" s="243"/>
      <c r="M181" s="244"/>
      <c r="N181" s="245"/>
      <c r="O181" s="245"/>
      <c r="P181" s="245"/>
      <c r="Q181" s="245"/>
      <c r="R181" s="245"/>
      <c r="S181" s="245"/>
      <c r="T181" s="246"/>
      <c r="AT181" s="247" t="s">
        <v>177</v>
      </c>
      <c r="AU181" s="247" t="s">
        <v>81</v>
      </c>
      <c r="AV181" s="11" t="s">
        <v>81</v>
      </c>
      <c r="AW181" s="11" t="s">
        <v>35</v>
      </c>
      <c r="AX181" s="11" t="s">
        <v>79</v>
      </c>
      <c r="AY181" s="247" t="s">
        <v>126</v>
      </c>
    </row>
    <row r="182" s="1" customFormat="1" ht="16.5" customHeight="1">
      <c r="B182" s="45"/>
      <c r="C182" s="272" t="s">
        <v>543</v>
      </c>
      <c r="D182" s="272" t="s">
        <v>378</v>
      </c>
      <c r="E182" s="273" t="s">
        <v>544</v>
      </c>
      <c r="F182" s="274" t="s">
        <v>545</v>
      </c>
      <c r="G182" s="275" t="s">
        <v>413</v>
      </c>
      <c r="H182" s="276">
        <v>2</v>
      </c>
      <c r="I182" s="277"/>
      <c r="J182" s="278">
        <f>ROUND(I182*H182,2)</f>
        <v>0</v>
      </c>
      <c r="K182" s="274" t="s">
        <v>133</v>
      </c>
      <c r="L182" s="279"/>
      <c r="M182" s="280" t="s">
        <v>21</v>
      </c>
      <c r="N182" s="281" t="s">
        <v>42</v>
      </c>
      <c r="O182" s="46"/>
      <c r="P182" s="229">
        <f>O182*H182</f>
        <v>0</v>
      </c>
      <c r="Q182" s="229">
        <v>0.0023999999999999998</v>
      </c>
      <c r="R182" s="229">
        <f>Q182*H182</f>
        <v>0.0047999999999999996</v>
      </c>
      <c r="S182" s="229">
        <v>0</v>
      </c>
      <c r="T182" s="230">
        <f>S182*H182</f>
        <v>0</v>
      </c>
      <c r="AR182" s="23" t="s">
        <v>462</v>
      </c>
      <c r="AT182" s="23" t="s">
        <v>378</v>
      </c>
      <c r="AU182" s="23" t="s">
        <v>81</v>
      </c>
      <c r="AY182" s="23" t="s">
        <v>126</v>
      </c>
      <c r="BE182" s="231">
        <f>IF(N182="základní",J182,0)</f>
        <v>0</v>
      </c>
      <c r="BF182" s="231">
        <f>IF(N182="snížená",J182,0)</f>
        <v>0</v>
      </c>
      <c r="BG182" s="231">
        <f>IF(N182="zákl. přenesená",J182,0)</f>
        <v>0</v>
      </c>
      <c r="BH182" s="231">
        <f>IF(N182="sníž. přenesená",J182,0)</f>
        <v>0</v>
      </c>
      <c r="BI182" s="231">
        <f>IF(N182="nulová",J182,0)</f>
        <v>0</v>
      </c>
      <c r="BJ182" s="23" t="s">
        <v>79</v>
      </c>
      <c r="BK182" s="231">
        <f>ROUND(I182*H182,2)</f>
        <v>0</v>
      </c>
      <c r="BL182" s="23" t="s">
        <v>270</v>
      </c>
      <c r="BM182" s="23" t="s">
        <v>546</v>
      </c>
    </row>
    <row r="183" s="1" customFormat="1" ht="25.5" customHeight="1">
      <c r="B183" s="45"/>
      <c r="C183" s="220" t="s">
        <v>547</v>
      </c>
      <c r="D183" s="220" t="s">
        <v>129</v>
      </c>
      <c r="E183" s="221" t="s">
        <v>548</v>
      </c>
      <c r="F183" s="222" t="s">
        <v>549</v>
      </c>
      <c r="G183" s="223" t="s">
        <v>280</v>
      </c>
      <c r="H183" s="224">
        <v>1</v>
      </c>
      <c r="I183" s="225"/>
      <c r="J183" s="226">
        <f>ROUND(I183*H183,2)</f>
        <v>0</v>
      </c>
      <c r="K183" s="222" t="s">
        <v>21</v>
      </c>
      <c r="L183" s="71"/>
      <c r="M183" s="227" t="s">
        <v>21</v>
      </c>
      <c r="N183" s="228" t="s">
        <v>42</v>
      </c>
      <c r="O183" s="46"/>
      <c r="P183" s="229">
        <f>O183*H183</f>
        <v>0</v>
      </c>
      <c r="Q183" s="229">
        <v>0</v>
      </c>
      <c r="R183" s="229">
        <f>Q183*H183</f>
        <v>0</v>
      </c>
      <c r="S183" s="229">
        <v>0</v>
      </c>
      <c r="T183" s="230">
        <f>S183*H183</f>
        <v>0</v>
      </c>
      <c r="AR183" s="23" t="s">
        <v>270</v>
      </c>
      <c r="AT183" s="23" t="s">
        <v>129</v>
      </c>
      <c r="AU183" s="23" t="s">
        <v>81</v>
      </c>
      <c r="AY183" s="23" t="s">
        <v>126</v>
      </c>
      <c r="BE183" s="231">
        <f>IF(N183="základní",J183,0)</f>
        <v>0</v>
      </c>
      <c r="BF183" s="231">
        <f>IF(N183="snížená",J183,0)</f>
        <v>0</v>
      </c>
      <c r="BG183" s="231">
        <f>IF(N183="zákl. přenesená",J183,0)</f>
        <v>0</v>
      </c>
      <c r="BH183" s="231">
        <f>IF(N183="sníž. přenesená",J183,0)</f>
        <v>0</v>
      </c>
      <c r="BI183" s="231">
        <f>IF(N183="nulová",J183,0)</f>
        <v>0</v>
      </c>
      <c r="BJ183" s="23" t="s">
        <v>79</v>
      </c>
      <c r="BK183" s="231">
        <f>ROUND(I183*H183,2)</f>
        <v>0</v>
      </c>
      <c r="BL183" s="23" t="s">
        <v>270</v>
      </c>
      <c r="BM183" s="23" t="s">
        <v>550</v>
      </c>
    </row>
    <row r="184" s="1" customFormat="1" ht="25.5" customHeight="1">
      <c r="B184" s="45"/>
      <c r="C184" s="220" t="s">
        <v>551</v>
      </c>
      <c r="D184" s="220" t="s">
        <v>129</v>
      </c>
      <c r="E184" s="221" t="s">
        <v>552</v>
      </c>
      <c r="F184" s="222" t="s">
        <v>553</v>
      </c>
      <c r="G184" s="223" t="s">
        <v>280</v>
      </c>
      <c r="H184" s="224">
        <v>1</v>
      </c>
      <c r="I184" s="225"/>
      <c r="J184" s="226">
        <f>ROUND(I184*H184,2)</f>
        <v>0</v>
      </c>
      <c r="K184" s="222" t="s">
        <v>21</v>
      </c>
      <c r="L184" s="71"/>
      <c r="M184" s="227" t="s">
        <v>21</v>
      </c>
      <c r="N184" s="228" t="s">
        <v>42</v>
      </c>
      <c r="O184" s="46"/>
      <c r="P184" s="229">
        <f>O184*H184</f>
        <v>0</v>
      </c>
      <c r="Q184" s="229">
        <v>0</v>
      </c>
      <c r="R184" s="229">
        <f>Q184*H184</f>
        <v>0</v>
      </c>
      <c r="S184" s="229">
        <v>0</v>
      </c>
      <c r="T184" s="230">
        <f>S184*H184</f>
        <v>0</v>
      </c>
      <c r="AR184" s="23" t="s">
        <v>270</v>
      </c>
      <c r="AT184" s="23" t="s">
        <v>129</v>
      </c>
      <c r="AU184" s="23" t="s">
        <v>81</v>
      </c>
      <c r="AY184" s="23" t="s">
        <v>126</v>
      </c>
      <c r="BE184" s="231">
        <f>IF(N184="základní",J184,0)</f>
        <v>0</v>
      </c>
      <c r="BF184" s="231">
        <f>IF(N184="snížená",J184,0)</f>
        <v>0</v>
      </c>
      <c r="BG184" s="231">
        <f>IF(N184="zákl. přenesená",J184,0)</f>
        <v>0</v>
      </c>
      <c r="BH184" s="231">
        <f>IF(N184="sníž. přenesená",J184,0)</f>
        <v>0</v>
      </c>
      <c r="BI184" s="231">
        <f>IF(N184="nulová",J184,0)</f>
        <v>0</v>
      </c>
      <c r="BJ184" s="23" t="s">
        <v>79</v>
      </c>
      <c r="BK184" s="231">
        <f>ROUND(I184*H184,2)</f>
        <v>0</v>
      </c>
      <c r="BL184" s="23" t="s">
        <v>270</v>
      </c>
      <c r="BM184" s="23" t="s">
        <v>554</v>
      </c>
    </row>
    <row r="185" s="1" customFormat="1" ht="25.5" customHeight="1">
      <c r="B185" s="45"/>
      <c r="C185" s="220" t="s">
        <v>555</v>
      </c>
      <c r="D185" s="220" t="s">
        <v>129</v>
      </c>
      <c r="E185" s="221" t="s">
        <v>556</v>
      </c>
      <c r="F185" s="222" t="s">
        <v>557</v>
      </c>
      <c r="G185" s="223" t="s">
        <v>280</v>
      </c>
      <c r="H185" s="224">
        <v>1</v>
      </c>
      <c r="I185" s="225"/>
      <c r="J185" s="226">
        <f>ROUND(I185*H185,2)</f>
        <v>0</v>
      </c>
      <c r="K185" s="222" t="s">
        <v>21</v>
      </c>
      <c r="L185" s="71"/>
      <c r="M185" s="227" t="s">
        <v>21</v>
      </c>
      <c r="N185" s="228" t="s">
        <v>42</v>
      </c>
      <c r="O185" s="46"/>
      <c r="P185" s="229">
        <f>O185*H185</f>
        <v>0</v>
      </c>
      <c r="Q185" s="229">
        <v>0</v>
      </c>
      <c r="R185" s="229">
        <f>Q185*H185</f>
        <v>0</v>
      </c>
      <c r="S185" s="229">
        <v>0</v>
      </c>
      <c r="T185" s="230">
        <f>S185*H185</f>
        <v>0</v>
      </c>
      <c r="AR185" s="23" t="s">
        <v>270</v>
      </c>
      <c r="AT185" s="23" t="s">
        <v>129</v>
      </c>
      <c r="AU185" s="23" t="s">
        <v>81</v>
      </c>
      <c r="AY185" s="23" t="s">
        <v>126</v>
      </c>
      <c r="BE185" s="231">
        <f>IF(N185="základní",J185,0)</f>
        <v>0</v>
      </c>
      <c r="BF185" s="231">
        <f>IF(N185="snížená",J185,0)</f>
        <v>0</v>
      </c>
      <c r="BG185" s="231">
        <f>IF(N185="zákl. přenesená",J185,0)</f>
        <v>0</v>
      </c>
      <c r="BH185" s="231">
        <f>IF(N185="sníž. přenesená",J185,0)</f>
        <v>0</v>
      </c>
      <c r="BI185" s="231">
        <f>IF(N185="nulová",J185,0)</f>
        <v>0</v>
      </c>
      <c r="BJ185" s="23" t="s">
        <v>79</v>
      </c>
      <c r="BK185" s="231">
        <f>ROUND(I185*H185,2)</f>
        <v>0</v>
      </c>
      <c r="BL185" s="23" t="s">
        <v>270</v>
      </c>
      <c r="BM185" s="23" t="s">
        <v>558</v>
      </c>
    </row>
    <row r="186" s="1" customFormat="1" ht="25.5" customHeight="1">
      <c r="B186" s="45"/>
      <c r="C186" s="220" t="s">
        <v>559</v>
      </c>
      <c r="D186" s="220" t="s">
        <v>129</v>
      </c>
      <c r="E186" s="221" t="s">
        <v>560</v>
      </c>
      <c r="F186" s="222" t="s">
        <v>561</v>
      </c>
      <c r="G186" s="223" t="s">
        <v>280</v>
      </c>
      <c r="H186" s="224">
        <v>1</v>
      </c>
      <c r="I186" s="225"/>
      <c r="J186" s="226">
        <f>ROUND(I186*H186,2)</f>
        <v>0</v>
      </c>
      <c r="K186" s="222" t="s">
        <v>21</v>
      </c>
      <c r="L186" s="71"/>
      <c r="M186" s="227" t="s">
        <v>21</v>
      </c>
      <c r="N186" s="228" t="s">
        <v>42</v>
      </c>
      <c r="O186" s="46"/>
      <c r="P186" s="229">
        <f>O186*H186</f>
        <v>0</v>
      </c>
      <c r="Q186" s="229">
        <v>0</v>
      </c>
      <c r="R186" s="229">
        <f>Q186*H186</f>
        <v>0</v>
      </c>
      <c r="S186" s="229">
        <v>0</v>
      </c>
      <c r="T186" s="230">
        <f>S186*H186</f>
        <v>0</v>
      </c>
      <c r="AR186" s="23" t="s">
        <v>270</v>
      </c>
      <c r="AT186" s="23" t="s">
        <v>129</v>
      </c>
      <c r="AU186" s="23" t="s">
        <v>81</v>
      </c>
      <c r="AY186" s="23" t="s">
        <v>126</v>
      </c>
      <c r="BE186" s="231">
        <f>IF(N186="základní",J186,0)</f>
        <v>0</v>
      </c>
      <c r="BF186" s="231">
        <f>IF(N186="snížená",J186,0)</f>
        <v>0</v>
      </c>
      <c r="BG186" s="231">
        <f>IF(N186="zákl. přenesená",J186,0)</f>
        <v>0</v>
      </c>
      <c r="BH186" s="231">
        <f>IF(N186="sníž. přenesená",J186,0)</f>
        <v>0</v>
      </c>
      <c r="BI186" s="231">
        <f>IF(N186="nulová",J186,0)</f>
        <v>0</v>
      </c>
      <c r="BJ186" s="23" t="s">
        <v>79</v>
      </c>
      <c r="BK186" s="231">
        <f>ROUND(I186*H186,2)</f>
        <v>0</v>
      </c>
      <c r="BL186" s="23" t="s">
        <v>270</v>
      </c>
      <c r="BM186" s="23" t="s">
        <v>562</v>
      </c>
    </row>
    <row r="187" s="1" customFormat="1" ht="38.25" customHeight="1">
      <c r="B187" s="45"/>
      <c r="C187" s="220" t="s">
        <v>563</v>
      </c>
      <c r="D187" s="220" t="s">
        <v>129</v>
      </c>
      <c r="E187" s="221" t="s">
        <v>564</v>
      </c>
      <c r="F187" s="222" t="s">
        <v>565</v>
      </c>
      <c r="G187" s="223" t="s">
        <v>566</v>
      </c>
      <c r="H187" s="282"/>
      <c r="I187" s="225"/>
      <c r="J187" s="226">
        <f>ROUND(I187*H187,2)</f>
        <v>0</v>
      </c>
      <c r="K187" s="222" t="s">
        <v>133</v>
      </c>
      <c r="L187" s="71"/>
      <c r="M187" s="227" t="s">
        <v>21</v>
      </c>
      <c r="N187" s="228" t="s">
        <v>42</v>
      </c>
      <c r="O187" s="46"/>
      <c r="P187" s="229">
        <f>O187*H187</f>
        <v>0</v>
      </c>
      <c r="Q187" s="229">
        <v>0</v>
      </c>
      <c r="R187" s="229">
        <f>Q187*H187</f>
        <v>0</v>
      </c>
      <c r="S187" s="229">
        <v>0</v>
      </c>
      <c r="T187" s="230">
        <f>S187*H187</f>
        <v>0</v>
      </c>
      <c r="AR187" s="23" t="s">
        <v>270</v>
      </c>
      <c r="AT187" s="23" t="s">
        <v>129</v>
      </c>
      <c r="AU187" s="23" t="s">
        <v>81</v>
      </c>
      <c r="AY187" s="23" t="s">
        <v>126</v>
      </c>
      <c r="BE187" s="231">
        <f>IF(N187="základní",J187,0)</f>
        <v>0</v>
      </c>
      <c r="BF187" s="231">
        <f>IF(N187="snížená",J187,0)</f>
        <v>0</v>
      </c>
      <c r="BG187" s="231">
        <f>IF(N187="zákl. přenesená",J187,0)</f>
        <v>0</v>
      </c>
      <c r="BH187" s="231">
        <f>IF(N187="sníž. přenesená",J187,0)</f>
        <v>0</v>
      </c>
      <c r="BI187" s="231">
        <f>IF(N187="nulová",J187,0)</f>
        <v>0</v>
      </c>
      <c r="BJ187" s="23" t="s">
        <v>79</v>
      </c>
      <c r="BK187" s="231">
        <f>ROUND(I187*H187,2)</f>
        <v>0</v>
      </c>
      <c r="BL187" s="23" t="s">
        <v>270</v>
      </c>
      <c r="BM187" s="23" t="s">
        <v>567</v>
      </c>
    </row>
    <row r="188" s="10" customFormat="1" ht="29.88" customHeight="1">
      <c r="B188" s="204"/>
      <c r="C188" s="205"/>
      <c r="D188" s="206" t="s">
        <v>70</v>
      </c>
      <c r="E188" s="218" t="s">
        <v>306</v>
      </c>
      <c r="F188" s="218" t="s">
        <v>307</v>
      </c>
      <c r="G188" s="205"/>
      <c r="H188" s="205"/>
      <c r="I188" s="208"/>
      <c r="J188" s="219">
        <f>BK188</f>
        <v>0</v>
      </c>
      <c r="K188" s="205"/>
      <c r="L188" s="210"/>
      <c r="M188" s="211"/>
      <c r="N188" s="212"/>
      <c r="O188" s="212"/>
      <c r="P188" s="213">
        <f>SUM(P189:P199)</f>
        <v>0</v>
      </c>
      <c r="Q188" s="212"/>
      <c r="R188" s="213">
        <f>SUM(R189:R199)</f>
        <v>0.58650599999999997</v>
      </c>
      <c r="S188" s="212"/>
      <c r="T188" s="214">
        <f>SUM(T189:T199)</f>
        <v>0</v>
      </c>
      <c r="AR188" s="215" t="s">
        <v>81</v>
      </c>
      <c r="AT188" s="216" t="s">
        <v>70</v>
      </c>
      <c r="AU188" s="216" t="s">
        <v>79</v>
      </c>
      <c r="AY188" s="215" t="s">
        <v>126</v>
      </c>
      <c r="BK188" s="217">
        <f>SUM(BK189:BK199)</f>
        <v>0</v>
      </c>
    </row>
    <row r="189" s="1" customFormat="1" ht="25.5" customHeight="1">
      <c r="B189" s="45"/>
      <c r="C189" s="220" t="s">
        <v>568</v>
      </c>
      <c r="D189" s="220" t="s">
        <v>129</v>
      </c>
      <c r="E189" s="221" t="s">
        <v>569</v>
      </c>
      <c r="F189" s="222" t="s">
        <v>570</v>
      </c>
      <c r="G189" s="223" t="s">
        <v>175</v>
      </c>
      <c r="H189" s="224">
        <v>23.899999999999999</v>
      </c>
      <c r="I189" s="225"/>
      <c r="J189" s="226">
        <f>ROUND(I189*H189,2)</f>
        <v>0</v>
      </c>
      <c r="K189" s="222" t="s">
        <v>133</v>
      </c>
      <c r="L189" s="71"/>
      <c r="M189" s="227" t="s">
        <v>21</v>
      </c>
      <c r="N189" s="228" t="s">
        <v>42</v>
      </c>
      <c r="O189" s="46"/>
      <c r="P189" s="229">
        <f>O189*H189</f>
        <v>0</v>
      </c>
      <c r="Q189" s="229">
        <v>0.0042199999999999998</v>
      </c>
      <c r="R189" s="229">
        <f>Q189*H189</f>
        <v>0.10085799999999999</v>
      </c>
      <c r="S189" s="229">
        <v>0</v>
      </c>
      <c r="T189" s="230">
        <f>S189*H189</f>
        <v>0</v>
      </c>
      <c r="AR189" s="23" t="s">
        <v>270</v>
      </c>
      <c r="AT189" s="23" t="s">
        <v>129</v>
      </c>
      <c r="AU189" s="23" t="s">
        <v>81</v>
      </c>
      <c r="AY189" s="23" t="s">
        <v>126</v>
      </c>
      <c r="BE189" s="231">
        <f>IF(N189="základní",J189,0)</f>
        <v>0</v>
      </c>
      <c r="BF189" s="231">
        <f>IF(N189="snížená",J189,0)</f>
        <v>0</v>
      </c>
      <c r="BG189" s="231">
        <f>IF(N189="zákl. přenesená",J189,0)</f>
        <v>0</v>
      </c>
      <c r="BH189" s="231">
        <f>IF(N189="sníž. přenesená",J189,0)</f>
        <v>0</v>
      </c>
      <c r="BI189" s="231">
        <f>IF(N189="nulová",J189,0)</f>
        <v>0</v>
      </c>
      <c r="BJ189" s="23" t="s">
        <v>79</v>
      </c>
      <c r="BK189" s="231">
        <f>ROUND(I189*H189,2)</f>
        <v>0</v>
      </c>
      <c r="BL189" s="23" t="s">
        <v>270</v>
      </c>
      <c r="BM189" s="23" t="s">
        <v>571</v>
      </c>
    </row>
    <row r="190" s="11" customFormat="1">
      <c r="B190" s="236"/>
      <c r="C190" s="237"/>
      <c r="D190" s="238" t="s">
        <v>177</v>
      </c>
      <c r="E190" s="239" t="s">
        <v>21</v>
      </c>
      <c r="F190" s="240" t="s">
        <v>572</v>
      </c>
      <c r="G190" s="237"/>
      <c r="H190" s="241">
        <v>5</v>
      </c>
      <c r="I190" s="242"/>
      <c r="J190" s="237"/>
      <c r="K190" s="237"/>
      <c r="L190" s="243"/>
      <c r="M190" s="244"/>
      <c r="N190" s="245"/>
      <c r="O190" s="245"/>
      <c r="P190" s="245"/>
      <c r="Q190" s="245"/>
      <c r="R190" s="245"/>
      <c r="S190" s="245"/>
      <c r="T190" s="246"/>
      <c r="AT190" s="247" t="s">
        <v>177</v>
      </c>
      <c r="AU190" s="247" t="s">
        <v>81</v>
      </c>
      <c r="AV190" s="11" t="s">
        <v>81</v>
      </c>
      <c r="AW190" s="11" t="s">
        <v>35</v>
      </c>
      <c r="AX190" s="11" t="s">
        <v>71</v>
      </c>
      <c r="AY190" s="247" t="s">
        <v>126</v>
      </c>
    </row>
    <row r="191" s="11" customFormat="1">
      <c r="B191" s="236"/>
      <c r="C191" s="237"/>
      <c r="D191" s="238" t="s">
        <v>177</v>
      </c>
      <c r="E191" s="239" t="s">
        <v>21</v>
      </c>
      <c r="F191" s="240" t="s">
        <v>573</v>
      </c>
      <c r="G191" s="237"/>
      <c r="H191" s="241">
        <v>6.2999999999999998</v>
      </c>
      <c r="I191" s="242"/>
      <c r="J191" s="237"/>
      <c r="K191" s="237"/>
      <c r="L191" s="243"/>
      <c r="M191" s="244"/>
      <c r="N191" s="245"/>
      <c r="O191" s="245"/>
      <c r="P191" s="245"/>
      <c r="Q191" s="245"/>
      <c r="R191" s="245"/>
      <c r="S191" s="245"/>
      <c r="T191" s="246"/>
      <c r="AT191" s="247" t="s">
        <v>177</v>
      </c>
      <c r="AU191" s="247" t="s">
        <v>81</v>
      </c>
      <c r="AV191" s="11" t="s">
        <v>81</v>
      </c>
      <c r="AW191" s="11" t="s">
        <v>35</v>
      </c>
      <c r="AX191" s="11" t="s">
        <v>71</v>
      </c>
      <c r="AY191" s="247" t="s">
        <v>126</v>
      </c>
    </row>
    <row r="192" s="11" customFormat="1">
      <c r="B192" s="236"/>
      <c r="C192" s="237"/>
      <c r="D192" s="238" t="s">
        <v>177</v>
      </c>
      <c r="E192" s="239" t="s">
        <v>21</v>
      </c>
      <c r="F192" s="240" t="s">
        <v>574</v>
      </c>
      <c r="G192" s="237"/>
      <c r="H192" s="241">
        <v>6.2999999999999998</v>
      </c>
      <c r="I192" s="242"/>
      <c r="J192" s="237"/>
      <c r="K192" s="237"/>
      <c r="L192" s="243"/>
      <c r="M192" s="244"/>
      <c r="N192" s="245"/>
      <c r="O192" s="245"/>
      <c r="P192" s="245"/>
      <c r="Q192" s="245"/>
      <c r="R192" s="245"/>
      <c r="S192" s="245"/>
      <c r="T192" s="246"/>
      <c r="AT192" s="247" t="s">
        <v>177</v>
      </c>
      <c r="AU192" s="247" t="s">
        <v>81</v>
      </c>
      <c r="AV192" s="11" t="s">
        <v>81</v>
      </c>
      <c r="AW192" s="11" t="s">
        <v>35</v>
      </c>
      <c r="AX192" s="11" t="s">
        <v>71</v>
      </c>
      <c r="AY192" s="247" t="s">
        <v>126</v>
      </c>
    </row>
    <row r="193" s="11" customFormat="1">
      <c r="B193" s="236"/>
      <c r="C193" s="237"/>
      <c r="D193" s="238" t="s">
        <v>177</v>
      </c>
      <c r="E193" s="239" t="s">
        <v>21</v>
      </c>
      <c r="F193" s="240" t="s">
        <v>575</v>
      </c>
      <c r="G193" s="237"/>
      <c r="H193" s="241">
        <v>6.2999999999999998</v>
      </c>
      <c r="I193" s="242"/>
      <c r="J193" s="237"/>
      <c r="K193" s="237"/>
      <c r="L193" s="243"/>
      <c r="M193" s="244"/>
      <c r="N193" s="245"/>
      <c r="O193" s="245"/>
      <c r="P193" s="245"/>
      <c r="Q193" s="245"/>
      <c r="R193" s="245"/>
      <c r="S193" s="245"/>
      <c r="T193" s="246"/>
      <c r="AT193" s="247" t="s">
        <v>177</v>
      </c>
      <c r="AU193" s="247" t="s">
        <v>81</v>
      </c>
      <c r="AV193" s="11" t="s">
        <v>81</v>
      </c>
      <c r="AW193" s="11" t="s">
        <v>35</v>
      </c>
      <c r="AX193" s="11" t="s">
        <v>71</v>
      </c>
      <c r="AY193" s="247" t="s">
        <v>126</v>
      </c>
    </row>
    <row r="194" s="12" customFormat="1">
      <c r="B194" s="248"/>
      <c r="C194" s="249"/>
      <c r="D194" s="238" t="s">
        <v>177</v>
      </c>
      <c r="E194" s="250" t="s">
        <v>21</v>
      </c>
      <c r="F194" s="251" t="s">
        <v>191</v>
      </c>
      <c r="G194" s="249"/>
      <c r="H194" s="252">
        <v>23.899999999999999</v>
      </c>
      <c r="I194" s="253"/>
      <c r="J194" s="249"/>
      <c r="K194" s="249"/>
      <c r="L194" s="254"/>
      <c r="M194" s="255"/>
      <c r="N194" s="256"/>
      <c r="O194" s="256"/>
      <c r="P194" s="256"/>
      <c r="Q194" s="256"/>
      <c r="R194" s="256"/>
      <c r="S194" s="256"/>
      <c r="T194" s="257"/>
      <c r="AT194" s="258" t="s">
        <v>177</v>
      </c>
      <c r="AU194" s="258" t="s">
        <v>81</v>
      </c>
      <c r="AV194" s="12" t="s">
        <v>149</v>
      </c>
      <c r="AW194" s="12" t="s">
        <v>35</v>
      </c>
      <c r="AX194" s="12" t="s">
        <v>79</v>
      </c>
      <c r="AY194" s="258" t="s">
        <v>126</v>
      </c>
    </row>
    <row r="195" s="1" customFormat="1" ht="16.5" customHeight="1">
      <c r="B195" s="45"/>
      <c r="C195" s="272" t="s">
        <v>576</v>
      </c>
      <c r="D195" s="272" t="s">
        <v>378</v>
      </c>
      <c r="E195" s="273" t="s">
        <v>577</v>
      </c>
      <c r="F195" s="274" t="s">
        <v>578</v>
      </c>
      <c r="G195" s="275" t="s">
        <v>175</v>
      </c>
      <c r="H195" s="276">
        <v>26.289999999999999</v>
      </c>
      <c r="I195" s="277"/>
      <c r="J195" s="278">
        <f>ROUND(I195*H195,2)</f>
        <v>0</v>
      </c>
      <c r="K195" s="274" t="s">
        <v>21</v>
      </c>
      <c r="L195" s="279"/>
      <c r="M195" s="280" t="s">
        <v>21</v>
      </c>
      <c r="N195" s="281" t="s">
        <v>42</v>
      </c>
      <c r="O195" s="46"/>
      <c r="P195" s="229">
        <f>O195*H195</f>
        <v>0</v>
      </c>
      <c r="Q195" s="229">
        <v>0.018200000000000001</v>
      </c>
      <c r="R195" s="229">
        <f>Q195*H195</f>
        <v>0.47847800000000001</v>
      </c>
      <c r="S195" s="229">
        <v>0</v>
      </c>
      <c r="T195" s="230">
        <f>S195*H195</f>
        <v>0</v>
      </c>
      <c r="AR195" s="23" t="s">
        <v>462</v>
      </c>
      <c r="AT195" s="23" t="s">
        <v>378</v>
      </c>
      <c r="AU195" s="23" t="s">
        <v>81</v>
      </c>
      <c r="AY195" s="23" t="s">
        <v>126</v>
      </c>
      <c r="BE195" s="231">
        <f>IF(N195="základní",J195,0)</f>
        <v>0</v>
      </c>
      <c r="BF195" s="231">
        <f>IF(N195="snížená",J195,0)</f>
        <v>0</v>
      </c>
      <c r="BG195" s="231">
        <f>IF(N195="zákl. přenesená",J195,0)</f>
        <v>0</v>
      </c>
      <c r="BH195" s="231">
        <f>IF(N195="sníž. přenesená",J195,0)</f>
        <v>0</v>
      </c>
      <c r="BI195" s="231">
        <f>IF(N195="nulová",J195,0)</f>
        <v>0</v>
      </c>
      <c r="BJ195" s="23" t="s">
        <v>79</v>
      </c>
      <c r="BK195" s="231">
        <f>ROUND(I195*H195,2)</f>
        <v>0</v>
      </c>
      <c r="BL195" s="23" t="s">
        <v>270</v>
      </c>
      <c r="BM195" s="23" t="s">
        <v>579</v>
      </c>
    </row>
    <row r="196" s="11" customFormat="1">
      <c r="B196" s="236"/>
      <c r="C196" s="237"/>
      <c r="D196" s="238" t="s">
        <v>177</v>
      </c>
      <c r="E196" s="237"/>
      <c r="F196" s="240" t="s">
        <v>580</v>
      </c>
      <c r="G196" s="237"/>
      <c r="H196" s="241">
        <v>26.289999999999999</v>
      </c>
      <c r="I196" s="242"/>
      <c r="J196" s="237"/>
      <c r="K196" s="237"/>
      <c r="L196" s="243"/>
      <c r="M196" s="244"/>
      <c r="N196" s="245"/>
      <c r="O196" s="245"/>
      <c r="P196" s="245"/>
      <c r="Q196" s="245"/>
      <c r="R196" s="245"/>
      <c r="S196" s="245"/>
      <c r="T196" s="246"/>
      <c r="AT196" s="247" t="s">
        <v>177</v>
      </c>
      <c r="AU196" s="247" t="s">
        <v>81</v>
      </c>
      <c r="AV196" s="11" t="s">
        <v>81</v>
      </c>
      <c r="AW196" s="11" t="s">
        <v>6</v>
      </c>
      <c r="AX196" s="11" t="s">
        <v>79</v>
      </c>
      <c r="AY196" s="247" t="s">
        <v>126</v>
      </c>
    </row>
    <row r="197" s="1" customFormat="1" ht="16.5" customHeight="1">
      <c r="B197" s="45"/>
      <c r="C197" s="220" t="s">
        <v>581</v>
      </c>
      <c r="D197" s="220" t="s">
        <v>129</v>
      </c>
      <c r="E197" s="221" t="s">
        <v>582</v>
      </c>
      <c r="F197" s="222" t="s">
        <v>583</v>
      </c>
      <c r="G197" s="223" t="s">
        <v>175</v>
      </c>
      <c r="H197" s="224">
        <v>23.899999999999999</v>
      </c>
      <c r="I197" s="225"/>
      <c r="J197" s="226">
        <f>ROUND(I197*H197,2)</f>
        <v>0</v>
      </c>
      <c r="K197" s="222" t="s">
        <v>133</v>
      </c>
      <c r="L197" s="71"/>
      <c r="M197" s="227" t="s">
        <v>21</v>
      </c>
      <c r="N197" s="228" t="s">
        <v>42</v>
      </c>
      <c r="O197" s="46"/>
      <c r="P197" s="229">
        <f>O197*H197</f>
        <v>0</v>
      </c>
      <c r="Q197" s="229">
        <v>0.00029999999999999997</v>
      </c>
      <c r="R197" s="229">
        <f>Q197*H197</f>
        <v>0.0071699999999999993</v>
      </c>
      <c r="S197" s="229">
        <v>0</v>
      </c>
      <c r="T197" s="230">
        <f>S197*H197</f>
        <v>0</v>
      </c>
      <c r="AR197" s="23" t="s">
        <v>270</v>
      </c>
      <c r="AT197" s="23" t="s">
        <v>129</v>
      </c>
      <c r="AU197" s="23" t="s">
        <v>81</v>
      </c>
      <c r="AY197" s="23" t="s">
        <v>126</v>
      </c>
      <c r="BE197" s="231">
        <f>IF(N197="základní",J197,0)</f>
        <v>0</v>
      </c>
      <c r="BF197" s="231">
        <f>IF(N197="snížená",J197,0)</f>
        <v>0</v>
      </c>
      <c r="BG197" s="231">
        <f>IF(N197="zákl. přenesená",J197,0)</f>
        <v>0</v>
      </c>
      <c r="BH197" s="231">
        <f>IF(N197="sníž. přenesená",J197,0)</f>
        <v>0</v>
      </c>
      <c r="BI197" s="231">
        <f>IF(N197="nulová",J197,0)</f>
        <v>0</v>
      </c>
      <c r="BJ197" s="23" t="s">
        <v>79</v>
      </c>
      <c r="BK197" s="231">
        <f>ROUND(I197*H197,2)</f>
        <v>0</v>
      </c>
      <c r="BL197" s="23" t="s">
        <v>270</v>
      </c>
      <c r="BM197" s="23" t="s">
        <v>584</v>
      </c>
    </row>
    <row r="198" s="1" customFormat="1" ht="38.25" customHeight="1">
      <c r="B198" s="45"/>
      <c r="C198" s="220" t="s">
        <v>585</v>
      </c>
      <c r="D198" s="220" t="s">
        <v>129</v>
      </c>
      <c r="E198" s="221" t="s">
        <v>586</v>
      </c>
      <c r="F198" s="222" t="s">
        <v>587</v>
      </c>
      <c r="G198" s="223" t="s">
        <v>252</v>
      </c>
      <c r="H198" s="224">
        <v>0.58699999999999997</v>
      </c>
      <c r="I198" s="225"/>
      <c r="J198" s="226">
        <f>ROUND(I198*H198,2)</f>
        <v>0</v>
      </c>
      <c r="K198" s="222" t="s">
        <v>133</v>
      </c>
      <c r="L198" s="71"/>
      <c r="M198" s="227" t="s">
        <v>21</v>
      </c>
      <c r="N198" s="228" t="s">
        <v>42</v>
      </c>
      <c r="O198" s="46"/>
      <c r="P198" s="229">
        <f>O198*H198</f>
        <v>0</v>
      </c>
      <c r="Q198" s="229">
        <v>0</v>
      </c>
      <c r="R198" s="229">
        <f>Q198*H198</f>
        <v>0</v>
      </c>
      <c r="S198" s="229">
        <v>0</v>
      </c>
      <c r="T198" s="230">
        <f>S198*H198</f>
        <v>0</v>
      </c>
      <c r="AR198" s="23" t="s">
        <v>270</v>
      </c>
      <c r="AT198" s="23" t="s">
        <v>129</v>
      </c>
      <c r="AU198" s="23" t="s">
        <v>81</v>
      </c>
      <c r="AY198" s="23" t="s">
        <v>126</v>
      </c>
      <c r="BE198" s="231">
        <f>IF(N198="základní",J198,0)</f>
        <v>0</v>
      </c>
      <c r="BF198" s="231">
        <f>IF(N198="snížená",J198,0)</f>
        <v>0</v>
      </c>
      <c r="BG198" s="231">
        <f>IF(N198="zákl. přenesená",J198,0)</f>
        <v>0</v>
      </c>
      <c r="BH198" s="231">
        <f>IF(N198="sníž. přenesená",J198,0)</f>
        <v>0</v>
      </c>
      <c r="BI198" s="231">
        <f>IF(N198="nulová",J198,0)</f>
        <v>0</v>
      </c>
      <c r="BJ198" s="23" t="s">
        <v>79</v>
      </c>
      <c r="BK198" s="231">
        <f>ROUND(I198*H198,2)</f>
        <v>0</v>
      </c>
      <c r="BL198" s="23" t="s">
        <v>270</v>
      </c>
      <c r="BM198" s="23" t="s">
        <v>588</v>
      </c>
    </row>
    <row r="199" s="1" customFormat="1" ht="38.25" customHeight="1">
      <c r="B199" s="45"/>
      <c r="C199" s="220" t="s">
        <v>589</v>
      </c>
      <c r="D199" s="220" t="s">
        <v>129</v>
      </c>
      <c r="E199" s="221" t="s">
        <v>590</v>
      </c>
      <c r="F199" s="222" t="s">
        <v>591</v>
      </c>
      <c r="G199" s="223" t="s">
        <v>252</v>
      </c>
      <c r="H199" s="224">
        <v>0.58699999999999997</v>
      </c>
      <c r="I199" s="225"/>
      <c r="J199" s="226">
        <f>ROUND(I199*H199,2)</f>
        <v>0</v>
      </c>
      <c r="K199" s="222" t="s">
        <v>133</v>
      </c>
      <c r="L199" s="71"/>
      <c r="M199" s="227" t="s">
        <v>21</v>
      </c>
      <c r="N199" s="228" t="s">
        <v>42</v>
      </c>
      <c r="O199" s="46"/>
      <c r="P199" s="229">
        <f>O199*H199</f>
        <v>0</v>
      </c>
      <c r="Q199" s="229">
        <v>0</v>
      </c>
      <c r="R199" s="229">
        <f>Q199*H199</f>
        <v>0</v>
      </c>
      <c r="S199" s="229">
        <v>0</v>
      </c>
      <c r="T199" s="230">
        <f>S199*H199</f>
        <v>0</v>
      </c>
      <c r="AR199" s="23" t="s">
        <v>270</v>
      </c>
      <c r="AT199" s="23" t="s">
        <v>129</v>
      </c>
      <c r="AU199" s="23" t="s">
        <v>81</v>
      </c>
      <c r="AY199" s="23" t="s">
        <v>126</v>
      </c>
      <c r="BE199" s="231">
        <f>IF(N199="základní",J199,0)</f>
        <v>0</v>
      </c>
      <c r="BF199" s="231">
        <f>IF(N199="snížená",J199,0)</f>
        <v>0</v>
      </c>
      <c r="BG199" s="231">
        <f>IF(N199="zákl. přenesená",J199,0)</f>
        <v>0</v>
      </c>
      <c r="BH199" s="231">
        <f>IF(N199="sníž. přenesená",J199,0)</f>
        <v>0</v>
      </c>
      <c r="BI199" s="231">
        <f>IF(N199="nulová",J199,0)</f>
        <v>0</v>
      </c>
      <c r="BJ199" s="23" t="s">
        <v>79</v>
      </c>
      <c r="BK199" s="231">
        <f>ROUND(I199*H199,2)</f>
        <v>0</v>
      </c>
      <c r="BL199" s="23" t="s">
        <v>270</v>
      </c>
      <c r="BM199" s="23" t="s">
        <v>592</v>
      </c>
    </row>
    <row r="200" s="10" customFormat="1" ht="29.88" customHeight="1">
      <c r="B200" s="204"/>
      <c r="C200" s="205"/>
      <c r="D200" s="206" t="s">
        <v>70</v>
      </c>
      <c r="E200" s="218" t="s">
        <v>315</v>
      </c>
      <c r="F200" s="218" t="s">
        <v>316</v>
      </c>
      <c r="G200" s="205"/>
      <c r="H200" s="205"/>
      <c r="I200" s="208"/>
      <c r="J200" s="219">
        <f>BK200</f>
        <v>0</v>
      </c>
      <c r="K200" s="205"/>
      <c r="L200" s="210"/>
      <c r="M200" s="211"/>
      <c r="N200" s="212"/>
      <c r="O200" s="212"/>
      <c r="P200" s="213">
        <f>SUM(P201:P219)</f>
        <v>0</v>
      </c>
      <c r="Q200" s="212"/>
      <c r="R200" s="213">
        <f>SUM(R201:R219)</f>
        <v>1.016044</v>
      </c>
      <c r="S200" s="212"/>
      <c r="T200" s="214">
        <f>SUM(T201:T219)</f>
        <v>0</v>
      </c>
      <c r="AR200" s="215" t="s">
        <v>81</v>
      </c>
      <c r="AT200" s="216" t="s">
        <v>70</v>
      </c>
      <c r="AU200" s="216" t="s">
        <v>79</v>
      </c>
      <c r="AY200" s="215" t="s">
        <v>126</v>
      </c>
      <c r="BK200" s="217">
        <f>SUM(BK201:BK219)</f>
        <v>0</v>
      </c>
    </row>
    <row r="201" s="1" customFormat="1" ht="25.5" customHeight="1">
      <c r="B201" s="45"/>
      <c r="C201" s="220" t="s">
        <v>593</v>
      </c>
      <c r="D201" s="220" t="s">
        <v>129</v>
      </c>
      <c r="E201" s="221" t="s">
        <v>594</v>
      </c>
      <c r="F201" s="222" t="s">
        <v>595</v>
      </c>
      <c r="G201" s="223" t="s">
        <v>175</v>
      </c>
      <c r="H201" s="224">
        <v>59.555999999999997</v>
      </c>
      <c r="I201" s="225"/>
      <c r="J201" s="226">
        <f>ROUND(I201*H201,2)</f>
        <v>0</v>
      </c>
      <c r="K201" s="222" t="s">
        <v>133</v>
      </c>
      <c r="L201" s="71"/>
      <c r="M201" s="227" t="s">
        <v>21</v>
      </c>
      <c r="N201" s="228" t="s">
        <v>42</v>
      </c>
      <c r="O201" s="46"/>
      <c r="P201" s="229">
        <f>O201*H201</f>
        <v>0</v>
      </c>
      <c r="Q201" s="229">
        <v>0.0032000000000000002</v>
      </c>
      <c r="R201" s="229">
        <f>Q201*H201</f>
        <v>0.1905792</v>
      </c>
      <c r="S201" s="229">
        <v>0</v>
      </c>
      <c r="T201" s="230">
        <f>S201*H201</f>
        <v>0</v>
      </c>
      <c r="AR201" s="23" t="s">
        <v>270</v>
      </c>
      <c r="AT201" s="23" t="s">
        <v>129</v>
      </c>
      <c r="AU201" s="23" t="s">
        <v>81</v>
      </c>
      <c r="AY201" s="23" t="s">
        <v>126</v>
      </c>
      <c r="BE201" s="231">
        <f>IF(N201="základní",J201,0)</f>
        <v>0</v>
      </c>
      <c r="BF201" s="231">
        <f>IF(N201="snížená",J201,0)</f>
        <v>0</v>
      </c>
      <c r="BG201" s="231">
        <f>IF(N201="zákl. přenesená",J201,0)</f>
        <v>0</v>
      </c>
      <c r="BH201" s="231">
        <f>IF(N201="sníž. přenesená",J201,0)</f>
        <v>0</v>
      </c>
      <c r="BI201" s="231">
        <f>IF(N201="nulová",J201,0)</f>
        <v>0</v>
      </c>
      <c r="BJ201" s="23" t="s">
        <v>79</v>
      </c>
      <c r="BK201" s="231">
        <f>ROUND(I201*H201,2)</f>
        <v>0</v>
      </c>
      <c r="BL201" s="23" t="s">
        <v>270</v>
      </c>
      <c r="BM201" s="23" t="s">
        <v>596</v>
      </c>
    </row>
    <row r="202" s="11" customFormat="1">
      <c r="B202" s="236"/>
      <c r="C202" s="237"/>
      <c r="D202" s="238" t="s">
        <v>177</v>
      </c>
      <c r="E202" s="239" t="s">
        <v>21</v>
      </c>
      <c r="F202" s="240" t="s">
        <v>597</v>
      </c>
      <c r="G202" s="237"/>
      <c r="H202" s="241">
        <v>15.276</v>
      </c>
      <c r="I202" s="242"/>
      <c r="J202" s="237"/>
      <c r="K202" s="237"/>
      <c r="L202" s="243"/>
      <c r="M202" s="244"/>
      <c r="N202" s="245"/>
      <c r="O202" s="245"/>
      <c r="P202" s="245"/>
      <c r="Q202" s="245"/>
      <c r="R202" s="245"/>
      <c r="S202" s="245"/>
      <c r="T202" s="246"/>
      <c r="AT202" s="247" t="s">
        <v>177</v>
      </c>
      <c r="AU202" s="247" t="s">
        <v>81</v>
      </c>
      <c r="AV202" s="11" t="s">
        <v>81</v>
      </c>
      <c r="AW202" s="11" t="s">
        <v>35</v>
      </c>
      <c r="AX202" s="11" t="s">
        <v>71</v>
      </c>
      <c r="AY202" s="247" t="s">
        <v>126</v>
      </c>
    </row>
    <row r="203" s="11" customFormat="1">
      <c r="B203" s="236"/>
      <c r="C203" s="237"/>
      <c r="D203" s="238" t="s">
        <v>177</v>
      </c>
      <c r="E203" s="239" t="s">
        <v>21</v>
      </c>
      <c r="F203" s="240" t="s">
        <v>598</v>
      </c>
      <c r="G203" s="237"/>
      <c r="H203" s="241">
        <v>14.76</v>
      </c>
      <c r="I203" s="242"/>
      <c r="J203" s="237"/>
      <c r="K203" s="237"/>
      <c r="L203" s="243"/>
      <c r="M203" s="244"/>
      <c r="N203" s="245"/>
      <c r="O203" s="245"/>
      <c r="P203" s="245"/>
      <c r="Q203" s="245"/>
      <c r="R203" s="245"/>
      <c r="S203" s="245"/>
      <c r="T203" s="246"/>
      <c r="AT203" s="247" t="s">
        <v>177</v>
      </c>
      <c r="AU203" s="247" t="s">
        <v>81</v>
      </c>
      <c r="AV203" s="11" t="s">
        <v>81</v>
      </c>
      <c r="AW203" s="11" t="s">
        <v>35</v>
      </c>
      <c r="AX203" s="11" t="s">
        <v>71</v>
      </c>
      <c r="AY203" s="247" t="s">
        <v>126</v>
      </c>
    </row>
    <row r="204" s="11" customFormat="1">
      <c r="B204" s="236"/>
      <c r="C204" s="237"/>
      <c r="D204" s="238" t="s">
        <v>177</v>
      </c>
      <c r="E204" s="239" t="s">
        <v>21</v>
      </c>
      <c r="F204" s="240" t="s">
        <v>599</v>
      </c>
      <c r="G204" s="237"/>
      <c r="H204" s="241">
        <v>14.76</v>
      </c>
      <c r="I204" s="242"/>
      <c r="J204" s="237"/>
      <c r="K204" s="237"/>
      <c r="L204" s="243"/>
      <c r="M204" s="244"/>
      <c r="N204" s="245"/>
      <c r="O204" s="245"/>
      <c r="P204" s="245"/>
      <c r="Q204" s="245"/>
      <c r="R204" s="245"/>
      <c r="S204" s="245"/>
      <c r="T204" s="246"/>
      <c r="AT204" s="247" t="s">
        <v>177</v>
      </c>
      <c r="AU204" s="247" t="s">
        <v>81</v>
      </c>
      <c r="AV204" s="11" t="s">
        <v>81</v>
      </c>
      <c r="AW204" s="11" t="s">
        <v>35</v>
      </c>
      <c r="AX204" s="11" t="s">
        <v>71</v>
      </c>
      <c r="AY204" s="247" t="s">
        <v>126</v>
      </c>
    </row>
    <row r="205" s="11" customFormat="1">
      <c r="B205" s="236"/>
      <c r="C205" s="237"/>
      <c r="D205" s="238" t="s">
        <v>177</v>
      </c>
      <c r="E205" s="239" t="s">
        <v>21</v>
      </c>
      <c r="F205" s="240" t="s">
        <v>600</v>
      </c>
      <c r="G205" s="237"/>
      <c r="H205" s="241">
        <v>14.76</v>
      </c>
      <c r="I205" s="242"/>
      <c r="J205" s="237"/>
      <c r="K205" s="237"/>
      <c r="L205" s="243"/>
      <c r="M205" s="244"/>
      <c r="N205" s="245"/>
      <c r="O205" s="245"/>
      <c r="P205" s="245"/>
      <c r="Q205" s="245"/>
      <c r="R205" s="245"/>
      <c r="S205" s="245"/>
      <c r="T205" s="246"/>
      <c r="AT205" s="247" t="s">
        <v>177</v>
      </c>
      <c r="AU205" s="247" t="s">
        <v>81</v>
      </c>
      <c r="AV205" s="11" t="s">
        <v>81</v>
      </c>
      <c r="AW205" s="11" t="s">
        <v>35</v>
      </c>
      <c r="AX205" s="11" t="s">
        <v>71</v>
      </c>
      <c r="AY205" s="247" t="s">
        <v>126</v>
      </c>
    </row>
    <row r="206" s="12" customFormat="1">
      <c r="B206" s="248"/>
      <c r="C206" s="249"/>
      <c r="D206" s="238" t="s">
        <v>177</v>
      </c>
      <c r="E206" s="250" t="s">
        <v>21</v>
      </c>
      <c r="F206" s="251" t="s">
        <v>191</v>
      </c>
      <c r="G206" s="249"/>
      <c r="H206" s="252">
        <v>59.555999999999997</v>
      </c>
      <c r="I206" s="253"/>
      <c r="J206" s="249"/>
      <c r="K206" s="249"/>
      <c r="L206" s="254"/>
      <c r="M206" s="255"/>
      <c r="N206" s="256"/>
      <c r="O206" s="256"/>
      <c r="P206" s="256"/>
      <c r="Q206" s="256"/>
      <c r="R206" s="256"/>
      <c r="S206" s="256"/>
      <c r="T206" s="257"/>
      <c r="AT206" s="258" t="s">
        <v>177</v>
      </c>
      <c r="AU206" s="258" t="s">
        <v>81</v>
      </c>
      <c r="AV206" s="12" t="s">
        <v>149</v>
      </c>
      <c r="AW206" s="12" t="s">
        <v>35</v>
      </c>
      <c r="AX206" s="12" t="s">
        <v>79</v>
      </c>
      <c r="AY206" s="258" t="s">
        <v>126</v>
      </c>
    </row>
    <row r="207" s="1" customFormat="1" ht="16.5" customHeight="1">
      <c r="B207" s="45"/>
      <c r="C207" s="272" t="s">
        <v>601</v>
      </c>
      <c r="D207" s="272" t="s">
        <v>378</v>
      </c>
      <c r="E207" s="273" t="s">
        <v>602</v>
      </c>
      <c r="F207" s="274" t="s">
        <v>603</v>
      </c>
      <c r="G207" s="275" t="s">
        <v>175</v>
      </c>
      <c r="H207" s="276">
        <v>65.512</v>
      </c>
      <c r="I207" s="277"/>
      <c r="J207" s="278">
        <f>ROUND(I207*H207,2)</f>
        <v>0</v>
      </c>
      <c r="K207" s="274" t="s">
        <v>21</v>
      </c>
      <c r="L207" s="279"/>
      <c r="M207" s="280" t="s">
        <v>21</v>
      </c>
      <c r="N207" s="281" t="s">
        <v>42</v>
      </c>
      <c r="O207" s="46"/>
      <c r="P207" s="229">
        <f>O207*H207</f>
        <v>0</v>
      </c>
      <c r="Q207" s="229">
        <v>0.0118</v>
      </c>
      <c r="R207" s="229">
        <f>Q207*H207</f>
        <v>0.7730416</v>
      </c>
      <c r="S207" s="229">
        <v>0</v>
      </c>
      <c r="T207" s="230">
        <f>S207*H207</f>
        <v>0</v>
      </c>
      <c r="AR207" s="23" t="s">
        <v>462</v>
      </c>
      <c r="AT207" s="23" t="s">
        <v>378</v>
      </c>
      <c r="AU207" s="23" t="s">
        <v>81</v>
      </c>
      <c r="AY207" s="23" t="s">
        <v>126</v>
      </c>
      <c r="BE207" s="231">
        <f>IF(N207="základní",J207,0)</f>
        <v>0</v>
      </c>
      <c r="BF207" s="231">
        <f>IF(N207="snížená",J207,0)</f>
        <v>0</v>
      </c>
      <c r="BG207" s="231">
        <f>IF(N207="zákl. přenesená",J207,0)</f>
        <v>0</v>
      </c>
      <c r="BH207" s="231">
        <f>IF(N207="sníž. přenesená",J207,0)</f>
        <v>0</v>
      </c>
      <c r="BI207" s="231">
        <f>IF(N207="nulová",J207,0)</f>
        <v>0</v>
      </c>
      <c r="BJ207" s="23" t="s">
        <v>79</v>
      </c>
      <c r="BK207" s="231">
        <f>ROUND(I207*H207,2)</f>
        <v>0</v>
      </c>
      <c r="BL207" s="23" t="s">
        <v>270</v>
      </c>
      <c r="BM207" s="23" t="s">
        <v>604</v>
      </c>
    </row>
    <row r="208" s="11" customFormat="1">
      <c r="B208" s="236"/>
      <c r="C208" s="237"/>
      <c r="D208" s="238" t="s">
        <v>177</v>
      </c>
      <c r="E208" s="237"/>
      <c r="F208" s="240" t="s">
        <v>605</v>
      </c>
      <c r="G208" s="237"/>
      <c r="H208" s="241">
        <v>65.512</v>
      </c>
      <c r="I208" s="242"/>
      <c r="J208" s="237"/>
      <c r="K208" s="237"/>
      <c r="L208" s="243"/>
      <c r="M208" s="244"/>
      <c r="N208" s="245"/>
      <c r="O208" s="245"/>
      <c r="P208" s="245"/>
      <c r="Q208" s="245"/>
      <c r="R208" s="245"/>
      <c r="S208" s="245"/>
      <c r="T208" s="246"/>
      <c r="AT208" s="247" t="s">
        <v>177</v>
      </c>
      <c r="AU208" s="247" t="s">
        <v>81</v>
      </c>
      <c r="AV208" s="11" t="s">
        <v>81</v>
      </c>
      <c r="AW208" s="11" t="s">
        <v>6</v>
      </c>
      <c r="AX208" s="11" t="s">
        <v>79</v>
      </c>
      <c r="AY208" s="247" t="s">
        <v>126</v>
      </c>
    </row>
    <row r="209" s="1" customFormat="1" ht="25.5" customHeight="1">
      <c r="B209" s="45"/>
      <c r="C209" s="220" t="s">
        <v>606</v>
      </c>
      <c r="D209" s="220" t="s">
        <v>129</v>
      </c>
      <c r="E209" s="221" t="s">
        <v>607</v>
      </c>
      <c r="F209" s="222" t="s">
        <v>608</v>
      </c>
      <c r="G209" s="223" t="s">
        <v>175</v>
      </c>
      <c r="H209" s="224">
        <v>2</v>
      </c>
      <c r="I209" s="225"/>
      <c r="J209" s="226">
        <f>ROUND(I209*H209,2)</f>
        <v>0</v>
      </c>
      <c r="K209" s="222" t="s">
        <v>133</v>
      </c>
      <c r="L209" s="71"/>
      <c r="M209" s="227" t="s">
        <v>21</v>
      </c>
      <c r="N209" s="228" t="s">
        <v>42</v>
      </c>
      <c r="O209" s="46"/>
      <c r="P209" s="229">
        <f>O209*H209</f>
        <v>0</v>
      </c>
      <c r="Q209" s="229">
        <v>0.00058</v>
      </c>
      <c r="R209" s="229">
        <f>Q209*H209</f>
        <v>0.00116</v>
      </c>
      <c r="S209" s="229">
        <v>0</v>
      </c>
      <c r="T209" s="230">
        <f>S209*H209</f>
        <v>0</v>
      </c>
      <c r="AR209" s="23" t="s">
        <v>270</v>
      </c>
      <c r="AT209" s="23" t="s">
        <v>129</v>
      </c>
      <c r="AU209" s="23" t="s">
        <v>81</v>
      </c>
      <c r="AY209" s="23" t="s">
        <v>126</v>
      </c>
      <c r="BE209" s="231">
        <f>IF(N209="základní",J209,0)</f>
        <v>0</v>
      </c>
      <c r="BF209" s="231">
        <f>IF(N209="snížená",J209,0)</f>
        <v>0</v>
      </c>
      <c r="BG209" s="231">
        <f>IF(N209="zákl. přenesená",J209,0)</f>
        <v>0</v>
      </c>
      <c r="BH209" s="231">
        <f>IF(N209="sníž. přenesená",J209,0)</f>
        <v>0</v>
      </c>
      <c r="BI209" s="231">
        <f>IF(N209="nulová",J209,0)</f>
        <v>0</v>
      </c>
      <c r="BJ209" s="23" t="s">
        <v>79</v>
      </c>
      <c r="BK209" s="231">
        <f>ROUND(I209*H209,2)</f>
        <v>0</v>
      </c>
      <c r="BL209" s="23" t="s">
        <v>270</v>
      </c>
      <c r="BM209" s="23" t="s">
        <v>609</v>
      </c>
    </row>
    <row r="210" s="11" customFormat="1">
      <c r="B210" s="236"/>
      <c r="C210" s="237"/>
      <c r="D210" s="238" t="s">
        <v>177</v>
      </c>
      <c r="E210" s="239" t="s">
        <v>21</v>
      </c>
      <c r="F210" s="240" t="s">
        <v>610</v>
      </c>
      <c r="G210" s="237"/>
      <c r="H210" s="241">
        <v>2</v>
      </c>
      <c r="I210" s="242"/>
      <c r="J210" s="237"/>
      <c r="K210" s="237"/>
      <c r="L210" s="243"/>
      <c r="M210" s="244"/>
      <c r="N210" s="245"/>
      <c r="O210" s="245"/>
      <c r="P210" s="245"/>
      <c r="Q210" s="245"/>
      <c r="R210" s="245"/>
      <c r="S210" s="245"/>
      <c r="T210" s="246"/>
      <c r="AT210" s="247" t="s">
        <v>177</v>
      </c>
      <c r="AU210" s="247" t="s">
        <v>81</v>
      </c>
      <c r="AV210" s="11" t="s">
        <v>81</v>
      </c>
      <c r="AW210" s="11" t="s">
        <v>35</v>
      </c>
      <c r="AX210" s="11" t="s">
        <v>79</v>
      </c>
      <c r="AY210" s="247" t="s">
        <v>126</v>
      </c>
    </row>
    <row r="211" s="1" customFormat="1" ht="16.5" customHeight="1">
      <c r="B211" s="45"/>
      <c r="C211" s="272" t="s">
        <v>611</v>
      </c>
      <c r="D211" s="272" t="s">
        <v>378</v>
      </c>
      <c r="E211" s="273" t="s">
        <v>612</v>
      </c>
      <c r="F211" s="274" t="s">
        <v>613</v>
      </c>
      <c r="G211" s="275" t="s">
        <v>175</v>
      </c>
      <c r="H211" s="276">
        <v>2.2000000000000002</v>
      </c>
      <c r="I211" s="277"/>
      <c r="J211" s="278">
        <f>ROUND(I211*H211,2)</f>
        <v>0</v>
      </c>
      <c r="K211" s="274" t="s">
        <v>133</v>
      </c>
      <c r="L211" s="279"/>
      <c r="M211" s="280" t="s">
        <v>21</v>
      </c>
      <c r="N211" s="281" t="s">
        <v>42</v>
      </c>
      <c r="O211" s="46"/>
      <c r="P211" s="229">
        <f>O211*H211</f>
        <v>0</v>
      </c>
      <c r="Q211" s="229">
        <v>0.0074999999999999997</v>
      </c>
      <c r="R211" s="229">
        <f>Q211*H211</f>
        <v>0.016500000000000001</v>
      </c>
      <c r="S211" s="229">
        <v>0</v>
      </c>
      <c r="T211" s="230">
        <f>S211*H211</f>
        <v>0</v>
      </c>
      <c r="AR211" s="23" t="s">
        <v>462</v>
      </c>
      <c r="AT211" s="23" t="s">
        <v>378</v>
      </c>
      <c r="AU211" s="23" t="s">
        <v>81</v>
      </c>
      <c r="AY211" s="23" t="s">
        <v>126</v>
      </c>
      <c r="BE211" s="231">
        <f>IF(N211="základní",J211,0)</f>
        <v>0</v>
      </c>
      <c r="BF211" s="231">
        <f>IF(N211="snížená",J211,0)</f>
        <v>0</v>
      </c>
      <c r="BG211" s="231">
        <f>IF(N211="zákl. přenesená",J211,0)</f>
        <v>0</v>
      </c>
      <c r="BH211" s="231">
        <f>IF(N211="sníž. přenesená",J211,0)</f>
        <v>0</v>
      </c>
      <c r="BI211" s="231">
        <f>IF(N211="nulová",J211,0)</f>
        <v>0</v>
      </c>
      <c r="BJ211" s="23" t="s">
        <v>79</v>
      </c>
      <c r="BK211" s="231">
        <f>ROUND(I211*H211,2)</f>
        <v>0</v>
      </c>
      <c r="BL211" s="23" t="s">
        <v>270</v>
      </c>
      <c r="BM211" s="23" t="s">
        <v>614</v>
      </c>
    </row>
    <row r="212" s="11" customFormat="1">
      <c r="B212" s="236"/>
      <c r="C212" s="237"/>
      <c r="D212" s="238" t="s">
        <v>177</v>
      </c>
      <c r="E212" s="237"/>
      <c r="F212" s="240" t="s">
        <v>615</v>
      </c>
      <c r="G212" s="237"/>
      <c r="H212" s="241">
        <v>2.2000000000000002</v>
      </c>
      <c r="I212" s="242"/>
      <c r="J212" s="237"/>
      <c r="K212" s="237"/>
      <c r="L212" s="243"/>
      <c r="M212" s="244"/>
      <c r="N212" s="245"/>
      <c r="O212" s="245"/>
      <c r="P212" s="245"/>
      <c r="Q212" s="245"/>
      <c r="R212" s="245"/>
      <c r="S212" s="245"/>
      <c r="T212" s="246"/>
      <c r="AT212" s="247" t="s">
        <v>177</v>
      </c>
      <c r="AU212" s="247" t="s">
        <v>81</v>
      </c>
      <c r="AV212" s="11" t="s">
        <v>81</v>
      </c>
      <c r="AW212" s="11" t="s">
        <v>6</v>
      </c>
      <c r="AX212" s="11" t="s">
        <v>79</v>
      </c>
      <c r="AY212" s="247" t="s">
        <v>126</v>
      </c>
    </row>
    <row r="213" s="1" customFormat="1" ht="25.5" customHeight="1">
      <c r="B213" s="45"/>
      <c r="C213" s="220" t="s">
        <v>616</v>
      </c>
      <c r="D213" s="220" t="s">
        <v>129</v>
      </c>
      <c r="E213" s="221" t="s">
        <v>617</v>
      </c>
      <c r="F213" s="222" t="s">
        <v>618</v>
      </c>
      <c r="G213" s="223" t="s">
        <v>301</v>
      </c>
      <c r="H213" s="224">
        <v>30.399999999999999</v>
      </c>
      <c r="I213" s="225"/>
      <c r="J213" s="226">
        <f>ROUND(I213*H213,2)</f>
        <v>0</v>
      </c>
      <c r="K213" s="222" t="s">
        <v>133</v>
      </c>
      <c r="L213" s="71"/>
      <c r="M213" s="227" t="s">
        <v>21</v>
      </c>
      <c r="N213" s="228" t="s">
        <v>42</v>
      </c>
      <c r="O213" s="46"/>
      <c r="P213" s="229">
        <f>O213*H213</f>
        <v>0</v>
      </c>
      <c r="Q213" s="229">
        <v>0.00031</v>
      </c>
      <c r="R213" s="229">
        <f>Q213*H213</f>
        <v>0.0094240000000000001</v>
      </c>
      <c r="S213" s="229">
        <v>0</v>
      </c>
      <c r="T213" s="230">
        <f>S213*H213</f>
        <v>0</v>
      </c>
      <c r="AR213" s="23" t="s">
        <v>270</v>
      </c>
      <c r="AT213" s="23" t="s">
        <v>129</v>
      </c>
      <c r="AU213" s="23" t="s">
        <v>81</v>
      </c>
      <c r="AY213" s="23" t="s">
        <v>126</v>
      </c>
      <c r="BE213" s="231">
        <f>IF(N213="základní",J213,0)</f>
        <v>0</v>
      </c>
      <c r="BF213" s="231">
        <f>IF(N213="snížená",J213,0)</f>
        <v>0</v>
      </c>
      <c r="BG213" s="231">
        <f>IF(N213="zákl. přenesená",J213,0)</f>
        <v>0</v>
      </c>
      <c r="BH213" s="231">
        <f>IF(N213="sníž. přenesená",J213,0)</f>
        <v>0</v>
      </c>
      <c r="BI213" s="231">
        <f>IF(N213="nulová",J213,0)</f>
        <v>0</v>
      </c>
      <c r="BJ213" s="23" t="s">
        <v>79</v>
      </c>
      <c r="BK213" s="231">
        <f>ROUND(I213*H213,2)</f>
        <v>0</v>
      </c>
      <c r="BL213" s="23" t="s">
        <v>270</v>
      </c>
      <c r="BM213" s="23" t="s">
        <v>619</v>
      </c>
    </row>
    <row r="214" s="11" customFormat="1">
      <c r="B214" s="236"/>
      <c r="C214" s="237"/>
      <c r="D214" s="238" t="s">
        <v>177</v>
      </c>
      <c r="E214" s="239" t="s">
        <v>21</v>
      </c>
      <c r="F214" s="240" t="s">
        <v>620</v>
      </c>
      <c r="G214" s="237"/>
      <c r="H214" s="241">
        <v>30.399999999999999</v>
      </c>
      <c r="I214" s="242"/>
      <c r="J214" s="237"/>
      <c r="K214" s="237"/>
      <c r="L214" s="243"/>
      <c r="M214" s="244"/>
      <c r="N214" s="245"/>
      <c r="O214" s="245"/>
      <c r="P214" s="245"/>
      <c r="Q214" s="245"/>
      <c r="R214" s="245"/>
      <c r="S214" s="245"/>
      <c r="T214" s="246"/>
      <c r="AT214" s="247" t="s">
        <v>177</v>
      </c>
      <c r="AU214" s="247" t="s">
        <v>81</v>
      </c>
      <c r="AV214" s="11" t="s">
        <v>81</v>
      </c>
      <c r="AW214" s="11" t="s">
        <v>35</v>
      </c>
      <c r="AX214" s="11" t="s">
        <v>79</v>
      </c>
      <c r="AY214" s="247" t="s">
        <v>126</v>
      </c>
    </row>
    <row r="215" s="1" customFormat="1" ht="25.5" customHeight="1">
      <c r="B215" s="45"/>
      <c r="C215" s="220" t="s">
        <v>621</v>
      </c>
      <c r="D215" s="220" t="s">
        <v>129</v>
      </c>
      <c r="E215" s="221" t="s">
        <v>622</v>
      </c>
      <c r="F215" s="222" t="s">
        <v>623</v>
      </c>
      <c r="G215" s="223" t="s">
        <v>301</v>
      </c>
      <c r="H215" s="224">
        <v>28.739999999999998</v>
      </c>
      <c r="I215" s="225"/>
      <c r="J215" s="226">
        <f>ROUND(I215*H215,2)</f>
        <v>0</v>
      </c>
      <c r="K215" s="222" t="s">
        <v>133</v>
      </c>
      <c r="L215" s="71"/>
      <c r="M215" s="227" t="s">
        <v>21</v>
      </c>
      <c r="N215" s="228" t="s">
        <v>42</v>
      </c>
      <c r="O215" s="46"/>
      <c r="P215" s="229">
        <f>O215*H215</f>
        <v>0</v>
      </c>
      <c r="Q215" s="229">
        <v>0.00025999999999999998</v>
      </c>
      <c r="R215" s="229">
        <f>Q215*H215</f>
        <v>0.0074723999999999988</v>
      </c>
      <c r="S215" s="229">
        <v>0</v>
      </c>
      <c r="T215" s="230">
        <f>S215*H215</f>
        <v>0</v>
      </c>
      <c r="AR215" s="23" t="s">
        <v>270</v>
      </c>
      <c r="AT215" s="23" t="s">
        <v>129</v>
      </c>
      <c r="AU215" s="23" t="s">
        <v>81</v>
      </c>
      <c r="AY215" s="23" t="s">
        <v>126</v>
      </c>
      <c r="BE215" s="231">
        <f>IF(N215="základní",J215,0)</f>
        <v>0</v>
      </c>
      <c r="BF215" s="231">
        <f>IF(N215="snížená",J215,0)</f>
        <v>0</v>
      </c>
      <c r="BG215" s="231">
        <f>IF(N215="zákl. přenesená",J215,0)</f>
        <v>0</v>
      </c>
      <c r="BH215" s="231">
        <f>IF(N215="sníž. přenesená",J215,0)</f>
        <v>0</v>
      </c>
      <c r="BI215" s="231">
        <f>IF(N215="nulová",J215,0)</f>
        <v>0</v>
      </c>
      <c r="BJ215" s="23" t="s">
        <v>79</v>
      </c>
      <c r="BK215" s="231">
        <f>ROUND(I215*H215,2)</f>
        <v>0</v>
      </c>
      <c r="BL215" s="23" t="s">
        <v>270</v>
      </c>
      <c r="BM215" s="23" t="s">
        <v>624</v>
      </c>
    </row>
    <row r="216" s="11" customFormat="1">
      <c r="B216" s="236"/>
      <c r="C216" s="237"/>
      <c r="D216" s="238" t="s">
        <v>177</v>
      </c>
      <c r="E216" s="239" t="s">
        <v>21</v>
      </c>
      <c r="F216" s="240" t="s">
        <v>625</v>
      </c>
      <c r="G216" s="237"/>
      <c r="H216" s="241">
        <v>28.739999999999998</v>
      </c>
      <c r="I216" s="242"/>
      <c r="J216" s="237"/>
      <c r="K216" s="237"/>
      <c r="L216" s="243"/>
      <c r="M216" s="244"/>
      <c r="N216" s="245"/>
      <c r="O216" s="245"/>
      <c r="P216" s="245"/>
      <c r="Q216" s="245"/>
      <c r="R216" s="245"/>
      <c r="S216" s="245"/>
      <c r="T216" s="246"/>
      <c r="AT216" s="247" t="s">
        <v>177</v>
      </c>
      <c r="AU216" s="247" t="s">
        <v>81</v>
      </c>
      <c r="AV216" s="11" t="s">
        <v>81</v>
      </c>
      <c r="AW216" s="11" t="s">
        <v>35</v>
      </c>
      <c r="AX216" s="11" t="s">
        <v>79</v>
      </c>
      <c r="AY216" s="247" t="s">
        <v>126</v>
      </c>
    </row>
    <row r="217" s="1" customFormat="1" ht="16.5" customHeight="1">
      <c r="B217" s="45"/>
      <c r="C217" s="220" t="s">
        <v>626</v>
      </c>
      <c r="D217" s="220" t="s">
        <v>129</v>
      </c>
      <c r="E217" s="221" t="s">
        <v>627</v>
      </c>
      <c r="F217" s="222" t="s">
        <v>628</v>
      </c>
      <c r="G217" s="223" t="s">
        <v>175</v>
      </c>
      <c r="H217" s="224">
        <v>59.555999999999997</v>
      </c>
      <c r="I217" s="225"/>
      <c r="J217" s="226">
        <f>ROUND(I217*H217,2)</f>
        <v>0</v>
      </c>
      <c r="K217" s="222" t="s">
        <v>133</v>
      </c>
      <c r="L217" s="71"/>
      <c r="M217" s="227" t="s">
        <v>21</v>
      </c>
      <c r="N217" s="228" t="s">
        <v>42</v>
      </c>
      <c r="O217" s="46"/>
      <c r="P217" s="229">
        <f>O217*H217</f>
        <v>0</v>
      </c>
      <c r="Q217" s="229">
        <v>0.00029999999999999997</v>
      </c>
      <c r="R217" s="229">
        <f>Q217*H217</f>
        <v>0.017866799999999999</v>
      </c>
      <c r="S217" s="229">
        <v>0</v>
      </c>
      <c r="T217" s="230">
        <f>S217*H217</f>
        <v>0</v>
      </c>
      <c r="AR217" s="23" t="s">
        <v>270</v>
      </c>
      <c r="AT217" s="23" t="s">
        <v>129</v>
      </c>
      <c r="AU217" s="23" t="s">
        <v>81</v>
      </c>
      <c r="AY217" s="23" t="s">
        <v>126</v>
      </c>
      <c r="BE217" s="231">
        <f>IF(N217="základní",J217,0)</f>
        <v>0</v>
      </c>
      <c r="BF217" s="231">
        <f>IF(N217="snížená",J217,0)</f>
        <v>0</v>
      </c>
      <c r="BG217" s="231">
        <f>IF(N217="zákl. přenesená",J217,0)</f>
        <v>0</v>
      </c>
      <c r="BH217" s="231">
        <f>IF(N217="sníž. přenesená",J217,0)</f>
        <v>0</v>
      </c>
      <c r="BI217" s="231">
        <f>IF(N217="nulová",J217,0)</f>
        <v>0</v>
      </c>
      <c r="BJ217" s="23" t="s">
        <v>79</v>
      </c>
      <c r="BK217" s="231">
        <f>ROUND(I217*H217,2)</f>
        <v>0</v>
      </c>
      <c r="BL217" s="23" t="s">
        <v>270</v>
      </c>
      <c r="BM217" s="23" t="s">
        <v>629</v>
      </c>
    </row>
    <row r="218" s="1" customFormat="1" ht="38.25" customHeight="1">
      <c r="B218" s="45"/>
      <c r="C218" s="220" t="s">
        <v>630</v>
      </c>
      <c r="D218" s="220" t="s">
        <v>129</v>
      </c>
      <c r="E218" s="221" t="s">
        <v>631</v>
      </c>
      <c r="F218" s="222" t="s">
        <v>632</v>
      </c>
      <c r="G218" s="223" t="s">
        <v>252</v>
      </c>
      <c r="H218" s="224">
        <v>1.016</v>
      </c>
      <c r="I218" s="225"/>
      <c r="J218" s="226">
        <f>ROUND(I218*H218,2)</f>
        <v>0</v>
      </c>
      <c r="K218" s="222" t="s">
        <v>133</v>
      </c>
      <c r="L218" s="71"/>
      <c r="M218" s="227" t="s">
        <v>21</v>
      </c>
      <c r="N218" s="228" t="s">
        <v>42</v>
      </c>
      <c r="O218" s="46"/>
      <c r="P218" s="229">
        <f>O218*H218</f>
        <v>0</v>
      </c>
      <c r="Q218" s="229">
        <v>0</v>
      </c>
      <c r="R218" s="229">
        <f>Q218*H218</f>
        <v>0</v>
      </c>
      <c r="S218" s="229">
        <v>0</v>
      </c>
      <c r="T218" s="230">
        <f>S218*H218</f>
        <v>0</v>
      </c>
      <c r="AR218" s="23" t="s">
        <v>270</v>
      </c>
      <c r="AT218" s="23" t="s">
        <v>129</v>
      </c>
      <c r="AU218" s="23" t="s">
        <v>81</v>
      </c>
      <c r="AY218" s="23" t="s">
        <v>126</v>
      </c>
      <c r="BE218" s="231">
        <f>IF(N218="základní",J218,0)</f>
        <v>0</v>
      </c>
      <c r="BF218" s="231">
        <f>IF(N218="snížená",J218,0)</f>
        <v>0</v>
      </c>
      <c r="BG218" s="231">
        <f>IF(N218="zákl. přenesená",J218,0)</f>
        <v>0</v>
      </c>
      <c r="BH218" s="231">
        <f>IF(N218="sníž. přenesená",J218,0)</f>
        <v>0</v>
      </c>
      <c r="BI218" s="231">
        <f>IF(N218="nulová",J218,0)</f>
        <v>0</v>
      </c>
      <c r="BJ218" s="23" t="s">
        <v>79</v>
      </c>
      <c r="BK218" s="231">
        <f>ROUND(I218*H218,2)</f>
        <v>0</v>
      </c>
      <c r="BL218" s="23" t="s">
        <v>270</v>
      </c>
      <c r="BM218" s="23" t="s">
        <v>633</v>
      </c>
    </row>
    <row r="219" s="1" customFormat="1" ht="38.25" customHeight="1">
      <c r="B219" s="45"/>
      <c r="C219" s="220" t="s">
        <v>634</v>
      </c>
      <c r="D219" s="220" t="s">
        <v>129</v>
      </c>
      <c r="E219" s="221" t="s">
        <v>635</v>
      </c>
      <c r="F219" s="222" t="s">
        <v>636</v>
      </c>
      <c r="G219" s="223" t="s">
        <v>252</v>
      </c>
      <c r="H219" s="224">
        <v>1.016</v>
      </c>
      <c r="I219" s="225"/>
      <c r="J219" s="226">
        <f>ROUND(I219*H219,2)</f>
        <v>0</v>
      </c>
      <c r="K219" s="222" t="s">
        <v>133</v>
      </c>
      <c r="L219" s="71"/>
      <c r="M219" s="227" t="s">
        <v>21</v>
      </c>
      <c r="N219" s="228" t="s">
        <v>42</v>
      </c>
      <c r="O219" s="46"/>
      <c r="P219" s="229">
        <f>O219*H219</f>
        <v>0</v>
      </c>
      <c r="Q219" s="229">
        <v>0</v>
      </c>
      <c r="R219" s="229">
        <f>Q219*H219</f>
        <v>0</v>
      </c>
      <c r="S219" s="229">
        <v>0</v>
      </c>
      <c r="T219" s="230">
        <f>S219*H219</f>
        <v>0</v>
      </c>
      <c r="AR219" s="23" t="s">
        <v>270</v>
      </c>
      <c r="AT219" s="23" t="s">
        <v>129</v>
      </c>
      <c r="AU219" s="23" t="s">
        <v>81</v>
      </c>
      <c r="AY219" s="23" t="s">
        <v>126</v>
      </c>
      <c r="BE219" s="231">
        <f>IF(N219="základní",J219,0)</f>
        <v>0</v>
      </c>
      <c r="BF219" s="231">
        <f>IF(N219="snížená",J219,0)</f>
        <v>0</v>
      </c>
      <c r="BG219" s="231">
        <f>IF(N219="zákl. přenesená",J219,0)</f>
        <v>0</v>
      </c>
      <c r="BH219" s="231">
        <f>IF(N219="sníž. přenesená",J219,0)</f>
        <v>0</v>
      </c>
      <c r="BI219" s="231">
        <f>IF(N219="nulová",J219,0)</f>
        <v>0</v>
      </c>
      <c r="BJ219" s="23" t="s">
        <v>79</v>
      </c>
      <c r="BK219" s="231">
        <f>ROUND(I219*H219,2)</f>
        <v>0</v>
      </c>
      <c r="BL219" s="23" t="s">
        <v>270</v>
      </c>
      <c r="BM219" s="23" t="s">
        <v>637</v>
      </c>
    </row>
    <row r="220" s="10" customFormat="1" ht="29.88" customHeight="1">
      <c r="B220" s="204"/>
      <c r="C220" s="205"/>
      <c r="D220" s="206" t="s">
        <v>70</v>
      </c>
      <c r="E220" s="218" t="s">
        <v>638</v>
      </c>
      <c r="F220" s="218" t="s">
        <v>639</v>
      </c>
      <c r="G220" s="205"/>
      <c r="H220" s="205"/>
      <c r="I220" s="208"/>
      <c r="J220" s="219">
        <f>BK220</f>
        <v>0</v>
      </c>
      <c r="K220" s="205"/>
      <c r="L220" s="210"/>
      <c r="M220" s="211"/>
      <c r="N220" s="212"/>
      <c r="O220" s="212"/>
      <c r="P220" s="213">
        <f>SUM(P221:P224)</f>
        <v>0</v>
      </c>
      <c r="Q220" s="212"/>
      <c r="R220" s="213">
        <f>SUM(R221:R224)</f>
        <v>0.045569999999999999</v>
      </c>
      <c r="S220" s="212"/>
      <c r="T220" s="214">
        <f>SUM(T221:T224)</f>
        <v>0</v>
      </c>
      <c r="AR220" s="215" t="s">
        <v>81</v>
      </c>
      <c r="AT220" s="216" t="s">
        <v>70</v>
      </c>
      <c r="AU220" s="216" t="s">
        <v>79</v>
      </c>
      <c r="AY220" s="215" t="s">
        <v>126</v>
      </c>
      <c r="BK220" s="217">
        <f>SUM(BK221:BK224)</f>
        <v>0</v>
      </c>
    </row>
    <row r="221" s="1" customFormat="1" ht="16.5" customHeight="1">
      <c r="B221" s="45"/>
      <c r="C221" s="220" t="s">
        <v>640</v>
      </c>
      <c r="D221" s="220" t="s">
        <v>129</v>
      </c>
      <c r="E221" s="221" t="s">
        <v>641</v>
      </c>
      <c r="F221" s="222" t="s">
        <v>642</v>
      </c>
      <c r="G221" s="223" t="s">
        <v>175</v>
      </c>
      <c r="H221" s="224">
        <v>93</v>
      </c>
      <c r="I221" s="225"/>
      <c r="J221" s="226">
        <f>ROUND(I221*H221,2)</f>
        <v>0</v>
      </c>
      <c r="K221" s="222" t="s">
        <v>133</v>
      </c>
      <c r="L221" s="71"/>
      <c r="M221" s="227" t="s">
        <v>21</v>
      </c>
      <c r="N221" s="228" t="s">
        <v>42</v>
      </c>
      <c r="O221" s="46"/>
      <c r="P221" s="229">
        <f>O221*H221</f>
        <v>0</v>
      </c>
      <c r="Q221" s="229">
        <v>0</v>
      </c>
      <c r="R221" s="229">
        <f>Q221*H221</f>
        <v>0</v>
      </c>
      <c r="S221" s="229">
        <v>0</v>
      </c>
      <c r="T221" s="230">
        <f>S221*H221</f>
        <v>0</v>
      </c>
      <c r="AR221" s="23" t="s">
        <v>270</v>
      </c>
      <c r="AT221" s="23" t="s">
        <v>129</v>
      </c>
      <c r="AU221" s="23" t="s">
        <v>81</v>
      </c>
      <c r="AY221" s="23" t="s">
        <v>126</v>
      </c>
      <c r="BE221" s="231">
        <f>IF(N221="základní",J221,0)</f>
        <v>0</v>
      </c>
      <c r="BF221" s="231">
        <f>IF(N221="snížená",J221,0)</f>
        <v>0</v>
      </c>
      <c r="BG221" s="231">
        <f>IF(N221="zákl. přenesená",J221,0)</f>
        <v>0</v>
      </c>
      <c r="BH221" s="231">
        <f>IF(N221="sníž. přenesená",J221,0)</f>
        <v>0</v>
      </c>
      <c r="BI221" s="231">
        <f>IF(N221="nulová",J221,0)</f>
        <v>0</v>
      </c>
      <c r="BJ221" s="23" t="s">
        <v>79</v>
      </c>
      <c r="BK221" s="231">
        <f>ROUND(I221*H221,2)</f>
        <v>0</v>
      </c>
      <c r="BL221" s="23" t="s">
        <v>270</v>
      </c>
      <c r="BM221" s="23" t="s">
        <v>643</v>
      </c>
    </row>
    <row r="222" s="1" customFormat="1" ht="25.5" customHeight="1">
      <c r="B222" s="45"/>
      <c r="C222" s="220" t="s">
        <v>644</v>
      </c>
      <c r="D222" s="220" t="s">
        <v>129</v>
      </c>
      <c r="E222" s="221" t="s">
        <v>645</v>
      </c>
      <c r="F222" s="222" t="s">
        <v>646</v>
      </c>
      <c r="G222" s="223" t="s">
        <v>175</v>
      </c>
      <c r="H222" s="224">
        <v>93</v>
      </c>
      <c r="I222" s="225"/>
      <c r="J222" s="226">
        <f>ROUND(I222*H222,2)</f>
        <v>0</v>
      </c>
      <c r="K222" s="222" t="s">
        <v>133</v>
      </c>
      <c r="L222" s="71"/>
      <c r="M222" s="227" t="s">
        <v>21</v>
      </c>
      <c r="N222" s="228" t="s">
        <v>42</v>
      </c>
      <c r="O222" s="46"/>
      <c r="P222" s="229">
        <f>O222*H222</f>
        <v>0</v>
      </c>
      <c r="Q222" s="229">
        <v>0.00020000000000000001</v>
      </c>
      <c r="R222" s="229">
        <f>Q222*H222</f>
        <v>0.018600000000000002</v>
      </c>
      <c r="S222" s="229">
        <v>0</v>
      </c>
      <c r="T222" s="230">
        <f>S222*H222</f>
        <v>0</v>
      </c>
      <c r="AR222" s="23" t="s">
        <v>270</v>
      </c>
      <c r="AT222" s="23" t="s">
        <v>129</v>
      </c>
      <c r="AU222" s="23" t="s">
        <v>81</v>
      </c>
      <c r="AY222" s="23" t="s">
        <v>126</v>
      </c>
      <c r="BE222" s="231">
        <f>IF(N222="základní",J222,0)</f>
        <v>0</v>
      </c>
      <c r="BF222" s="231">
        <f>IF(N222="snížená",J222,0)</f>
        <v>0</v>
      </c>
      <c r="BG222" s="231">
        <f>IF(N222="zákl. přenesená",J222,0)</f>
        <v>0</v>
      </c>
      <c r="BH222" s="231">
        <f>IF(N222="sníž. přenesená",J222,0)</f>
        <v>0</v>
      </c>
      <c r="BI222" s="231">
        <f>IF(N222="nulová",J222,0)</f>
        <v>0</v>
      </c>
      <c r="BJ222" s="23" t="s">
        <v>79</v>
      </c>
      <c r="BK222" s="231">
        <f>ROUND(I222*H222,2)</f>
        <v>0</v>
      </c>
      <c r="BL222" s="23" t="s">
        <v>270</v>
      </c>
      <c r="BM222" s="23" t="s">
        <v>647</v>
      </c>
    </row>
    <row r="223" s="1" customFormat="1" ht="25.5" customHeight="1">
      <c r="B223" s="45"/>
      <c r="C223" s="220" t="s">
        <v>648</v>
      </c>
      <c r="D223" s="220" t="s">
        <v>129</v>
      </c>
      <c r="E223" s="221" t="s">
        <v>649</v>
      </c>
      <c r="F223" s="222" t="s">
        <v>650</v>
      </c>
      <c r="G223" s="223" t="s">
        <v>175</v>
      </c>
      <c r="H223" s="224">
        <v>93</v>
      </c>
      <c r="I223" s="225"/>
      <c r="J223" s="226">
        <f>ROUND(I223*H223,2)</f>
        <v>0</v>
      </c>
      <c r="K223" s="222" t="s">
        <v>133</v>
      </c>
      <c r="L223" s="71"/>
      <c r="M223" s="227" t="s">
        <v>21</v>
      </c>
      <c r="N223" s="228" t="s">
        <v>42</v>
      </c>
      <c r="O223" s="46"/>
      <c r="P223" s="229">
        <f>O223*H223</f>
        <v>0</v>
      </c>
      <c r="Q223" s="229">
        <v>0.00029</v>
      </c>
      <c r="R223" s="229">
        <f>Q223*H223</f>
        <v>0.026970000000000001</v>
      </c>
      <c r="S223" s="229">
        <v>0</v>
      </c>
      <c r="T223" s="230">
        <f>S223*H223</f>
        <v>0</v>
      </c>
      <c r="AR223" s="23" t="s">
        <v>270</v>
      </c>
      <c r="AT223" s="23" t="s">
        <v>129</v>
      </c>
      <c r="AU223" s="23" t="s">
        <v>81</v>
      </c>
      <c r="AY223" s="23" t="s">
        <v>126</v>
      </c>
      <c r="BE223" s="231">
        <f>IF(N223="základní",J223,0)</f>
        <v>0</v>
      </c>
      <c r="BF223" s="231">
        <f>IF(N223="snížená",J223,0)</f>
        <v>0</v>
      </c>
      <c r="BG223" s="231">
        <f>IF(N223="zákl. přenesená",J223,0)</f>
        <v>0</v>
      </c>
      <c r="BH223" s="231">
        <f>IF(N223="sníž. přenesená",J223,0)</f>
        <v>0</v>
      </c>
      <c r="BI223" s="231">
        <f>IF(N223="nulová",J223,0)</f>
        <v>0</v>
      </c>
      <c r="BJ223" s="23" t="s">
        <v>79</v>
      </c>
      <c r="BK223" s="231">
        <f>ROUND(I223*H223,2)</f>
        <v>0</v>
      </c>
      <c r="BL223" s="23" t="s">
        <v>270</v>
      </c>
      <c r="BM223" s="23" t="s">
        <v>651</v>
      </c>
    </row>
    <row r="224" s="11" customFormat="1">
      <c r="B224" s="236"/>
      <c r="C224" s="237"/>
      <c r="D224" s="238" t="s">
        <v>177</v>
      </c>
      <c r="E224" s="239" t="s">
        <v>21</v>
      </c>
      <c r="F224" s="240" t="s">
        <v>652</v>
      </c>
      <c r="G224" s="237"/>
      <c r="H224" s="241">
        <v>93</v>
      </c>
      <c r="I224" s="242"/>
      <c r="J224" s="237"/>
      <c r="K224" s="237"/>
      <c r="L224" s="243"/>
      <c r="M224" s="244"/>
      <c r="N224" s="245"/>
      <c r="O224" s="245"/>
      <c r="P224" s="245"/>
      <c r="Q224" s="245"/>
      <c r="R224" s="245"/>
      <c r="S224" s="245"/>
      <c r="T224" s="246"/>
      <c r="AT224" s="247" t="s">
        <v>177</v>
      </c>
      <c r="AU224" s="247" t="s">
        <v>81</v>
      </c>
      <c r="AV224" s="11" t="s">
        <v>81</v>
      </c>
      <c r="AW224" s="11" t="s">
        <v>35</v>
      </c>
      <c r="AX224" s="11" t="s">
        <v>79</v>
      </c>
      <c r="AY224" s="247" t="s">
        <v>126</v>
      </c>
    </row>
    <row r="225" s="10" customFormat="1" ht="29.88" customHeight="1">
      <c r="B225" s="204"/>
      <c r="C225" s="205"/>
      <c r="D225" s="206" t="s">
        <v>70</v>
      </c>
      <c r="E225" s="218" t="s">
        <v>653</v>
      </c>
      <c r="F225" s="218" t="s">
        <v>654</v>
      </c>
      <c r="G225" s="205"/>
      <c r="H225" s="205"/>
      <c r="I225" s="208"/>
      <c r="J225" s="219">
        <f>BK225</f>
        <v>0</v>
      </c>
      <c r="K225" s="205"/>
      <c r="L225" s="210"/>
      <c r="M225" s="211"/>
      <c r="N225" s="212"/>
      <c r="O225" s="212"/>
      <c r="P225" s="213">
        <f>SUM(P226:P235)</f>
        <v>0</v>
      </c>
      <c r="Q225" s="212"/>
      <c r="R225" s="213">
        <f>SUM(R226:R235)</f>
        <v>0.0015616</v>
      </c>
      <c r="S225" s="212"/>
      <c r="T225" s="214">
        <f>SUM(T226:T235)</f>
        <v>0</v>
      </c>
      <c r="AR225" s="215" t="s">
        <v>81</v>
      </c>
      <c r="AT225" s="216" t="s">
        <v>70</v>
      </c>
      <c r="AU225" s="216" t="s">
        <v>79</v>
      </c>
      <c r="AY225" s="215" t="s">
        <v>126</v>
      </c>
      <c r="BK225" s="217">
        <f>SUM(BK226:BK235)</f>
        <v>0</v>
      </c>
    </row>
    <row r="226" s="1" customFormat="1" ht="16.5" customHeight="1">
      <c r="B226" s="45"/>
      <c r="C226" s="220" t="s">
        <v>655</v>
      </c>
      <c r="D226" s="220" t="s">
        <v>129</v>
      </c>
      <c r="E226" s="221" t="s">
        <v>656</v>
      </c>
      <c r="F226" s="222" t="s">
        <v>657</v>
      </c>
      <c r="G226" s="223" t="s">
        <v>175</v>
      </c>
      <c r="H226" s="224">
        <v>1.26</v>
      </c>
      <c r="I226" s="225"/>
      <c r="J226" s="226">
        <f>ROUND(I226*H226,2)</f>
        <v>0</v>
      </c>
      <c r="K226" s="222" t="s">
        <v>133</v>
      </c>
      <c r="L226" s="71"/>
      <c r="M226" s="227" t="s">
        <v>21</v>
      </c>
      <c r="N226" s="228" t="s">
        <v>42</v>
      </c>
      <c r="O226" s="46"/>
      <c r="P226" s="229">
        <f>O226*H226</f>
        <v>0</v>
      </c>
      <c r="Q226" s="229">
        <v>0</v>
      </c>
      <c r="R226" s="229">
        <f>Q226*H226</f>
        <v>0</v>
      </c>
      <c r="S226" s="229">
        <v>0</v>
      </c>
      <c r="T226" s="230">
        <f>S226*H226</f>
        <v>0</v>
      </c>
      <c r="AR226" s="23" t="s">
        <v>270</v>
      </c>
      <c r="AT226" s="23" t="s">
        <v>129</v>
      </c>
      <c r="AU226" s="23" t="s">
        <v>81</v>
      </c>
      <c r="AY226" s="23" t="s">
        <v>126</v>
      </c>
      <c r="BE226" s="231">
        <f>IF(N226="základní",J226,0)</f>
        <v>0</v>
      </c>
      <c r="BF226" s="231">
        <f>IF(N226="snížená",J226,0)</f>
        <v>0</v>
      </c>
      <c r="BG226" s="231">
        <f>IF(N226="zákl. přenesená",J226,0)</f>
        <v>0</v>
      </c>
      <c r="BH226" s="231">
        <f>IF(N226="sníž. přenesená",J226,0)</f>
        <v>0</v>
      </c>
      <c r="BI226" s="231">
        <f>IF(N226="nulová",J226,0)</f>
        <v>0</v>
      </c>
      <c r="BJ226" s="23" t="s">
        <v>79</v>
      </c>
      <c r="BK226" s="231">
        <f>ROUND(I226*H226,2)</f>
        <v>0</v>
      </c>
      <c r="BL226" s="23" t="s">
        <v>270</v>
      </c>
      <c r="BM226" s="23" t="s">
        <v>658</v>
      </c>
    </row>
    <row r="227" s="11" customFormat="1">
      <c r="B227" s="236"/>
      <c r="C227" s="237"/>
      <c r="D227" s="238" t="s">
        <v>177</v>
      </c>
      <c r="E227" s="239" t="s">
        <v>21</v>
      </c>
      <c r="F227" s="240" t="s">
        <v>659</v>
      </c>
      <c r="G227" s="237"/>
      <c r="H227" s="241">
        <v>1.26</v>
      </c>
      <c r="I227" s="242"/>
      <c r="J227" s="237"/>
      <c r="K227" s="237"/>
      <c r="L227" s="243"/>
      <c r="M227" s="244"/>
      <c r="N227" s="245"/>
      <c r="O227" s="245"/>
      <c r="P227" s="245"/>
      <c r="Q227" s="245"/>
      <c r="R227" s="245"/>
      <c r="S227" s="245"/>
      <c r="T227" s="246"/>
      <c r="AT227" s="247" t="s">
        <v>177</v>
      </c>
      <c r="AU227" s="247" t="s">
        <v>81</v>
      </c>
      <c r="AV227" s="11" t="s">
        <v>81</v>
      </c>
      <c r="AW227" s="11" t="s">
        <v>35</v>
      </c>
      <c r="AX227" s="11" t="s">
        <v>79</v>
      </c>
      <c r="AY227" s="247" t="s">
        <v>126</v>
      </c>
    </row>
    <row r="228" s="1" customFormat="1" ht="16.5" customHeight="1">
      <c r="B228" s="45"/>
      <c r="C228" s="272" t="s">
        <v>660</v>
      </c>
      <c r="D228" s="272" t="s">
        <v>378</v>
      </c>
      <c r="E228" s="273" t="s">
        <v>661</v>
      </c>
      <c r="F228" s="274" t="s">
        <v>662</v>
      </c>
      <c r="G228" s="275" t="s">
        <v>175</v>
      </c>
      <c r="H228" s="276">
        <v>1.298</v>
      </c>
      <c r="I228" s="277"/>
      <c r="J228" s="278">
        <f>ROUND(I228*H228,2)</f>
        <v>0</v>
      </c>
      <c r="K228" s="274" t="s">
        <v>133</v>
      </c>
      <c r="L228" s="279"/>
      <c r="M228" s="280" t="s">
        <v>21</v>
      </c>
      <c r="N228" s="281" t="s">
        <v>42</v>
      </c>
      <c r="O228" s="46"/>
      <c r="P228" s="229">
        <f>O228*H228</f>
        <v>0</v>
      </c>
      <c r="Q228" s="229">
        <v>0.00059999999999999995</v>
      </c>
      <c r="R228" s="229">
        <f>Q228*H228</f>
        <v>0.00077879999999999996</v>
      </c>
      <c r="S228" s="229">
        <v>0</v>
      </c>
      <c r="T228" s="230">
        <f>S228*H228</f>
        <v>0</v>
      </c>
      <c r="AR228" s="23" t="s">
        <v>462</v>
      </c>
      <c r="AT228" s="23" t="s">
        <v>378</v>
      </c>
      <c r="AU228" s="23" t="s">
        <v>81</v>
      </c>
      <c r="AY228" s="23" t="s">
        <v>126</v>
      </c>
      <c r="BE228" s="231">
        <f>IF(N228="základní",J228,0)</f>
        <v>0</v>
      </c>
      <c r="BF228" s="231">
        <f>IF(N228="snížená",J228,0)</f>
        <v>0</v>
      </c>
      <c r="BG228" s="231">
        <f>IF(N228="zákl. přenesená",J228,0)</f>
        <v>0</v>
      </c>
      <c r="BH228" s="231">
        <f>IF(N228="sníž. přenesená",J228,0)</f>
        <v>0</v>
      </c>
      <c r="BI228" s="231">
        <f>IF(N228="nulová",J228,0)</f>
        <v>0</v>
      </c>
      <c r="BJ228" s="23" t="s">
        <v>79</v>
      </c>
      <c r="BK228" s="231">
        <f>ROUND(I228*H228,2)</f>
        <v>0</v>
      </c>
      <c r="BL228" s="23" t="s">
        <v>270</v>
      </c>
      <c r="BM228" s="23" t="s">
        <v>663</v>
      </c>
    </row>
    <row r="229" s="11" customFormat="1">
      <c r="B229" s="236"/>
      <c r="C229" s="237"/>
      <c r="D229" s="238" t="s">
        <v>177</v>
      </c>
      <c r="E229" s="237"/>
      <c r="F229" s="240" t="s">
        <v>664</v>
      </c>
      <c r="G229" s="237"/>
      <c r="H229" s="241">
        <v>1.298</v>
      </c>
      <c r="I229" s="242"/>
      <c r="J229" s="237"/>
      <c r="K229" s="237"/>
      <c r="L229" s="243"/>
      <c r="M229" s="244"/>
      <c r="N229" s="245"/>
      <c r="O229" s="245"/>
      <c r="P229" s="245"/>
      <c r="Q229" s="245"/>
      <c r="R229" s="245"/>
      <c r="S229" s="245"/>
      <c r="T229" s="246"/>
      <c r="AT229" s="247" t="s">
        <v>177</v>
      </c>
      <c r="AU229" s="247" t="s">
        <v>81</v>
      </c>
      <c r="AV229" s="11" t="s">
        <v>81</v>
      </c>
      <c r="AW229" s="11" t="s">
        <v>6</v>
      </c>
      <c r="AX229" s="11" t="s">
        <v>79</v>
      </c>
      <c r="AY229" s="247" t="s">
        <v>126</v>
      </c>
    </row>
    <row r="230" s="1" customFormat="1" ht="16.5" customHeight="1">
      <c r="B230" s="45"/>
      <c r="C230" s="220" t="s">
        <v>665</v>
      </c>
      <c r="D230" s="220" t="s">
        <v>129</v>
      </c>
      <c r="E230" s="221" t="s">
        <v>666</v>
      </c>
      <c r="F230" s="222" t="s">
        <v>667</v>
      </c>
      <c r="G230" s="223" t="s">
        <v>301</v>
      </c>
      <c r="H230" s="224">
        <v>7.5999999999999996</v>
      </c>
      <c r="I230" s="225"/>
      <c r="J230" s="226">
        <f>ROUND(I230*H230,2)</f>
        <v>0</v>
      </c>
      <c r="K230" s="222" t="s">
        <v>133</v>
      </c>
      <c r="L230" s="71"/>
      <c r="M230" s="227" t="s">
        <v>21</v>
      </c>
      <c r="N230" s="228" t="s">
        <v>42</v>
      </c>
      <c r="O230" s="46"/>
      <c r="P230" s="229">
        <f>O230*H230</f>
        <v>0</v>
      </c>
      <c r="Q230" s="229">
        <v>0</v>
      </c>
      <c r="R230" s="229">
        <f>Q230*H230</f>
        <v>0</v>
      </c>
      <c r="S230" s="229">
        <v>0</v>
      </c>
      <c r="T230" s="230">
        <f>S230*H230</f>
        <v>0</v>
      </c>
      <c r="AR230" s="23" t="s">
        <v>270</v>
      </c>
      <c r="AT230" s="23" t="s">
        <v>129</v>
      </c>
      <c r="AU230" s="23" t="s">
        <v>81</v>
      </c>
      <c r="AY230" s="23" t="s">
        <v>126</v>
      </c>
      <c r="BE230" s="231">
        <f>IF(N230="základní",J230,0)</f>
        <v>0</v>
      </c>
      <c r="BF230" s="231">
        <f>IF(N230="snížená",J230,0)</f>
        <v>0</v>
      </c>
      <c r="BG230" s="231">
        <f>IF(N230="zákl. přenesená",J230,0)</f>
        <v>0</v>
      </c>
      <c r="BH230" s="231">
        <f>IF(N230="sníž. přenesená",J230,0)</f>
        <v>0</v>
      </c>
      <c r="BI230" s="231">
        <f>IF(N230="nulová",J230,0)</f>
        <v>0</v>
      </c>
      <c r="BJ230" s="23" t="s">
        <v>79</v>
      </c>
      <c r="BK230" s="231">
        <f>ROUND(I230*H230,2)</f>
        <v>0</v>
      </c>
      <c r="BL230" s="23" t="s">
        <v>270</v>
      </c>
      <c r="BM230" s="23" t="s">
        <v>668</v>
      </c>
    </row>
    <row r="231" s="11" customFormat="1">
      <c r="B231" s="236"/>
      <c r="C231" s="237"/>
      <c r="D231" s="238" t="s">
        <v>177</v>
      </c>
      <c r="E231" s="239" t="s">
        <v>21</v>
      </c>
      <c r="F231" s="240" t="s">
        <v>669</v>
      </c>
      <c r="G231" s="237"/>
      <c r="H231" s="241">
        <v>7.5999999999999996</v>
      </c>
      <c r="I231" s="242"/>
      <c r="J231" s="237"/>
      <c r="K231" s="237"/>
      <c r="L231" s="243"/>
      <c r="M231" s="244"/>
      <c r="N231" s="245"/>
      <c r="O231" s="245"/>
      <c r="P231" s="245"/>
      <c r="Q231" s="245"/>
      <c r="R231" s="245"/>
      <c r="S231" s="245"/>
      <c r="T231" s="246"/>
      <c r="AT231" s="247" t="s">
        <v>177</v>
      </c>
      <c r="AU231" s="247" t="s">
        <v>81</v>
      </c>
      <c r="AV231" s="11" t="s">
        <v>81</v>
      </c>
      <c r="AW231" s="11" t="s">
        <v>35</v>
      </c>
      <c r="AX231" s="11" t="s">
        <v>79</v>
      </c>
      <c r="AY231" s="247" t="s">
        <v>126</v>
      </c>
    </row>
    <row r="232" s="1" customFormat="1" ht="16.5" customHeight="1">
      <c r="B232" s="45"/>
      <c r="C232" s="272" t="s">
        <v>670</v>
      </c>
      <c r="D232" s="272" t="s">
        <v>378</v>
      </c>
      <c r="E232" s="273" t="s">
        <v>671</v>
      </c>
      <c r="F232" s="274" t="s">
        <v>672</v>
      </c>
      <c r="G232" s="275" t="s">
        <v>301</v>
      </c>
      <c r="H232" s="276">
        <v>7.8280000000000003</v>
      </c>
      <c r="I232" s="277"/>
      <c r="J232" s="278">
        <f>ROUND(I232*H232,2)</f>
        <v>0</v>
      </c>
      <c r="K232" s="274" t="s">
        <v>21</v>
      </c>
      <c r="L232" s="279"/>
      <c r="M232" s="280" t="s">
        <v>21</v>
      </c>
      <c r="N232" s="281" t="s">
        <v>42</v>
      </c>
      <c r="O232" s="46"/>
      <c r="P232" s="229">
        <f>O232*H232</f>
        <v>0</v>
      </c>
      <c r="Q232" s="229">
        <v>0.00010000000000000001</v>
      </c>
      <c r="R232" s="229">
        <f>Q232*H232</f>
        <v>0.00078280000000000005</v>
      </c>
      <c r="S232" s="229">
        <v>0</v>
      </c>
      <c r="T232" s="230">
        <f>S232*H232</f>
        <v>0</v>
      </c>
      <c r="AR232" s="23" t="s">
        <v>462</v>
      </c>
      <c r="AT232" s="23" t="s">
        <v>378</v>
      </c>
      <c r="AU232" s="23" t="s">
        <v>81</v>
      </c>
      <c r="AY232" s="23" t="s">
        <v>126</v>
      </c>
      <c r="BE232" s="231">
        <f>IF(N232="základní",J232,0)</f>
        <v>0</v>
      </c>
      <c r="BF232" s="231">
        <f>IF(N232="snížená",J232,0)</f>
        <v>0</v>
      </c>
      <c r="BG232" s="231">
        <f>IF(N232="zákl. přenesená",J232,0)</f>
        <v>0</v>
      </c>
      <c r="BH232" s="231">
        <f>IF(N232="sníž. přenesená",J232,0)</f>
        <v>0</v>
      </c>
      <c r="BI232" s="231">
        <f>IF(N232="nulová",J232,0)</f>
        <v>0</v>
      </c>
      <c r="BJ232" s="23" t="s">
        <v>79</v>
      </c>
      <c r="BK232" s="231">
        <f>ROUND(I232*H232,2)</f>
        <v>0</v>
      </c>
      <c r="BL232" s="23" t="s">
        <v>270</v>
      </c>
      <c r="BM232" s="23" t="s">
        <v>673</v>
      </c>
    </row>
    <row r="233" s="11" customFormat="1">
      <c r="B233" s="236"/>
      <c r="C233" s="237"/>
      <c r="D233" s="238" t="s">
        <v>177</v>
      </c>
      <c r="E233" s="237"/>
      <c r="F233" s="240" t="s">
        <v>674</v>
      </c>
      <c r="G233" s="237"/>
      <c r="H233" s="241">
        <v>7.8280000000000003</v>
      </c>
      <c r="I233" s="242"/>
      <c r="J233" s="237"/>
      <c r="K233" s="237"/>
      <c r="L233" s="243"/>
      <c r="M233" s="244"/>
      <c r="N233" s="245"/>
      <c r="O233" s="245"/>
      <c r="P233" s="245"/>
      <c r="Q233" s="245"/>
      <c r="R233" s="245"/>
      <c r="S233" s="245"/>
      <c r="T233" s="246"/>
      <c r="AT233" s="247" t="s">
        <v>177</v>
      </c>
      <c r="AU233" s="247" t="s">
        <v>81</v>
      </c>
      <c r="AV233" s="11" t="s">
        <v>81</v>
      </c>
      <c r="AW233" s="11" t="s">
        <v>6</v>
      </c>
      <c r="AX233" s="11" t="s">
        <v>79</v>
      </c>
      <c r="AY233" s="247" t="s">
        <v>126</v>
      </c>
    </row>
    <row r="234" s="1" customFormat="1" ht="38.25" customHeight="1">
      <c r="B234" s="45"/>
      <c r="C234" s="220" t="s">
        <v>675</v>
      </c>
      <c r="D234" s="220" t="s">
        <v>129</v>
      </c>
      <c r="E234" s="221" t="s">
        <v>676</v>
      </c>
      <c r="F234" s="222" t="s">
        <v>677</v>
      </c>
      <c r="G234" s="223" t="s">
        <v>252</v>
      </c>
      <c r="H234" s="224">
        <v>0.002</v>
      </c>
      <c r="I234" s="225"/>
      <c r="J234" s="226">
        <f>ROUND(I234*H234,2)</f>
        <v>0</v>
      </c>
      <c r="K234" s="222" t="s">
        <v>133</v>
      </c>
      <c r="L234" s="71"/>
      <c r="M234" s="227" t="s">
        <v>21</v>
      </c>
      <c r="N234" s="228" t="s">
        <v>42</v>
      </c>
      <c r="O234" s="46"/>
      <c r="P234" s="229">
        <f>O234*H234</f>
        <v>0</v>
      </c>
      <c r="Q234" s="229">
        <v>0</v>
      </c>
      <c r="R234" s="229">
        <f>Q234*H234</f>
        <v>0</v>
      </c>
      <c r="S234" s="229">
        <v>0</v>
      </c>
      <c r="T234" s="230">
        <f>S234*H234</f>
        <v>0</v>
      </c>
      <c r="AR234" s="23" t="s">
        <v>270</v>
      </c>
      <c r="AT234" s="23" t="s">
        <v>129</v>
      </c>
      <c r="AU234" s="23" t="s">
        <v>81</v>
      </c>
      <c r="AY234" s="23" t="s">
        <v>126</v>
      </c>
      <c r="BE234" s="231">
        <f>IF(N234="základní",J234,0)</f>
        <v>0</v>
      </c>
      <c r="BF234" s="231">
        <f>IF(N234="snížená",J234,0)</f>
        <v>0</v>
      </c>
      <c r="BG234" s="231">
        <f>IF(N234="zákl. přenesená",J234,0)</f>
        <v>0</v>
      </c>
      <c r="BH234" s="231">
        <f>IF(N234="sníž. přenesená",J234,0)</f>
        <v>0</v>
      </c>
      <c r="BI234" s="231">
        <f>IF(N234="nulová",J234,0)</f>
        <v>0</v>
      </c>
      <c r="BJ234" s="23" t="s">
        <v>79</v>
      </c>
      <c r="BK234" s="231">
        <f>ROUND(I234*H234,2)</f>
        <v>0</v>
      </c>
      <c r="BL234" s="23" t="s">
        <v>270</v>
      </c>
      <c r="BM234" s="23" t="s">
        <v>678</v>
      </c>
    </row>
    <row r="235" s="1" customFormat="1" ht="38.25" customHeight="1">
      <c r="B235" s="45"/>
      <c r="C235" s="220" t="s">
        <v>679</v>
      </c>
      <c r="D235" s="220" t="s">
        <v>129</v>
      </c>
      <c r="E235" s="221" t="s">
        <v>680</v>
      </c>
      <c r="F235" s="222" t="s">
        <v>681</v>
      </c>
      <c r="G235" s="223" t="s">
        <v>252</v>
      </c>
      <c r="H235" s="224">
        <v>0.002</v>
      </c>
      <c r="I235" s="225"/>
      <c r="J235" s="226">
        <f>ROUND(I235*H235,2)</f>
        <v>0</v>
      </c>
      <c r="K235" s="222" t="s">
        <v>133</v>
      </c>
      <c r="L235" s="71"/>
      <c r="M235" s="227" t="s">
        <v>21</v>
      </c>
      <c r="N235" s="232" t="s">
        <v>42</v>
      </c>
      <c r="O235" s="233"/>
      <c r="P235" s="234">
        <f>O235*H235</f>
        <v>0</v>
      </c>
      <c r="Q235" s="234">
        <v>0</v>
      </c>
      <c r="R235" s="234">
        <f>Q235*H235</f>
        <v>0</v>
      </c>
      <c r="S235" s="234">
        <v>0</v>
      </c>
      <c r="T235" s="235">
        <f>S235*H235</f>
        <v>0</v>
      </c>
      <c r="AR235" s="23" t="s">
        <v>270</v>
      </c>
      <c r="AT235" s="23" t="s">
        <v>129</v>
      </c>
      <c r="AU235" s="23" t="s">
        <v>81</v>
      </c>
      <c r="AY235" s="23" t="s">
        <v>126</v>
      </c>
      <c r="BE235" s="231">
        <f>IF(N235="základní",J235,0)</f>
        <v>0</v>
      </c>
      <c r="BF235" s="231">
        <f>IF(N235="snížená",J235,0)</f>
        <v>0</v>
      </c>
      <c r="BG235" s="231">
        <f>IF(N235="zákl. přenesená",J235,0)</f>
        <v>0</v>
      </c>
      <c r="BH235" s="231">
        <f>IF(N235="sníž. přenesená",J235,0)</f>
        <v>0</v>
      </c>
      <c r="BI235" s="231">
        <f>IF(N235="nulová",J235,0)</f>
        <v>0</v>
      </c>
      <c r="BJ235" s="23" t="s">
        <v>79</v>
      </c>
      <c r="BK235" s="231">
        <f>ROUND(I235*H235,2)</f>
        <v>0</v>
      </c>
      <c r="BL235" s="23" t="s">
        <v>270</v>
      </c>
      <c r="BM235" s="23" t="s">
        <v>682</v>
      </c>
    </row>
    <row r="236" s="1" customFormat="1" ht="6.96" customHeight="1">
      <c r="B236" s="66"/>
      <c r="C236" s="67"/>
      <c r="D236" s="67"/>
      <c r="E236" s="67"/>
      <c r="F236" s="67"/>
      <c r="G236" s="67"/>
      <c r="H236" s="67"/>
      <c r="I236" s="165"/>
      <c r="J236" s="67"/>
      <c r="K236" s="67"/>
      <c r="L236" s="71"/>
    </row>
  </sheetData>
  <sheetProtection sheet="1" autoFilter="0" formatColumns="0" formatRows="0" objects="1" scenarios="1" spinCount="100000" saltValue="aceaVBgWzOpHMlWXtvfENEqVPcZB69FmCjjorxCAZKnme32AtjkVS3h1A48BftEHWVY/DBg/4dipzf6Oub3+cQ==" hashValue="ITf3BtsVXg3/WJ7bJo7k8mIOGRBsekuUX/jseuEslWPPDdrN2zMxnPnTM+3vvz6LT8midtIZH8PDymBhgejvyw==" algorithmName="SHA-512" password="CC35"/>
  <autoFilter ref="C92:K235"/>
  <mergeCells count="10">
    <mergeCell ref="E7:H7"/>
    <mergeCell ref="E9:H9"/>
    <mergeCell ref="E24:H24"/>
    <mergeCell ref="E45:H45"/>
    <mergeCell ref="E47:H47"/>
    <mergeCell ref="J51:J52"/>
    <mergeCell ref="E83:H83"/>
    <mergeCell ref="E85:H85"/>
    <mergeCell ref="G1:H1"/>
    <mergeCell ref="L2:V2"/>
  </mergeCells>
  <hyperlinks>
    <hyperlink ref="F1:G1" location="C2" display="1) Krycí list soupisu"/>
    <hyperlink ref="G1:H1" location="C54" display="2) Rekapitulace"/>
    <hyperlink ref="J1" location="C92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5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0"/>
      <c r="B1" s="136"/>
      <c r="C1" s="136"/>
      <c r="D1" s="137" t="s">
        <v>1</v>
      </c>
      <c r="E1" s="136"/>
      <c r="F1" s="138" t="s">
        <v>91</v>
      </c>
      <c r="G1" s="138" t="s">
        <v>92</v>
      </c>
      <c r="H1" s="138"/>
      <c r="I1" s="139"/>
      <c r="J1" s="138" t="s">
        <v>93</v>
      </c>
      <c r="K1" s="137" t="s">
        <v>94</v>
      </c>
      <c r="L1" s="138" t="s">
        <v>95</v>
      </c>
      <c r="M1" s="138"/>
      <c r="N1" s="138"/>
      <c r="O1" s="138"/>
      <c r="P1" s="138"/>
      <c r="Q1" s="138"/>
      <c r="R1" s="138"/>
      <c r="S1" s="138"/>
      <c r="T1" s="138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ht="36.96" customHeight="1">
      <c r="L2"/>
      <c r="AT2" s="23" t="s">
        <v>90</v>
      </c>
    </row>
    <row r="3" ht="6.96" customHeight="1">
      <c r="B3" s="24"/>
      <c r="C3" s="25"/>
      <c r="D3" s="25"/>
      <c r="E3" s="25"/>
      <c r="F3" s="25"/>
      <c r="G3" s="25"/>
      <c r="H3" s="25"/>
      <c r="I3" s="140"/>
      <c r="J3" s="25"/>
      <c r="K3" s="26"/>
      <c r="AT3" s="23" t="s">
        <v>81</v>
      </c>
    </row>
    <row r="4" ht="36.96" customHeight="1">
      <c r="B4" s="27"/>
      <c r="C4" s="28"/>
      <c r="D4" s="29" t="s">
        <v>96</v>
      </c>
      <c r="E4" s="28"/>
      <c r="F4" s="28"/>
      <c r="G4" s="28"/>
      <c r="H4" s="28"/>
      <c r="I4" s="141"/>
      <c r="J4" s="28"/>
      <c r="K4" s="30"/>
      <c r="M4" s="31" t="s">
        <v>12</v>
      </c>
      <c r="AT4" s="23" t="s">
        <v>6</v>
      </c>
    </row>
    <row r="5" ht="6.96" customHeight="1">
      <c r="B5" s="27"/>
      <c r="C5" s="28"/>
      <c r="D5" s="28"/>
      <c r="E5" s="28"/>
      <c r="F5" s="28"/>
      <c r="G5" s="28"/>
      <c r="H5" s="28"/>
      <c r="I5" s="141"/>
      <c r="J5" s="28"/>
      <c r="K5" s="30"/>
    </row>
    <row r="6">
      <c r="B6" s="27"/>
      <c r="C6" s="28"/>
      <c r="D6" s="39" t="s">
        <v>18</v>
      </c>
      <c r="E6" s="28"/>
      <c r="F6" s="28"/>
      <c r="G6" s="28"/>
      <c r="H6" s="28"/>
      <c r="I6" s="141"/>
      <c r="J6" s="28"/>
      <c r="K6" s="30"/>
    </row>
    <row r="7" ht="16.5" customHeight="1">
      <c r="B7" s="27"/>
      <c r="C7" s="28"/>
      <c r="D7" s="28"/>
      <c r="E7" s="142" t="str">
        <f>'Rekapitulace stavby'!K6</f>
        <v>ZŠ Holice - bezbariérový přístup</v>
      </c>
      <c r="F7" s="39"/>
      <c r="G7" s="39"/>
      <c r="H7" s="39"/>
      <c r="I7" s="141"/>
      <c r="J7" s="28"/>
      <c r="K7" s="30"/>
    </row>
    <row r="8" s="1" customFormat="1">
      <c r="B8" s="45"/>
      <c r="C8" s="46"/>
      <c r="D8" s="39" t="s">
        <v>97</v>
      </c>
      <c r="E8" s="46"/>
      <c r="F8" s="46"/>
      <c r="G8" s="46"/>
      <c r="H8" s="46"/>
      <c r="I8" s="143"/>
      <c r="J8" s="46"/>
      <c r="K8" s="50"/>
    </row>
    <row r="9" s="1" customFormat="1" ht="36.96" customHeight="1">
      <c r="B9" s="45"/>
      <c r="C9" s="46"/>
      <c r="D9" s="46"/>
      <c r="E9" s="144" t="s">
        <v>683</v>
      </c>
      <c r="F9" s="46"/>
      <c r="G9" s="46"/>
      <c r="H9" s="46"/>
      <c r="I9" s="143"/>
      <c r="J9" s="46"/>
      <c r="K9" s="50"/>
    </row>
    <row r="10" s="1" customFormat="1">
      <c r="B10" s="45"/>
      <c r="C10" s="46"/>
      <c r="D10" s="46"/>
      <c r="E10" s="46"/>
      <c r="F10" s="46"/>
      <c r="G10" s="46"/>
      <c r="H10" s="46"/>
      <c r="I10" s="143"/>
      <c r="J10" s="46"/>
      <c r="K10" s="50"/>
    </row>
    <row r="11" s="1" customFormat="1" ht="14.4" customHeight="1">
      <c r="B11" s="45"/>
      <c r="C11" s="46"/>
      <c r="D11" s="39" t="s">
        <v>20</v>
      </c>
      <c r="E11" s="46"/>
      <c r="F11" s="34" t="s">
        <v>21</v>
      </c>
      <c r="G11" s="46"/>
      <c r="H11" s="46"/>
      <c r="I11" s="145" t="s">
        <v>22</v>
      </c>
      <c r="J11" s="34" t="s">
        <v>21</v>
      </c>
      <c r="K11" s="50"/>
    </row>
    <row r="12" s="1" customFormat="1" ht="14.4" customHeight="1">
      <c r="B12" s="45"/>
      <c r="C12" s="46"/>
      <c r="D12" s="39" t="s">
        <v>23</v>
      </c>
      <c r="E12" s="46"/>
      <c r="F12" s="34" t="s">
        <v>684</v>
      </c>
      <c r="G12" s="46"/>
      <c r="H12" s="46"/>
      <c r="I12" s="145" t="s">
        <v>25</v>
      </c>
      <c r="J12" s="146" t="str">
        <f>'Rekapitulace stavby'!AN8</f>
        <v>11. 9. 2017</v>
      </c>
      <c r="K12" s="50"/>
    </row>
    <row r="13" s="1" customFormat="1" ht="10.8" customHeight="1">
      <c r="B13" s="45"/>
      <c r="C13" s="46"/>
      <c r="D13" s="46"/>
      <c r="E13" s="46"/>
      <c r="F13" s="46"/>
      <c r="G13" s="46"/>
      <c r="H13" s="46"/>
      <c r="I13" s="143"/>
      <c r="J13" s="46"/>
      <c r="K13" s="50"/>
    </row>
    <row r="14" s="1" customFormat="1" ht="14.4" customHeight="1">
      <c r="B14" s="45"/>
      <c r="C14" s="46"/>
      <c r="D14" s="39" t="s">
        <v>27</v>
      </c>
      <c r="E14" s="46"/>
      <c r="F14" s="46"/>
      <c r="G14" s="46"/>
      <c r="H14" s="46"/>
      <c r="I14" s="145" t="s">
        <v>28</v>
      </c>
      <c r="J14" s="34" t="str">
        <f>IF('Rekapitulace stavby'!AN10="","",'Rekapitulace stavby'!AN10)</f>
        <v/>
      </c>
      <c r="K14" s="50"/>
    </row>
    <row r="15" s="1" customFormat="1" ht="18" customHeight="1">
      <c r="B15" s="45"/>
      <c r="C15" s="46"/>
      <c r="D15" s="46"/>
      <c r="E15" s="34" t="str">
        <f>IF('Rekapitulace stavby'!E11="","",'Rekapitulace stavby'!E11)</f>
        <v>Město Holice</v>
      </c>
      <c r="F15" s="46"/>
      <c r="G15" s="46"/>
      <c r="H15" s="46"/>
      <c r="I15" s="145" t="s">
        <v>30</v>
      </c>
      <c r="J15" s="34" t="str">
        <f>IF('Rekapitulace stavby'!AN11="","",'Rekapitulace stavby'!AN11)</f>
        <v/>
      </c>
      <c r="K15" s="50"/>
    </row>
    <row r="16" s="1" customFormat="1" ht="6.96" customHeight="1">
      <c r="B16" s="45"/>
      <c r="C16" s="46"/>
      <c r="D16" s="46"/>
      <c r="E16" s="46"/>
      <c r="F16" s="46"/>
      <c r="G16" s="46"/>
      <c r="H16" s="46"/>
      <c r="I16" s="143"/>
      <c r="J16" s="46"/>
      <c r="K16" s="50"/>
    </row>
    <row r="17" s="1" customFormat="1" ht="14.4" customHeight="1">
      <c r="B17" s="45"/>
      <c r="C17" s="46"/>
      <c r="D17" s="39" t="s">
        <v>31</v>
      </c>
      <c r="E17" s="46"/>
      <c r="F17" s="46"/>
      <c r="G17" s="46"/>
      <c r="H17" s="46"/>
      <c r="I17" s="145" t="s">
        <v>28</v>
      </c>
      <c r="J17" s="34" t="str">
        <f>IF('Rekapitulace stavby'!AN13="Vyplň údaj","",IF('Rekapitulace stavby'!AN13="","",'Rekapitulace stavby'!AN13))</f>
        <v/>
      </c>
      <c r="K17" s="50"/>
    </row>
    <row r="18" s="1" customFormat="1" ht="18" customHeight="1">
      <c r="B18" s="45"/>
      <c r="C18" s="46"/>
      <c r="D18" s="46"/>
      <c r="E18" s="34" t="str">
        <f>IF('Rekapitulace stavby'!E14="Vyplň údaj","",IF('Rekapitulace stavby'!E14="","",'Rekapitulace stavby'!E14))</f>
        <v/>
      </c>
      <c r="F18" s="46"/>
      <c r="G18" s="46"/>
      <c r="H18" s="46"/>
      <c r="I18" s="145" t="s">
        <v>30</v>
      </c>
      <c r="J18" s="34" t="str">
        <f>IF('Rekapitulace stavby'!AN14="Vyplň údaj","",IF('Rekapitulace stavby'!AN14="","",'Rekapitulace stavby'!AN14))</f>
        <v/>
      </c>
      <c r="K18" s="50"/>
    </row>
    <row r="19" s="1" customFormat="1" ht="6.96" customHeight="1">
      <c r="B19" s="45"/>
      <c r="C19" s="46"/>
      <c r="D19" s="46"/>
      <c r="E19" s="46"/>
      <c r="F19" s="46"/>
      <c r="G19" s="46"/>
      <c r="H19" s="46"/>
      <c r="I19" s="143"/>
      <c r="J19" s="46"/>
      <c r="K19" s="50"/>
    </row>
    <row r="20" s="1" customFormat="1" ht="14.4" customHeight="1">
      <c r="B20" s="45"/>
      <c r="C20" s="46"/>
      <c r="D20" s="39" t="s">
        <v>33</v>
      </c>
      <c r="E20" s="46"/>
      <c r="F20" s="46"/>
      <c r="G20" s="46"/>
      <c r="H20" s="46"/>
      <c r="I20" s="145" t="s">
        <v>28</v>
      </c>
      <c r="J20" s="34" t="str">
        <f>IF('Rekapitulace stavby'!AN16="","",'Rekapitulace stavby'!AN16)</f>
        <v/>
      </c>
      <c r="K20" s="50"/>
    </row>
    <row r="21" s="1" customFormat="1" ht="18" customHeight="1">
      <c r="B21" s="45"/>
      <c r="C21" s="46"/>
      <c r="D21" s="46"/>
      <c r="E21" s="34" t="str">
        <f>IF('Rekapitulace stavby'!E17="","",'Rekapitulace stavby'!E17)</f>
        <v>Ing.Arch.Jelena Žuravljová</v>
      </c>
      <c r="F21" s="46"/>
      <c r="G21" s="46"/>
      <c r="H21" s="46"/>
      <c r="I21" s="145" t="s">
        <v>30</v>
      </c>
      <c r="J21" s="34" t="str">
        <f>IF('Rekapitulace stavby'!AN17="","",'Rekapitulace stavby'!AN17)</f>
        <v/>
      </c>
      <c r="K21" s="50"/>
    </row>
    <row r="22" s="1" customFormat="1" ht="6.96" customHeight="1">
      <c r="B22" s="45"/>
      <c r="C22" s="46"/>
      <c r="D22" s="46"/>
      <c r="E22" s="46"/>
      <c r="F22" s="46"/>
      <c r="G22" s="46"/>
      <c r="H22" s="46"/>
      <c r="I22" s="143"/>
      <c r="J22" s="46"/>
      <c r="K22" s="50"/>
    </row>
    <row r="23" s="1" customFormat="1" ht="14.4" customHeight="1">
      <c r="B23" s="45"/>
      <c r="C23" s="46"/>
      <c r="D23" s="39" t="s">
        <v>36</v>
      </c>
      <c r="E23" s="46"/>
      <c r="F23" s="46"/>
      <c r="G23" s="46"/>
      <c r="H23" s="46"/>
      <c r="I23" s="143"/>
      <c r="J23" s="46"/>
      <c r="K23" s="50"/>
    </row>
    <row r="24" s="6" customFormat="1" ht="16.5" customHeight="1">
      <c r="B24" s="147"/>
      <c r="C24" s="148"/>
      <c r="D24" s="148"/>
      <c r="E24" s="43" t="s">
        <v>21</v>
      </c>
      <c r="F24" s="43"/>
      <c r="G24" s="43"/>
      <c r="H24" s="43"/>
      <c r="I24" s="149"/>
      <c r="J24" s="148"/>
      <c r="K24" s="150"/>
    </row>
    <row r="25" s="1" customFormat="1" ht="6.96" customHeight="1">
      <c r="B25" s="45"/>
      <c r="C25" s="46"/>
      <c r="D25" s="46"/>
      <c r="E25" s="46"/>
      <c r="F25" s="46"/>
      <c r="G25" s="46"/>
      <c r="H25" s="46"/>
      <c r="I25" s="143"/>
      <c r="J25" s="46"/>
      <c r="K25" s="50"/>
    </row>
    <row r="26" s="1" customFormat="1" ht="6.96" customHeight="1">
      <c r="B26" s="45"/>
      <c r="C26" s="46"/>
      <c r="D26" s="105"/>
      <c r="E26" s="105"/>
      <c r="F26" s="105"/>
      <c r="G26" s="105"/>
      <c r="H26" s="105"/>
      <c r="I26" s="151"/>
      <c r="J26" s="105"/>
      <c r="K26" s="152"/>
    </row>
    <row r="27" s="1" customFormat="1" ht="25.44" customHeight="1">
      <c r="B27" s="45"/>
      <c r="C27" s="46"/>
      <c r="D27" s="153" t="s">
        <v>37</v>
      </c>
      <c r="E27" s="46"/>
      <c r="F27" s="46"/>
      <c r="G27" s="46"/>
      <c r="H27" s="46"/>
      <c r="I27" s="143"/>
      <c r="J27" s="154">
        <f>ROUND(J82,2)</f>
        <v>0</v>
      </c>
      <c r="K27" s="50"/>
    </row>
    <row r="28" s="1" customFormat="1" ht="6.96" customHeight="1">
      <c r="B28" s="45"/>
      <c r="C28" s="46"/>
      <c r="D28" s="105"/>
      <c r="E28" s="105"/>
      <c r="F28" s="105"/>
      <c r="G28" s="105"/>
      <c r="H28" s="105"/>
      <c r="I28" s="151"/>
      <c r="J28" s="105"/>
      <c r="K28" s="152"/>
    </row>
    <row r="29" s="1" customFormat="1" ht="14.4" customHeight="1">
      <c r="B29" s="45"/>
      <c r="C29" s="46"/>
      <c r="D29" s="46"/>
      <c r="E29" s="46"/>
      <c r="F29" s="51" t="s">
        <v>39</v>
      </c>
      <c r="G29" s="46"/>
      <c r="H29" s="46"/>
      <c r="I29" s="155" t="s">
        <v>38</v>
      </c>
      <c r="J29" s="51" t="s">
        <v>40</v>
      </c>
      <c r="K29" s="50"/>
    </row>
    <row r="30" s="1" customFormat="1" ht="14.4" customHeight="1">
      <c r="B30" s="45"/>
      <c r="C30" s="46"/>
      <c r="D30" s="54" t="s">
        <v>41</v>
      </c>
      <c r="E30" s="54" t="s">
        <v>42</v>
      </c>
      <c r="F30" s="156">
        <f>ROUND(SUM(BE82:BE121), 2)</f>
        <v>0</v>
      </c>
      <c r="G30" s="46"/>
      <c r="H30" s="46"/>
      <c r="I30" s="157">
        <v>0.20999999999999999</v>
      </c>
      <c r="J30" s="156">
        <f>ROUND(ROUND((SUM(BE82:BE121)), 2)*I30, 2)</f>
        <v>0</v>
      </c>
      <c r="K30" s="50"/>
    </row>
    <row r="31" s="1" customFormat="1" ht="14.4" customHeight="1">
      <c r="B31" s="45"/>
      <c r="C31" s="46"/>
      <c r="D31" s="46"/>
      <c r="E31" s="54" t="s">
        <v>43</v>
      </c>
      <c r="F31" s="156">
        <f>ROUND(SUM(BF82:BF121), 2)</f>
        <v>0</v>
      </c>
      <c r="G31" s="46"/>
      <c r="H31" s="46"/>
      <c r="I31" s="157">
        <v>0.14999999999999999</v>
      </c>
      <c r="J31" s="156">
        <f>ROUND(ROUND((SUM(BF82:BF121)), 2)*I31, 2)</f>
        <v>0</v>
      </c>
      <c r="K31" s="50"/>
    </row>
    <row r="32" hidden="1" s="1" customFormat="1" ht="14.4" customHeight="1">
      <c r="B32" s="45"/>
      <c r="C32" s="46"/>
      <c r="D32" s="46"/>
      <c r="E32" s="54" t="s">
        <v>44</v>
      </c>
      <c r="F32" s="156">
        <f>ROUND(SUM(BG82:BG121), 2)</f>
        <v>0</v>
      </c>
      <c r="G32" s="46"/>
      <c r="H32" s="46"/>
      <c r="I32" s="157">
        <v>0.20999999999999999</v>
      </c>
      <c r="J32" s="156">
        <v>0</v>
      </c>
      <c r="K32" s="50"/>
    </row>
    <row r="33" hidden="1" s="1" customFormat="1" ht="14.4" customHeight="1">
      <c r="B33" s="45"/>
      <c r="C33" s="46"/>
      <c r="D33" s="46"/>
      <c r="E33" s="54" t="s">
        <v>45</v>
      </c>
      <c r="F33" s="156">
        <f>ROUND(SUM(BH82:BH121), 2)</f>
        <v>0</v>
      </c>
      <c r="G33" s="46"/>
      <c r="H33" s="46"/>
      <c r="I33" s="157">
        <v>0.14999999999999999</v>
      </c>
      <c r="J33" s="156">
        <v>0</v>
      </c>
      <c r="K33" s="50"/>
    </row>
    <row r="34" hidden="1" s="1" customFormat="1" ht="14.4" customHeight="1">
      <c r="B34" s="45"/>
      <c r="C34" s="46"/>
      <c r="D34" s="46"/>
      <c r="E34" s="54" t="s">
        <v>46</v>
      </c>
      <c r="F34" s="156">
        <f>ROUND(SUM(BI82:BI121), 2)</f>
        <v>0</v>
      </c>
      <c r="G34" s="46"/>
      <c r="H34" s="46"/>
      <c r="I34" s="157">
        <v>0</v>
      </c>
      <c r="J34" s="156">
        <v>0</v>
      </c>
      <c r="K34" s="50"/>
    </row>
    <row r="35" s="1" customFormat="1" ht="6.96" customHeight="1">
      <c r="B35" s="45"/>
      <c r="C35" s="46"/>
      <c r="D35" s="46"/>
      <c r="E35" s="46"/>
      <c r="F35" s="46"/>
      <c r="G35" s="46"/>
      <c r="H35" s="46"/>
      <c r="I35" s="143"/>
      <c r="J35" s="46"/>
      <c r="K35" s="50"/>
    </row>
    <row r="36" s="1" customFormat="1" ht="25.44" customHeight="1">
      <c r="B36" s="45"/>
      <c r="C36" s="158"/>
      <c r="D36" s="159" t="s">
        <v>47</v>
      </c>
      <c r="E36" s="97"/>
      <c r="F36" s="97"/>
      <c r="G36" s="160" t="s">
        <v>48</v>
      </c>
      <c r="H36" s="161" t="s">
        <v>49</v>
      </c>
      <c r="I36" s="162"/>
      <c r="J36" s="163">
        <f>SUM(J27:J34)</f>
        <v>0</v>
      </c>
      <c r="K36" s="164"/>
    </row>
    <row r="37" s="1" customFormat="1" ht="14.4" customHeight="1">
      <c r="B37" s="66"/>
      <c r="C37" s="67"/>
      <c r="D37" s="67"/>
      <c r="E37" s="67"/>
      <c r="F37" s="67"/>
      <c r="G37" s="67"/>
      <c r="H37" s="67"/>
      <c r="I37" s="165"/>
      <c r="J37" s="67"/>
      <c r="K37" s="68"/>
    </row>
    <row r="41" s="1" customFormat="1" ht="6.96" customHeight="1">
      <c r="B41" s="166"/>
      <c r="C41" s="167"/>
      <c r="D41" s="167"/>
      <c r="E41" s="167"/>
      <c r="F41" s="167"/>
      <c r="G41" s="167"/>
      <c r="H41" s="167"/>
      <c r="I41" s="168"/>
      <c r="J41" s="167"/>
      <c r="K41" s="169"/>
    </row>
    <row r="42" s="1" customFormat="1" ht="36.96" customHeight="1">
      <c r="B42" s="45"/>
      <c r="C42" s="29" t="s">
        <v>99</v>
      </c>
      <c r="D42" s="46"/>
      <c r="E42" s="46"/>
      <c r="F42" s="46"/>
      <c r="G42" s="46"/>
      <c r="H42" s="46"/>
      <c r="I42" s="143"/>
      <c r="J42" s="46"/>
      <c r="K42" s="50"/>
    </row>
    <row r="43" s="1" customFormat="1" ht="6.96" customHeight="1">
      <c r="B43" s="45"/>
      <c r="C43" s="46"/>
      <c r="D43" s="46"/>
      <c r="E43" s="46"/>
      <c r="F43" s="46"/>
      <c r="G43" s="46"/>
      <c r="H43" s="46"/>
      <c r="I43" s="143"/>
      <c r="J43" s="46"/>
      <c r="K43" s="50"/>
    </row>
    <row r="44" s="1" customFormat="1" ht="14.4" customHeight="1">
      <c r="B44" s="45"/>
      <c r="C44" s="39" t="s">
        <v>18</v>
      </c>
      <c r="D44" s="46"/>
      <c r="E44" s="46"/>
      <c r="F44" s="46"/>
      <c r="G44" s="46"/>
      <c r="H44" s="46"/>
      <c r="I44" s="143"/>
      <c r="J44" s="46"/>
      <c r="K44" s="50"/>
    </row>
    <row r="45" s="1" customFormat="1" ht="16.5" customHeight="1">
      <c r="B45" s="45"/>
      <c r="C45" s="46"/>
      <c r="D45" s="46"/>
      <c r="E45" s="142" t="str">
        <f>E7</f>
        <v>ZŠ Holice - bezbariérový přístup</v>
      </c>
      <c r="F45" s="39"/>
      <c r="G45" s="39"/>
      <c r="H45" s="39"/>
      <c r="I45" s="143"/>
      <c r="J45" s="46"/>
      <c r="K45" s="50"/>
    </row>
    <row r="46" s="1" customFormat="1" ht="14.4" customHeight="1">
      <c r="B46" s="45"/>
      <c r="C46" s="39" t="s">
        <v>97</v>
      </c>
      <c r="D46" s="46"/>
      <c r="E46" s="46"/>
      <c r="F46" s="46"/>
      <c r="G46" s="46"/>
      <c r="H46" s="46"/>
      <c r="I46" s="143"/>
      <c r="J46" s="46"/>
      <c r="K46" s="50"/>
    </row>
    <row r="47" s="1" customFormat="1" ht="17.25" customHeight="1">
      <c r="B47" s="45"/>
      <c r="C47" s="46"/>
      <c r="D47" s="46"/>
      <c r="E47" s="144" t="str">
        <f>E9</f>
        <v>03 - Elektro</v>
      </c>
      <c r="F47" s="46"/>
      <c r="G47" s="46"/>
      <c r="H47" s="46"/>
      <c r="I47" s="143"/>
      <c r="J47" s="46"/>
      <c r="K47" s="50"/>
    </row>
    <row r="48" s="1" customFormat="1" ht="6.96" customHeight="1">
      <c r="B48" s="45"/>
      <c r="C48" s="46"/>
      <c r="D48" s="46"/>
      <c r="E48" s="46"/>
      <c r="F48" s="46"/>
      <c r="G48" s="46"/>
      <c r="H48" s="46"/>
      <c r="I48" s="143"/>
      <c r="J48" s="46"/>
      <c r="K48" s="50"/>
    </row>
    <row r="49" s="1" customFormat="1" ht="18" customHeight="1">
      <c r="B49" s="45"/>
      <c r="C49" s="39" t="s">
        <v>23</v>
      </c>
      <c r="D49" s="46"/>
      <c r="E49" s="46"/>
      <c r="F49" s="34" t="str">
        <f>F12</f>
        <v xml:space="preserve"> </v>
      </c>
      <c r="G49" s="46"/>
      <c r="H49" s="46"/>
      <c r="I49" s="145" t="s">
        <v>25</v>
      </c>
      <c r="J49" s="146" t="str">
        <f>IF(J12="","",J12)</f>
        <v>11. 9. 2017</v>
      </c>
      <c r="K49" s="50"/>
    </row>
    <row r="50" s="1" customFormat="1" ht="6.96" customHeight="1">
      <c r="B50" s="45"/>
      <c r="C50" s="46"/>
      <c r="D50" s="46"/>
      <c r="E50" s="46"/>
      <c r="F50" s="46"/>
      <c r="G50" s="46"/>
      <c r="H50" s="46"/>
      <c r="I50" s="143"/>
      <c r="J50" s="46"/>
      <c r="K50" s="50"/>
    </row>
    <row r="51" s="1" customFormat="1">
      <c r="B51" s="45"/>
      <c r="C51" s="39" t="s">
        <v>27</v>
      </c>
      <c r="D51" s="46"/>
      <c r="E51" s="46"/>
      <c r="F51" s="34" t="str">
        <f>E15</f>
        <v>Město Holice</v>
      </c>
      <c r="G51" s="46"/>
      <c r="H51" s="46"/>
      <c r="I51" s="145" t="s">
        <v>33</v>
      </c>
      <c r="J51" s="43" t="str">
        <f>E21</f>
        <v>Ing.Arch.Jelena Žuravljová</v>
      </c>
      <c r="K51" s="50"/>
    </row>
    <row r="52" s="1" customFormat="1" ht="14.4" customHeight="1">
      <c r="B52" s="45"/>
      <c r="C52" s="39" t="s">
        <v>31</v>
      </c>
      <c r="D52" s="46"/>
      <c r="E52" s="46"/>
      <c r="F52" s="34" t="str">
        <f>IF(E18="","",E18)</f>
        <v/>
      </c>
      <c r="G52" s="46"/>
      <c r="H52" s="46"/>
      <c r="I52" s="143"/>
      <c r="J52" s="170"/>
      <c r="K52" s="50"/>
    </row>
    <row r="53" s="1" customFormat="1" ht="10.32" customHeight="1">
      <c r="B53" s="45"/>
      <c r="C53" s="46"/>
      <c r="D53" s="46"/>
      <c r="E53" s="46"/>
      <c r="F53" s="46"/>
      <c r="G53" s="46"/>
      <c r="H53" s="46"/>
      <c r="I53" s="143"/>
      <c r="J53" s="46"/>
      <c r="K53" s="50"/>
    </row>
    <row r="54" s="1" customFormat="1" ht="29.28" customHeight="1">
      <c r="B54" s="45"/>
      <c r="C54" s="171" t="s">
        <v>100</v>
      </c>
      <c r="D54" s="158"/>
      <c r="E54" s="158"/>
      <c r="F54" s="158"/>
      <c r="G54" s="158"/>
      <c r="H54" s="158"/>
      <c r="I54" s="172"/>
      <c r="J54" s="173" t="s">
        <v>101</v>
      </c>
      <c r="K54" s="174"/>
    </row>
    <row r="55" s="1" customFormat="1" ht="10.32" customHeight="1">
      <c r="B55" s="45"/>
      <c r="C55" s="46"/>
      <c r="D55" s="46"/>
      <c r="E55" s="46"/>
      <c r="F55" s="46"/>
      <c r="G55" s="46"/>
      <c r="H55" s="46"/>
      <c r="I55" s="143"/>
      <c r="J55" s="46"/>
      <c r="K55" s="50"/>
    </row>
    <row r="56" s="1" customFormat="1" ht="29.28" customHeight="1">
      <c r="B56" s="45"/>
      <c r="C56" s="175" t="s">
        <v>102</v>
      </c>
      <c r="D56" s="46"/>
      <c r="E56" s="46"/>
      <c r="F56" s="46"/>
      <c r="G56" s="46"/>
      <c r="H56" s="46"/>
      <c r="I56" s="143"/>
      <c r="J56" s="154">
        <f>J82</f>
        <v>0</v>
      </c>
      <c r="K56" s="50"/>
      <c r="AU56" s="23" t="s">
        <v>103</v>
      </c>
    </row>
    <row r="57" s="7" customFormat="1" ht="24.96" customHeight="1">
      <c r="B57" s="176"/>
      <c r="C57" s="177"/>
      <c r="D57" s="178" t="s">
        <v>685</v>
      </c>
      <c r="E57" s="179"/>
      <c r="F57" s="179"/>
      <c r="G57" s="179"/>
      <c r="H57" s="179"/>
      <c r="I57" s="180"/>
      <c r="J57" s="181">
        <f>J83</f>
        <v>0</v>
      </c>
      <c r="K57" s="182"/>
    </row>
    <row r="58" s="8" customFormat="1" ht="19.92" customHeight="1">
      <c r="B58" s="183"/>
      <c r="C58" s="184"/>
      <c r="D58" s="185" t="s">
        <v>686</v>
      </c>
      <c r="E58" s="186"/>
      <c r="F58" s="186"/>
      <c r="G58" s="186"/>
      <c r="H58" s="186"/>
      <c r="I58" s="187"/>
      <c r="J58" s="188">
        <f>J84</f>
        <v>0</v>
      </c>
      <c r="K58" s="189"/>
    </row>
    <row r="59" s="8" customFormat="1" ht="19.92" customHeight="1">
      <c r="B59" s="183"/>
      <c r="C59" s="184"/>
      <c r="D59" s="185" t="s">
        <v>687</v>
      </c>
      <c r="E59" s="186"/>
      <c r="F59" s="186"/>
      <c r="G59" s="186"/>
      <c r="H59" s="186"/>
      <c r="I59" s="187"/>
      <c r="J59" s="188">
        <f>J86</f>
        <v>0</v>
      </c>
      <c r="K59" s="189"/>
    </row>
    <row r="60" s="8" customFormat="1" ht="19.92" customHeight="1">
      <c r="B60" s="183"/>
      <c r="C60" s="184"/>
      <c r="D60" s="185" t="s">
        <v>688</v>
      </c>
      <c r="E60" s="186"/>
      <c r="F60" s="186"/>
      <c r="G60" s="186"/>
      <c r="H60" s="186"/>
      <c r="I60" s="187"/>
      <c r="J60" s="188">
        <f>J92</f>
        <v>0</v>
      </c>
      <c r="K60" s="189"/>
    </row>
    <row r="61" s="7" customFormat="1" ht="24.96" customHeight="1">
      <c r="B61" s="176"/>
      <c r="C61" s="177"/>
      <c r="D61" s="178" t="s">
        <v>689</v>
      </c>
      <c r="E61" s="179"/>
      <c r="F61" s="179"/>
      <c r="G61" s="179"/>
      <c r="H61" s="179"/>
      <c r="I61" s="180"/>
      <c r="J61" s="181">
        <f>J98</f>
        <v>0</v>
      </c>
      <c r="K61" s="182"/>
    </row>
    <row r="62" s="8" customFormat="1" ht="19.92" customHeight="1">
      <c r="B62" s="183"/>
      <c r="C62" s="184"/>
      <c r="D62" s="185" t="s">
        <v>690</v>
      </c>
      <c r="E62" s="186"/>
      <c r="F62" s="186"/>
      <c r="G62" s="186"/>
      <c r="H62" s="186"/>
      <c r="I62" s="187"/>
      <c r="J62" s="188">
        <f>J99</f>
        <v>0</v>
      </c>
      <c r="K62" s="189"/>
    </row>
    <row r="63" s="1" customFormat="1" ht="21.84" customHeight="1">
      <c r="B63" s="45"/>
      <c r="C63" s="46"/>
      <c r="D63" s="46"/>
      <c r="E63" s="46"/>
      <c r="F63" s="46"/>
      <c r="G63" s="46"/>
      <c r="H63" s="46"/>
      <c r="I63" s="143"/>
      <c r="J63" s="46"/>
      <c r="K63" s="50"/>
    </row>
    <row r="64" s="1" customFormat="1" ht="6.96" customHeight="1">
      <c r="B64" s="66"/>
      <c r="C64" s="67"/>
      <c r="D64" s="67"/>
      <c r="E64" s="67"/>
      <c r="F64" s="67"/>
      <c r="G64" s="67"/>
      <c r="H64" s="67"/>
      <c r="I64" s="165"/>
      <c r="J64" s="67"/>
      <c r="K64" s="68"/>
    </row>
    <row r="68" s="1" customFormat="1" ht="6.96" customHeight="1">
      <c r="B68" s="69"/>
      <c r="C68" s="70"/>
      <c r="D68" s="70"/>
      <c r="E68" s="70"/>
      <c r="F68" s="70"/>
      <c r="G68" s="70"/>
      <c r="H68" s="70"/>
      <c r="I68" s="168"/>
      <c r="J68" s="70"/>
      <c r="K68" s="70"/>
      <c r="L68" s="71"/>
    </row>
    <row r="69" s="1" customFormat="1" ht="36.96" customHeight="1">
      <c r="B69" s="45"/>
      <c r="C69" s="72" t="s">
        <v>110</v>
      </c>
      <c r="D69" s="73"/>
      <c r="E69" s="73"/>
      <c r="F69" s="73"/>
      <c r="G69" s="73"/>
      <c r="H69" s="73"/>
      <c r="I69" s="190"/>
      <c r="J69" s="73"/>
      <c r="K69" s="73"/>
      <c r="L69" s="71"/>
    </row>
    <row r="70" s="1" customFormat="1" ht="6.96" customHeight="1">
      <c r="B70" s="45"/>
      <c r="C70" s="73"/>
      <c r="D70" s="73"/>
      <c r="E70" s="73"/>
      <c r="F70" s="73"/>
      <c r="G70" s="73"/>
      <c r="H70" s="73"/>
      <c r="I70" s="190"/>
      <c r="J70" s="73"/>
      <c r="K70" s="73"/>
      <c r="L70" s="71"/>
    </row>
    <row r="71" s="1" customFormat="1" ht="14.4" customHeight="1">
      <c r="B71" s="45"/>
      <c r="C71" s="75" t="s">
        <v>18</v>
      </c>
      <c r="D71" s="73"/>
      <c r="E71" s="73"/>
      <c r="F71" s="73"/>
      <c r="G71" s="73"/>
      <c r="H71" s="73"/>
      <c r="I71" s="190"/>
      <c r="J71" s="73"/>
      <c r="K71" s="73"/>
      <c r="L71" s="71"/>
    </row>
    <row r="72" s="1" customFormat="1" ht="16.5" customHeight="1">
      <c r="B72" s="45"/>
      <c r="C72" s="73"/>
      <c r="D72" s="73"/>
      <c r="E72" s="191" t="str">
        <f>E7</f>
        <v>ZŠ Holice - bezbariérový přístup</v>
      </c>
      <c r="F72" s="75"/>
      <c r="G72" s="75"/>
      <c r="H72" s="75"/>
      <c r="I72" s="190"/>
      <c r="J72" s="73"/>
      <c r="K72" s="73"/>
      <c r="L72" s="71"/>
    </row>
    <row r="73" s="1" customFormat="1" ht="14.4" customHeight="1">
      <c r="B73" s="45"/>
      <c r="C73" s="75" t="s">
        <v>97</v>
      </c>
      <c r="D73" s="73"/>
      <c r="E73" s="73"/>
      <c r="F73" s="73"/>
      <c r="G73" s="73"/>
      <c r="H73" s="73"/>
      <c r="I73" s="190"/>
      <c r="J73" s="73"/>
      <c r="K73" s="73"/>
      <c r="L73" s="71"/>
    </row>
    <row r="74" s="1" customFormat="1" ht="17.25" customHeight="1">
      <c r="B74" s="45"/>
      <c r="C74" s="73"/>
      <c r="D74" s="73"/>
      <c r="E74" s="81" t="str">
        <f>E9</f>
        <v>03 - Elektro</v>
      </c>
      <c r="F74" s="73"/>
      <c r="G74" s="73"/>
      <c r="H74" s="73"/>
      <c r="I74" s="190"/>
      <c r="J74" s="73"/>
      <c r="K74" s="73"/>
      <c r="L74" s="71"/>
    </row>
    <row r="75" s="1" customFormat="1" ht="6.96" customHeight="1">
      <c r="B75" s="45"/>
      <c r="C75" s="73"/>
      <c r="D75" s="73"/>
      <c r="E75" s="73"/>
      <c r="F75" s="73"/>
      <c r="G75" s="73"/>
      <c r="H75" s="73"/>
      <c r="I75" s="190"/>
      <c r="J75" s="73"/>
      <c r="K75" s="73"/>
      <c r="L75" s="71"/>
    </row>
    <row r="76" s="1" customFormat="1" ht="18" customHeight="1">
      <c r="B76" s="45"/>
      <c r="C76" s="75" t="s">
        <v>23</v>
      </c>
      <c r="D76" s="73"/>
      <c r="E76" s="73"/>
      <c r="F76" s="192" t="str">
        <f>F12</f>
        <v xml:space="preserve"> </v>
      </c>
      <c r="G76" s="73"/>
      <c r="H76" s="73"/>
      <c r="I76" s="193" t="s">
        <v>25</v>
      </c>
      <c r="J76" s="84" t="str">
        <f>IF(J12="","",J12)</f>
        <v>11. 9. 2017</v>
      </c>
      <c r="K76" s="73"/>
      <c r="L76" s="71"/>
    </row>
    <row r="77" s="1" customFormat="1" ht="6.96" customHeight="1">
      <c r="B77" s="45"/>
      <c r="C77" s="73"/>
      <c r="D77" s="73"/>
      <c r="E77" s="73"/>
      <c r="F77" s="73"/>
      <c r="G77" s="73"/>
      <c r="H77" s="73"/>
      <c r="I77" s="190"/>
      <c r="J77" s="73"/>
      <c r="K77" s="73"/>
      <c r="L77" s="71"/>
    </row>
    <row r="78" s="1" customFormat="1">
      <c r="B78" s="45"/>
      <c r="C78" s="75" t="s">
        <v>27</v>
      </c>
      <c r="D78" s="73"/>
      <c r="E78" s="73"/>
      <c r="F78" s="192" t="str">
        <f>E15</f>
        <v>Město Holice</v>
      </c>
      <c r="G78" s="73"/>
      <c r="H78" s="73"/>
      <c r="I78" s="193" t="s">
        <v>33</v>
      </c>
      <c r="J78" s="192" t="str">
        <f>E21</f>
        <v>Ing.Arch.Jelena Žuravljová</v>
      </c>
      <c r="K78" s="73"/>
      <c r="L78" s="71"/>
    </row>
    <row r="79" s="1" customFormat="1" ht="14.4" customHeight="1">
      <c r="B79" s="45"/>
      <c r="C79" s="75" t="s">
        <v>31</v>
      </c>
      <c r="D79" s="73"/>
      <c r="E79" s="73"/>
      <c r="F79" s="192" t="str">
        <f>IF(E18="","",E18)</f>
        <v/>
      </c>
      <c r="G79" s="73"/>
      <c r="H79" s="73"/>
      <c r="I79" s="190"/>
      <c r="J79" s="73"/>
      <c r="K79" s="73"/>
      <c r="L79" s="71"/>
    </row>
    <row r="80" s="1" customFormat="1" ht="10.32" customHeight="1">
      <c r="B80" s="45"/>
      <c r="C80" s="73"/>
      <c r="D80" s="73"/>
      <c r="E80" s="73"/>
      <c r="F80" s="73"/>
      <c r="G80" s="73"/>
      <c r="H80" s="73"/>
      <c r="I80" s="190"/>
      <c r="J80" s="73"/>
      <c r="K80" s="73"/>
      <c r="L80" s="71"/>
    </row>
    <row r="81" s="9" customFormat="1" ht="29.28" customHeight="1">
      <c r="B81" s="194"/>
      <c r="C81" s="195" t="s">
        <v>111</v>
      </c>
      <c r="D81" s="196" t="s">
        <v>56</v>
      </c>
      <c r="E81" s="196" t="s">
        <v>52</v>
      </c>
      <c r="F81" s="196" t="s">
        <v>112</v>
      </c>
      <c r="G81" s="196" t="s">
        <v>113</v>
      </c>
      <c r="H81" s="196" t="s">
        <v>114</v>
      </c>
      <c r="I81" s="197" t="s">
        <v>115</v>
      </c>
      <c r="J81" s="196" t="s">
        <v>101</v>
      </c>
      <c r="K81" s="198" t="s">
        <v>116</v>
      </c>
      <c r="L81" s="199"/>
      <c r="M81" s="101" t="s">
        <v>117</v>
      </c>
      <c r="N81" s="102" t="s">
        <v>41</v>
      </c>
      <c r="O81" s="102" t="s">
        <v>118</v>
      </c>
      <c r="P81" s="102" t="s">
        <v>119</v>
      </c>
      <c r="Q81" s="102" t="s">
        <v>120</v>
      </c>
      <c r="R81" s="102" t="s">
        <v>121</v>
      </c>
      <c r="S81" s="102" t="s">
        <v>122</v>
      </c>
      <c r="T81" s="103" t="s">
        <v>123</v>
      </c>
    </row>
    <row r="82" s="1" customFormat="1" ht="29.28" customHeight="1">
      <c r="B82" s="45"/>
      <c r="C82" s="107" t="s">
        <v>102</v>
      </c>
      <c r="D82" s="73"/>
      <c r="E82" s="73"/>
      <c r="F82" s="73"/>
      <c r="G82" s="73"/>
      <c r="H82" s="73"/>
      <c r="I82" s="190"/>
      <c r="J82" s="200">
        <f>BK82</f>
        <v>0</v>
      </c>
      <c r="K82" s="73"/>
      <c r="L82" s="71"/>
      <c r="M82" s="104"/>
      <c r="N82" s="105"/>
      <c r="O82" s="105"/>
      <c r="P82" s="201">
        <f>P83+P98</f>
        <v>0</v>
      </c>
      <c r="Q82" s="105"/>
      <c r="R82" s="201">
        <f>R83+R98</f>
        <v>0</v>
      </c>
      <c r="S82" s="105"/>
      <c r="T82" s="202">
        <f>T83+T98</f>
        <v>0</v>
      </c>
      <c r="AT82" s="23" t="s">
        <v>70</v>
      </c>
      <c r="AU82" s="23" t="s">
        <v>103</v>
      </c>
      <c r="BK82" s="203">
        <f>BK83+BK98</f>
        <v>0</v>
      </c>
    </row>
    <row r="83" s="10" customFormat="1" ht="37.44" customHeight="1">
      <c r="B83" s="204"/>
      <c r="C83" s="205"/>
      <c r="D83" s="206" t="s">
        <v>70</v>
      </c>
      <c r="E83" s="207" t="s">
        <v>691</v>
      </c>
      <c r="F83" s="207" t="s">
        <v>692</v>
      </c>
      <c r="G83" s="205"/>
      <c r="H83" s="205"/>
      <c r="I83" s="208"/>
      <c r="J83" s="209">
        <f>BK83</f>
        <v>0</v>
      </c>
      <c r="K83" s="205"/>
      <c r="L83" s="210"/>
      <c r="M83" s="211"/>
      <c r="N83" s="212"/>
      <c r="O83" s="212"/>
      <c r="P83" s="213">
        <f>P84+P86+P92</f>
        <v>0</v>
      </c>
      <c r="Q83" s="212"/>
      <c r="R83" s="213">
        <f>R84+R86+R92</f>
        <v>0</v>
      </c>
      <c r="S83" s="212"/>
      <c r="T83" s="214">
        <f>T84+T86+T92</f>
        <v>0</v>
      </c>
      <c r="AR83" s="215" t="s">
        <v>81</v>
      </c>
      <c r="AT83" s="216" t="s">
        <v>70</v>
      </c>
      <c r="AU83" s="216" t="s">
        <v>71</v>
      </c>
      <c r="AY83" s="215" t="s">
        <v>126</v>
      </c>
      <c r="BK83" s="217">
        <f>BK84+BK86+BK92</f>
        <v>0</v>
      </c>
    </row>
    <row r="84" s="10" customFormat="1" ht="19.92" customHeight="1">
      <c r="B84" s="204"/>
      <c r="C84" s="205"/>
      <c r="D84" s="206" t="s">
        <v>70</v>
      </c>
      <c r="E84" s="218" t="s">
        <v>693</v>
      </c>
      <c r="F84" s="218" t="s">
        <v>694</v>
      </c>
      <c r="G84" s="205"/>
      <c r="H84" s="205"/>
      <c r="I84" s="208"/>
      <c r="J84" s="219">
        <f>BK84</f>
        <v>0</v>
      </c>
      <c r="K84" s="205"/>
      <c r="L84" s="210"/>
      <c r="M84" s="211"/>
      <c r="N84" s="212"/>
      <c r="O84" s="212"/>
      <c r="P84" s="213">
        <f>P85</f>
        <v>0</v>
      </c>
      <c r="Q84" s="212"/>
      <c r="R84" s="213">
        <f>R85</f>
        <v>0</v>
      </c>
      <c r="S84" s="212"/>
      <c r="T84" s="214">
        <f>T85</f>
        <v>0</v>
      </c>
      <c r="AR84" s="215" t="s">
        <v>81</v>
      </c>
      <c r="AT84" s="216" t="s">
        <v>70</v>
      </c>
      <c r="AU84" s="216" t="s">
        <v>79</v>
      </c>
      <c r="AY84" s="215" t="s">
        <v>126</v>
      </c>
      <c r="BK84" s="217">
        <f>BK85</f>
        <v>0</v>
      </c>
    </row>
    <row r="85" s="1" customFormat="1" ht="16.5" customHeight="1">
      <c r="B85" s="45"/>
      <c r="C85" s="220" t="s">
        <v>79</v>
      </c>
      <c r="D85" s="220" t="s">
        <v>129</v>
      </c>
      <c r="E85" s="221" t="s">
        <v>695</v>
      </c>
      <c r="F85" s="222" t="s">
        <v>696</v>
      </c>
      <c r="G85" s="223" t="s">
        <v>413</v>
      </c>
      <c r="H85" s="224">
        <v>1</v>
      </c>
      <c r="I85" s="225"/>
      <c r="J85" s="226">
        <f>ROUND(I85*H85,2)</f>
        <v>0</v>
      </c>
      <c r="K85" s="222" t="s">
        <v>21</v>
      </c>
      <c r="L85" s="71"/>
      <c r="M85" s="227" t="s">
        <v>21</v>
      </c>
      <c r="N85" s="228" t="s">
        <v>42</v>
      </c>
      <c r="O85" s="46"/>
      <c r="P85" s="229">
        <f>O85*H85</f>
        <v>0</v>
      </c>
      <c r="Q85" s="229">
        <v>0</v>
      </c>
      <c r="R85" s="229">
        <f>Q85*H85</f>
        <v>0</v>
      </c>
      <c r="S85" s="229">
        <v>0</v>
      </c>
      <c r="T85" s="230">
        <f>S85*H85</f>
        <v>0</v>
      </c>
      <c r="AR85" s="23" t="s">
        <v>270</v>
      </c>
      <c r="AT85" s="23" t="s">
        <v>129</v>
      </c>
      <c r="AU85" s="23" t="s">
        <v>81</v>
      </c>
      <c r="AY85" s="23" t="s">
        <v>126</v>
      </c>
      <c r="BE85" s="231">
        <f>IF(N85="základní",J85,0)</f>
        <v>0</v>
      </c>
      <c r="BF85" s="231">
        <f>IF(N85="snížená",J85,0)</f>
        <v>0</v>
      </c>
      <c r="BG85" s="231">
        <f>IF(N85="zákl. přenesená",J85,0)</f>
        <v>0</v>
      </c>
      <c r="BH85" s="231">
        <f>IF(N85="sníž. přenesená",J85,0)</f>
        <v>0</v>
      </c>
      <c r="BI85" s="231">
        <f>IF(N85="nulová",J85,0)</f>
        <v>0</v>
      </c>
      <c r="BJ85" s="23" t="s">
        <v>79</v>
      </c>
      <c r="BK85" s="231">
        <f>ROUND(I85*H85,2)</f>
        <v>0</v>
      </c>
      <c r="BL85" s="23" t="s">
        <v>270</v>
      </c>
      <c r="BM85" s="23" t="s">
        <v>81</v>
      </c>
    </row>
    <row r="86" s="10" customFormat="1" ht="29.88" customHeight="1">
      <c r="B86" s="204"/>
      <c r="C86" s="205"/>
      <c r="D86" s="206" t="s">
        <v>70</v>
      </c>
      <c r="E86" s="218" t="s">
        <v>697</v>
      </c>
      <c r="F86" s="218" t="s">
        <v>698</v>
      </c>
      <c r="G86" s="205"/>
      <c r="H86" s="205"/>
      <c r="I86" s="208"/>
      <c r="J86" s="219">
        <f>BK86</f>
        <v>0</v>
      </c>
      <c r="K86" s="205"/>
      <c r="L86" s="210"/>
      <c r="M86" s="211"/>
      <c r="N86" s="212"/>
      <c r="O86" s="212"/>
      <c r="P86" s="213">
        <f>SUM(P87:P91)</f>
        <v>0</v>
      </c>
      <c r="Q86" s="212"/>
      <c r="R86" s="213">
        <f>SUM(R87:R91)</f>
        <v>0</v>
      </c>
      <c r="S86" s="212"/>
      <c r="T86" s="214">
        <f>SUM(T87:T91)</f>
        <v>0</v>
      </c>
      <c r="AR86" s="215" t="s">
        <v>81</v>
      </c>
      <c r="AT86" s="216" t="s">
        <v>70</v>
      </c>
      <c r="AU86" s="216" t="s">
        <v>79</v>
      </c>
      <c r="AY86" s="215" t="s">
        <v>126</v>
      </c>
      <c r="BK86" s="217">
        <f>SUM(BK87:BK91)</f>
        <v>0</v>
      </c>
    </row>
    <row r="87" s="1" customFormat="1" ht="16.5" customHeight="1">
      <c r="B87" s="45"/>
      <c r="C87" s="220" t="s">
        <v>81</v>
      </c>
      <c r="D87" s="220" t="s">
        <v>129</v>
      </c>
      <c r="E87" s="221" t="s">
        <v>699</v>
      </c>
      <c r="F87" s="222" t="s">
        <v>700</v>
      </c>
      <c r="G87" s="223" t="s">
        <v>413</v>
      </c>
      <c r="H87" s="224">
        <v>21</v>
      </c>
      <c r="I87" s="225"/>
      <c r="J87" s="226">
        <f>ROUND(I87*H87,2)</f>
        <v>0</v>
      </c>
      <c r="K87" s="222" t="s">
        <v>21</v>
      </c>
      <c r="L87" s="71"/>
      <c r="M87" s="227" t="s">
        <v>21</v>
      </c>
      <c r="N87" s="228" t="s">
        <v>42</v>
      </c>
      <c r="O87" s="46"/>
      <c r="P87" s="229">
        <f>O87*H87</f>
        <v>0</v>
      </c>
      <c r="Q87" s="229">
        <v>0</v>
      </c>
      <c r="R87" s="229">
        <f>Q87*H87</f>
        <v>0</v>
      </c>
      <c r="S87" s="229">
        <v>0</v>
      </c>
      <c r="T87" s="230">
        <f>S87*H87</f>
        <v>0</v>
      </c>
      <c r="AR87" s="23" t="s">
        <v>270</v>
      </c>
      <c r="AT87" s="23" t="s">
        <v>129</v>
      </c>
      <c r="AU87" s="23" t="s">
        <v>81</v>
      </c>
      <c r="AY87" s="23" t="s">
        <v>126</v>
      </c>
      <c r="BE87" s="231">
        <f>IF(N87="základní",J87,0)</f>
        <v>0</v>
      </c>
      <c r="BF87" s="231">
        <f>IF(N87="snížená",J87,0)</f>
        <v>0</v>
      </c>
      <c r="BG87" s="231">
        <f>IF(N87="zákl. přenesená",J87,0)</f>
        <v>0</v>
      </c>
      <c r="BH87" s="231">
        <f>IF(N87="sníž. přenesená",J87,0)</f>
        <v>0</v>
      </c>
      <c r="BI87" s="231">
        <f>IF(N87="nulová",J87,0)</f>
        <v>0</v>
      </c>
      <c r="BJ87" s="23" t="s">
        <v>79</v>
      </c>
      <c r="BK87" s="231">
        <f>ROUND(I87*H87,2)</f>
        <v>0</v>
      </c>
      <c r="BL87" s="23" t="s">
        <v>270</v>
      </c>
      <c r="BM87" s="23" t="s">
        <v>149</v>
      </c>
    </row>
    <row r="88" s="1" customFormat="1" ht="16.5" customHeight="1">
      <c r="B88" s="45"/>
      <c r="C88" s="272" t="s">
        <v>143</v>
      </c>
      <c r="D88" s="272" t="s">
        <v>378</v>
      </c>
      <c r="E88" s="273" t="s">
        <v>701</v>
      </c>
      <c r="F88" s="274" t="s">
        <v>702</v>
      </c>
      <c r="G88" s="275" t="s">
        <v>413</v>
      </c>
      <c r="H88" s="276">
        <v>17</v>
      </c>
      <c r="I88" s="277"/>
      <c r="J88" s="278">
        <f>ROUND(I88*H88,2)</f>
        <v>0</v>
      </c>
      <c r="K88" s="274" t="s">
        <v>21</v>
      </c>
      <c r="L88" s="279"/>
      <c r="M88" s="280" t="s">
        <v>21</v>
      </c>
      <c r="N88" s="281" t="s">
        <v>42</v>
      </c>
      <c r="O88" s="46"/>
      <c r="P88" s="229">
        <f>O88*H88</f>
        <v>0</v>
      </c>
      <c r="Q88" s="229">
        <v>0</v>
      </c>
      <c r="R88" s="229">
        <f>Q88*H88</f>
        <v>0</v>
      </c>
      <c r="S88" s="229">
        <v>0</v>
      </c>
      <c r="T88" s="230">
        <f>S88*H88</f>
        <v>0</v>
      </c>
      <c r="AR88" s="23" t="s">
        <v>462</v>
      </c>
      <c r="AT88" s="23" t="s">
        <v>378</v>
      </c>
      <c r="AU88" s="23" t="s">
        <v>81</v>
      </c>
      <c r="AY88" s="23" t="s">
        <v>126</v>
      </c>
      <c r="BE88" s="231">
        <f>IF(N88="základní",J88,0)</f>
        <v>0</v>
      </c>
      <c r="BF88" s="231">
        <f>IF(N88="snížená",J88,0)</f>
        <v>0</v>
      </c>
      <c r="BG88" s="231">
        <f>IF(N88="zákl. přenesená",J88,0)</f>
        <v>0</v>
      </c>
      <c r="BH88" s="231">
        <f>IF(N88="sníž. přenesená",J88,0)</f>
        <v>0</v>
      </c>
      <c r="BI88" s="231">
        <f>IF(N88="nulová",J88,0)</f>
        <v>0</v>
      </c>
      <c r="BJ88" s="23" t="s">
        <v>79</v>
      </c>
      <c r="BK88" s="231">
        <f>ROUND(I88*H88,2)</f>
        <v>0</v>
      </c>
      <c r="BL88" s="23" t="s">
        <v>270</v>
      </c>
      <c r="BM88" s="23" t="s">
        <v>201</v>
      </c>
    </row>
    <row r="89" s="1" customFormat="1" ht="16.5" customHeight="1">
      <c r="B89" s="45"/>
      <c r="C89" s="272" t="s">
        <v>149</v>
      </c>
      <c r="D89" s="272" t="s">
        <v>378</v>
      </c>
      <c r="E89" s="273" t="s">
        <v>703</v>
      </c>
      <c r="F89" s="274" t="s">
        <v>704</v>
      </c>
      <c r="G89" s="275" t="s">
        <v>413</v>
      </c>
      <c r="H89" s="276">
        <v>4</v>
      </c>
      <c r="I89" s="277"/>
      <c r="J89" s="278">
        <f>ROUND(I89*H89,2)</f>
        <v>0</v>
      </c>
      <c r="K89" s="274" t="s">
        <v>21</v>
      </c>
      <c r="L89" s="279"/>
      <c r="M89" s="280" t="s">
        <v>21</v>
      </c>
      <c r="N89" s="281" t="s">
        <v>42</v>
      </c>
      <c r="O89" s="46"/>
      <c r="P89" s="229">
        <f>O89*H89</f>
        <v>0</v>
      </c>
      <c r="Q89" s="229">
        <v>0</v>
      </c>
      <c r="R89" s="229">
        <f>Q89*H89</f>
        <v>0</v>
      </c>
      <c r="S89" s="229">
        <v>0</v>
      </c>
      <c r="T89" s="230">
        <f>S89*H89</f>
        <v>0</v>
      </c>
      <c r="AR89" s="23" t="s">
        <v>462</v>
      </c>
      <c r="AT89" s="23" t="s">
        <v>378</v>
      </c>
      <c r="AU89" s="23" t="s">
        <v>81</v>
      </c>
      <c r="AY89" s="23" t="s">
        <v>126</v>
      </c>
      <c r="BE89" s="231">
        <f>IF(N89="základní",J89,0)</f>
        <v>0</v>
      </c>
      <c r="BF89" s="231">
        <f>IF(N89="snížená",J89,0)</f>
        <v>0</v>
      </c>
      <c r="BG89" s="231">
        <f>IF(N89="zákl. přenesená",J89,0)</f>
        <v>0</v>
      </c>
      <c r="BH89" s="231">
        <f>IF(N89="sníž. přenesená",J89,0)</f>
        <v>0</v>
      </c>
      <c r="BI89" s="231">
        <f>IF(N89="nulová",J89,0)</f>
        <v>0</v>
      </c>
      <c r="BJ89" s="23" t="s">
        <v>79</v>
      </c>
      <c r="BK89" s="231">
        <f>ROUND(I89*H89,2)</f>
        <v>0</v>
      </c>
      <c r="BL89" s="23" t="s">
        <v>270</v>
      </c>
      <c r="BM89" s="23" t="s">
        <v>216</v>
      </c>
    </row>
    <row r="90" s="1" customFormat="1" ht="16.5" customHeight="1">
      <c r="B90" s="45"/>
      <c r="C90" s="220" t="s">
        <v>125</v>
      </c>
      <c r="D90" s="220" t="s">
        <v>129</v>
      </c>
      <c r="E90" s="221" t="s">
        <v>705</v>
      </c>
      <c r="F90" s="222" t="s">
        <v>706</v>
      </c>
      <c r="G90" s="223" t="s">
        <v>413</v>
      </c>
      <c r="H90" s="224">
        <v>4</v>
      </c>
      <c r="I90" s="225"/>
      <c r="J90" s="226">
        <f>ROUND(I90*H90,2)</f>
        <v>0</v>
      </c>
      <c r="K90" s="222" t="s">
        <v>21</v>
      </c>
      <c r="L90" s="71"/>
      <c r="M90" s="227" t="s">
        <v>21</v>
      </c>
      <c r="N90" s="228" t="s">
        <v>42</v>
      </c>
      <c r="O90" s="46"/>
      <c r="P90" s="229">
        <f>O90*H90</f>
        <v>0</v>
      </c>
      <c r="Q90" s="229">
        <v>0</v>
      </c>
      <c r="R90" s="229">
        <f>Q90*H90</f>
        <v>0</v>
      </c>
      <c r="S90" s="229">
        <v>0</v>
      </c>
      <c r="T90" s="230">
        <f>S90*H90</f>
        <v>0</v>
      </c>
      <c r="AR90" s="23" t="s">
        <v>270</v>
      </c>
      <c r="AT90" s="23" t="s">
        <v>129</v>
      </c>
      <c r="AU90" s="23" t="s">
        <v>81</v>
      </c>
      <c r="AY90" s="23" t="s">
        <v>126</v>
      </c>
      <c r="BE90" s="231">
        <f>IF(N90="základní",J90,0)</f>
        <v>0</v>
      </c>
      <c r="BF90" s="231">
        <f>IF(N90="snížená",J90,0)</f>
        <v>0</v>
      </c>
      <c r="BG90" s="231">
        <f>IF(N90="zákl. přenesená",J90,0)</f>
        <v>0</v>
      </c>
      <c r="BH90" s="231">
        <f>IF(N90="sníž. přenesená",J90,0)</f>
        <v>0</v>
      </c>
      <c r="BI90" s="231">
        <f>IF(N90="nulová",J90,0)</f>
        <v>0</v>
      </c>
      <c r="BJ90" s="23" t="s">
        <v>79</v>
      </c>
      <c r="BK90" s="231">
        <f>ROUND(I90*H90,2)</f>
        <v>0</v>
      </c>
      <c r="BL90" s="23" t="s">
        <v>270</v>
      </c>
      <c r="BM90" s="23" t="s">
        <v>231</v>
      </c>
    </row>
    <row r="91" s="1" customFormat="1" ht="16.5" customHeight="1">
      <c r="B91" s="45"/>
      <c r="C91" s="272" t="s">
        <v>201</v>
      </c>
      <c r="D91" s="272" t="s">
        <v>378</v>
      </c>
      <c r="E91" s="273" t="s">
        <v>707</v>
      </c>
      <c r="F91" s="274" t="s">
        <v>708</v>
      </c>
      <c r="G91" s="275" t="s">
        <v>413</v>
      </c>
      <c r="H91" s="276">
        <v>4</v>
      </c>
      <c r="I91" s="277"/>
      <c r="J91" s="278">
        <f>ROUND(I91*H91,2)</f>
        <v>0</v>
      </c>
      <c r="K91" s="274" t="s">
        <v>21</v>
      </c>
      <c r="L91" s="279"/>
      <c r="M91" s="280" t="s">
        <v>21</v>
      </c>
      <c r="N91" s="281" t="s">
        <v>42</v>
      </c>
      <c r="O91" s="46"/>
      <c r="P91" s="229">
        <f>O91*H91</f>
        <v>0</v>
      </c>
      <c r="Q91" s="229">
        <v>0</v>
      </c>
      <c r="R91" s="229">
        <f>Q91*H91</f>
        <v>0</v>
      </c>
      <c r="S91" s="229">
        <v>0</v>
      </c>
      <c r="T91" s="230">
        <f>S91*H91</f>
        <v>0</v>
      </c>
      <c r="AR91" s="23" t="s">
        <v>462</v>
      </c>
      <c r="AT91" s="23" t="s">
        <v>378</v>
      </c>
      <c r="AU91" s="23" t="s">
        <v>81</v>
      </c>
      <c r="AY91" s="23" t="s">
        <v>126</v>
      </c>
      <c r="BE91" s="231">
        <f>IF(N91="základní",J91,0)</f>
        <v>0</v>
      </c>
      <c r="BF91" s="231">
        <f>IF(N91="snížená",J91,0)</f>
        <v>0</v>
      </c>
      <c r="BG91" s="231">
        <f>IF(N91="zákl. přenesená",J91,0)</f>
        <v>0</v>
      </c>
      <c r="BH91" s="231">
        <f>IF(N91="sníž. přenesená",J91,0)</f>
        <v>0</v>
      </c>
      <c r="BI91" s="231">
        <f>IF(N91="nulová",J91,0)</f>
        <v>0</v>
      </c>
      <c r="BJ91" s="23" t="s">
        <v>79</v>
      </c>
      <c r="BK91" s="231">
        <f>ROUND(I91*H91,2)</f>
        <v>0</v>
      </c>
      <c r="BL91" s="23" t="s">
        <v>270</v>
      </c>
      <c r="BM91" s="23" t="s">
        <v>249</v>
      </c>
    </row>
    <row r="92" s="10" customFormat="1" ht="29.88" customHeight="1">
      <c r="B92" s="204"/>
      <c r="C92" s="205"/>
      <c r="D92" s="206" t="s">
        <v>70</v>
      </c>
      <c r="E92" s="218" t="s">
        <v>709</v>
      </c>
      <c r="F92" s="218" t="s">
        <v>710</v>
      </c>
      <c r="G92" s="205"/>
      <c r="H92" s="205"/>
      <c r="I92" s="208"/>
      <c r="J92" s="219">
        <f>BK92</f>
        <v>0</v>
      </c>
      <c r="K92" s="205"/>
      <c r="L92" s="210"/>
      <c r="M92" s="211"/>
      <c r="N92" s="212"/>
      <c r="O92" s="212"/>
      <c r="P92" s="213">
        <f>SUM(P93:P97)</f>
        <v>0</v>
      </c>
      <c r="Q92" s="212"/>
      <c r="R92" s="213">
        <f>SUM(R93:R97)</f>
        <v>0</v>
      </c>
      <c r="S92" s="212"/>
      <c r="T92" s="214">
        <f>SUM(T93:T97)</f>
        <v>0</v>
      </c>
      <c r="AR92" s="215" t="s">
        <v>81</v>
      </c>
      <c r="AT92" s="216" t="s">
        <v>70</v>
      </c>
      <c r="AU92" s="216" t="s">
        <v>79</v>
      </c>
      <c r="AY92" s="215" t="s">
        <v>126</v>
      </c>
      <c r="BK92" s="217">
        <f>SUM(BK93:BK97)</f>
        <v>0</v>
      </c>
    </row>
    <row r="93" s="1" customFormat="1" ht="16.5" customHeight="1">
      <c r="B93" s="45"/>
      <c r="C93" s="220" t="s">
        <v>209</v>
      </c>
      <c r="D93" s="220" t="s">
        <v>129</v>
      </c>
      <c r="E93" s="221" t="s">
        <v>711</v>
      </c>
      <c r="F93" s="222" t="s">
        <v>712</v>
      </c>
      <c r="G93" s="223" t="s">
        <v>413</v>
      </c>
      <c r="H93" s="224">
        <v>4</v>
      </c>
      <c r="I93" s="225"/>
      <c r="J93" s="226">
        <f>ROUND(I93*H93,2)</f>
        <v>0</v>
      </c>
      <c r="K93" s="222" t="s">
        <v>21</v>
      </c>
      <c r="L93" s="71"/>
      <c r="M93" s="227" t="s">
        <v>21</v>
      </c>
      <c r="N93" s="228" t="s">
        <v>42</v>
      </c>
      <c r="O93" s="46"/>
      <c r="P93" s="229">
        <f>O93*H93</f>
        <v>0</v>
      </c>
      <c r="Q93" s="229">
        <v>0</v>
      </c>
      <c r="R93" s="229">
        <f>Q93*H93</f>
        <v>0</v>
      </c>
      <c r="S93" s="229">
        <v>0</v>
      </c>
      <c r="T93" s="230">
        <f>S93*H93</f>
        <v>0</v>
      </c>
      <c r="AR93" s="23" t="s">
        <v>270</v>
      </c>
      <c r="AT93" s="23" t="s">
        <v>129</v>
      </c>
      <c r="AU93" s="23" t="s">
        <v>81</v>
      </c>
      <c r="AY93" s="23" t="s">
        <v>126</v>
      </c>
      <c r="BE93" s="231">
        <f>IF(N93="základní",J93,0)</f>
        <v>0</v>
      </c>
      <c r="BF93" s="231">
        <f>IF(N93="snížená",J93,0)</f>
        <v>0</v>
      </c>
      <c r="BG93" s="231">
        <f>IF(N93="zákl. přenesená",J93,0)</f>
        <v>0</v>
      </c>
      <c r="BH93" s="231">
        <f>IF(N93="sníž. přenesená",J93,0)</f>
        <v>0</v>
      </c>
      <c r="BI93" s="231">
        <f>IF(N93="nulová",J93,0)</f>
        <v>0</v>
      </c>
      <c r="BJ93" s="23" t="s">
        <v>79</v>
      </c>
      <c r="BK93" s="231">
        <f>ROUND(I93*H93,2)</f>
        <v>0</v>
      </c>
      <c r="BL93" s="23" t="s">
        <v>270</v>
      </c>
      <c r="BM93" s="23" t="s">
        <v>258</v>
      </c>
    </row>
    <row r="94" s="1" customFormat="1" ht="16.5" customHeight="1">
      <c r="B94" s="45"/>
      <c r="C94" s="272" t="s">
        <v>216</v>
      </c>
      <c r="D94" s="272" t="s">
        <v>378</v>
      </c>
      <c r="E94" s="273" t="s">
        <v>713</v>
      </c>
      <c r="F94" s="274" t="s">
        <v>714</v>
      </c>
      <c r="G94" s="275" t="s">
        <v>413</v>
      </c>
      <c r="H94" s="276">
        <v>1</v>
      </c>
      <c r="I94" s="277"/>
      <c r="J94" s="278">
        <f>ROUND(I94*H94,2)</f>
        <v>0</v>
      </c>
      <c r="K94" s="274" t="s">
        <v>21</v>
      </c>
      <c r="L94" s="279"/>
      <c r="M94" s="280" t="s">
        <v>21</v>
      </c>
      <c r="N94" s="281" t="s">
        <v>42</v>
      </c>
      <c r="O94" s="46"/>
      <c r="P94" s="229">
        <f>O94*H94</f>
        <v>0</v>
      </c>
      <c r="Q94" s="229">
        <v>0</v>
      </c>
      <c r="R94" s="229">
        <f>Q94*H94</f>
        <v>0</v>
      </c>
      <c r="S94" s="229">
        <v>0</v>
      </c>
      <c r="T94" s="230">
        <f>S94*H94</f>
        <v>0</v>
      </c>
      <c r="AR94" s="23" t="s">
        <v>462</v>
      </c>
      <c r="AT94" s="23" t="s">
        <v>378</v>
      </c>
      <c r="AU94" s="23" t="s">
        <v>81</v>
      </c>
      <c r="AY94" s="23" t="s">
        <v>126</v>
      </c>
      <c r="BE94" s="231">
        <f>IF(N94="základní",J94,0)</f>
        <v>0</v>
      </c>
      <c r="BF94" s="231">
        <f>IF(N94="snížená",J94,0)</f>
        <v>0</v>
      </c>
      <c r="BG94" s="231">
        <f>IF(N94="zákl. přenesená",J94,0)</f>
        <v>0</v>
      </c>
      <c r="BH94" s="231">
        <f>IF(N94="sníž. přenesená",J94,0)</f>
        <v>0</v>
      </c>
      <c r="BI94" s="231">
        <f>IF(N94="nulová",J94,0)</f>
        <v>0</v>
      </c>
      <c r="BJ94" s="23" t="s">
        <v>79</v>
      </c>
      <c r="BK94" s="231">
        <f>ROUND(I94*H94,2)</f>
        <v>0</v>
      </c>
      <c r="BL94" s="23" t="s">
        <v>270</v>
      </c>
      <c r="BM94" s="23" t="s">
        <v>270</v>
      </c>
    </row>
    <row r="95" s="1" customFormat="1" ht="16.5" customHeight="1">
      <c r="B95" s="45"/>
      <c r="C95" s="272" t="s">
        <v>183</v>
      </c>
      <c r="D95" s="272" t="s">
        <v>378</v>
      </c>
      <c r="E95" s="273" t="s">
        <v>715</v>
      </c>
      <c r="F95" s="274" t="s">
        <v>716</v>
      </c>
      <c r="G95" s="275" t="s">
        <v>413</v>
      </c>
      <c r="H95" s="276">
        <v>3</v>
      </c>
      <c r="I95" s="277"/>
      <c r="J95" s="278">
        <f>ROUND(I95*H95,2)</f>
        <v>0</v>
      </c>
      <c r="K95" s="274" t="s">
        <v>21</v>
      </c>
      <c r="L95" s="279"/>
      <c r="M95" s="280" t="s">
        <v>21</v>
      </c>
      <c r="N95" s="281" t="s">
        <v>42</v>
      </c>
      <c r="O95" s="46"/>
      <c r="P95" s="229">
        <f>O95*H95</f>
        <v>0</v>
      </c>
      <c r="Q95" s="229">
        <v>0</v>
      </c>
      <c r="R95" s="229">
        <f>Q95*H95</f>
        <v>0</v>
      </c>
      <c r="S95" s="229">
        <v>0</v>
      </c>
      <c r="T95" s="230">
        <f>S95*H95</f>
        <v>0</v>
      </c>
      <c r="AR95" s="23" t="s">
        <v>462</v>
      </c>
      <c r="AT95" s="23" t="s">
        <v>378</v>
      </c>
      <c r="AU95" s="23" t="s">
        <v>81</v>
      </c>
      <c r="AY95" s="23" t="s">
        <v>126</v>
      </c>
      <c r="BE95" s="231">
        <f>IF(N95="základní",J95,0)</f>
        <v>0</v>
      </c>
      <c r="BF95" s="231">
        <f>IF(N95="snížená",J95,0)</f>
        <v>0</v>
      </c>
      <c r="BG95" s="231">
        <f>IF(N95="zákl. přenesená",J95,0)</f>
        <v>0</v>
      </c>
      <c r="BH95" s="231">
        <f>IF(N95="sníž. přenesená",J95,0)</f>
        <v>0</v>
      </c>
      <c r="BI95" s="231">
        <f>IF(N95="nulová",J95,0)</f>
        <v>0</v>
      </c>
      <c r="BJ95" s="23" t="s">
        <v>79</v>
      </c>
      <c r="BK95" s="231">
        <f>ROUND(I95*H95,2)</f>
        <v>0</v>
      </c>
      <c r="BL95" s="23" t="s">
        <v>270</v>
      </c>
      <c r="BM95" s="23" t="s">
        <v>286</v>
      </c>
    </row>
    <row r="96" s="1" customFormat="1" ht="16.5" customHeight="1">
      <c r="B96" s="45"/>
      <c r="C96" s="220" t="s">
        <v>231</v>
      </c>
      <c r="D96" s="220" t="s">
        <v>129</v>
      </c>
      <c r="E96" s="221" t="s">
        <v>717</v>
      </c>
      <c r="F96" s="222" t="s">
        <v>718</v>
      </c>
      <c r="G96" s="223" t="s">
        <v>413</v>
      </c>
      <c r="H96" s="224">
        <v>1</v>
      </c>
      <c r="I96" s="225"/>
      <c r="J96" s="226">
        <f>ROUND(I96*H96,2)</f>
        <v>0</v>
      </c>
      <c r="K96" s="222" t="s">
        <v>21</v>
      </c>
      <c r="L96" s="71"/>
      <c r="M96" s="227" t="s">
        <v>21</v>
      </c>
      <c r="N96" s="228" t="s">
        <v>42</v>
      </c>
      <c r="O96" s="46"/>
      <c r="P96" s="229">
        <f>O96*H96</f>
        <v>0</v>
      </c>
      <c r="Q96" s="229">
        <v>0</v>
      </c>
      <c r="R96" s="229">
        <f>Q96*H96</f>
        <v>0</v>
      </c>
      <c r="S96" s="229">
        <v>0</v>
      </c>
      <c r="T96" s="230">
        <f>S96*H96</f>
        <v>0</v>
      </c>
      <c r="AR96" s="23" t="s">
        <v>270</v>
      </c>
      <c r="AT96" s="23" t="s">
        <v>129</v>
      </c>
      <c r="AU96" s="23" t="s">
        <v>81</v>
      </c>
      <c r="AY96" s="23" t="s">
        <v>126</v>
      </c>
      <c r="BE96" s="231">
        <f>IF(N96="základní",J96,0)</f>
        <v>0</v>
      </c>
      <c r="BF96" s="231">
        <f>IF(N96="snížená",J96,0)</f>
        <v>0</v>
      </c>
      <c r="BG96" s="231">
        <f>IF(N96="zákl. přenesená",J96,0)</f>
        <v>0</v>
      </c>
      <c r="BH96" s="231">
        <f>IF(N96="sníž. přenesená",J96,0)</f>
        <v>0</v>
      </c>
      <c r="BI96" s="231">
        <f>IF(N96="nulová",J96,0)</f>
        <v>0</v>
      </c>
      <c r="BJ96" s="23" t="s">
        <v>79</v>
      </c>
      <c r="BK96" s="231">
        <f>ROUND(I96*H96,2)</f>
        <v>0</v>
      </c>
      <c r="BL96" s="23" t="s">
        <v>270</v>
      </c>
      <c r="BM96" s="23" t="s">
        <v>298</v>
      </c>
    </row>
    <row r="97" s="1" customFormat="1" ht="16.5" customHeight="1">
      <c r="B97" s="45"/>
      <c r="C97" s="272" t="s">
        <v>239</v>
      </c>
      <c r="D97" s="272" t="s">
        <v>378</v>
      </c>
      <c r="E97" s="273" t="s">
        <v>719</v>
      </c>
      <c r="F97" s="274" t="s">
        <v>720</v>
      </c>
      <c r="G97" s="275" t="s">
        <v>413</v>
      </c>
      <c r="H97" s="276">
        <v>1</v>
      </c>
      <c r="I97" s="277"/>
      <c r="J97" s="278">
        <f>ROUND(I97*H97,2)</f>
        <v>0</v>
      </c>
      <c r="K97" s="274" t="s">
        <v>21</v>
      </c>
      <c r="L97" s="279"/>
      <c r="M97" s="280" t="s">
        <v>21</v>
      </c>
      <c r="N97" s="281" t="s">
        <v>42</v>
      </c>
      <c r="O97" s="46"/>
      <c r="P97" s="229">
        <f>O97*H97</f>
        <v>0</v>
      </c>
      <c r="Q97" s="229">
        <v>0</v>
      </c>
      <c r="R97" s="229">
        <f>Q97*H97</f>
        <v>0</v>
      </c>
      <c r="S97" s="229">
        <v>0</v>
      </c>
      <c r="T97" s="230">
        <f>S97*H97</f>
        <v>0</v>
      </c>
      <c r="AR97" s="23" t="s">
        <v>462</v>
      </c>
      <c r="AT97" s="23" t="s">
        <v>378</v>
      </c>
      <c r="AU97" s="23" t="s">
        <v>81</v>
      </c>
      <c r="AY97" s="23" t="s">
        <v>126</v>
      </c>
      <c r="BE97" s="231">
        <f>IF(N97="základní",J97,0)</f>
        <v>0</v>
      </c>
      <c r="BF97" s="231">
        <f>IF(N97="snížená",J97,0)</f>
        <v>0</v>
      </c>
      <c r="BG97" s="231">
        <f>IF(N97="zákl. přenesená",J97,0)</f>
        <v>0</v>
      </c>
      <c r="BH97" s="231">
        <f>IF(N97="sníž. přenesená",J97,0)</f>
        <v>0</v>
      </c>
      <c r="BI97" s="231">
        <f>IF(N97="nulová",J97,0)</f>
        <v>0</v>
      </c>
      <c r="BJ97" s="23" t="s">
        <v>79</v>
      </c>
      <c r="BK97" s="231">
        <f>ROUND(I97*H97,2)</f>
        <v>0</v>
      </c>
      <c r="BL97" s="23" t="s">
        <v>270</v>
      </c>
      <c r="BM97" s="23" t="s">
        <v>317</v>
      </c>
    </row>
    <row r="98" s="10" customFormat="1" ht="37.44" customHeight="1">
      <c r="B98" s="204"/>
      <c r="C98" s="205"/>
      <c r="D98" s="206" t="s">
        <v>70</v>
      </c>
      <c r="E98" s="207" t="s">
        <v>721</v>
      </c>
      <c r="F98" s="207" t="s">
        <v>722</v>
      </c>
      <c r="G98" s="205"/>
      <c r="H98" s="205"/>
      <c r="I98" s="208"/>
      <c r="J98" s="209">
        <f>BK98</f>
        <v>0</v>
      </c>
      <c r="K98" s="205"/>
      <c r="L98" s="210"/>
      <c r="M98" s="211"/>
      <c r="N98" s="212"/>
      <c r="O98" s="212"/>
      <c r="P98" s="213">
        <f>P99</f>
        <v>0</v>
      </c>
      <c r="Q98" s="212"/>
      <c r="R98" s="213">
        <f>R99</f>
        <v>0</v>
      </c>
      <c r="S98" s="212"/>
      <c r="T98" s="214">
        <f>T99</f>
        <v>0</v>
      </c>
      <c r="AR98" s="215" t="s">
        <v>81</v>
      </c>
      <c r="AT98" s="216" t="s">
        <v>70</v>
      </c>
      <c r="AU98" s="216" t="s">
        <v>71</v>
      </c>
      <c r="AY98" s="215" t="s">
        <v>126</v>
      </c>
      <c r="BK98" s="217">
        <f>BK99</f>
        <v>0</v>
      </c>
    </row>
    <row r="99" s="10" customFormat="1" ht="19.92" customHeight="1">
      <c r="B99" s="204"/>
      <c r="C99" s="205"/>
      <c r="D99" s="206" t="s">
        <v>70</v>
      </c>
      <c r="E99" s="218" t="s">
        <v>723</v>
      </c>
      <c r="F99" s="218" t="s">
        <v>724</v>
      </c>
      <c r="G99" s="205"/>
      <c r="H99" s="205"/>
      <c r="I99" s="208"/>
      <c r="J99" s="219">
        <f>BK99</f>
        <v>0</v>
      </c>
      <c r="K99" s="205"/>
      <c r="L99" s="210"/>
      <c r="M99" s="211"/>
      <c r="N99" s="212"/>
      <c r="O99" s="212"/>
      <c r="P99" s="213">
        <f>SUM(P100:P121)</f>
        <v>0</v>
      </c>
      <c r="Q99" s="212"/>
      <c r="R99" s="213">
        <f>SUM(R100:R121)</f>
        <v>0</v>
      </c>
      <c r="S99" s="212"/>
      <c r="T99" s="214">
        <f>SUM(T100:T121)</f>
        <v>0</v>
      </c>
      <c r="AR99" s="215" t="s">
        <v>81</v>
      </c>
      <c r="AT99" s="216" t="s">
        <v>70</v>
      </c>
      <c r="AU99" s="216" t="s">
        <v>79</v>
      </c>
      <c r="AY99" s="215" t="s">
        <v>126</v>
      </c>
      <c r="BK99" s="217">
        <f>SUM(BK100:BK121)</f>
        <v>0</v>
      </c>
    </row>
    <row r="100" s="1" customFormat="1" ht="16.5" customHeight="1">
      <c r="B100" s="45"/>
      <c r="C100" s="220" t="s">
        <v>249</v>
      </c>
      <c r="D100" s="220" t="s">
        <v>129</v>
      </c>
      <c r="E100" s="221" t="s">
        <v>725</v>
      </c>
      <c r="F100" s="222" t="s">
        <v>726</v>
      </c>
      <c r="G100" s="223" t="s">
        <v>301</v>
      </c>
      <c r="H100" s="224">
        <v>125</v>
      </c>
      <c r="I100" s="225"/>
      <c r="J100" s="226">
        <f>ROUND(I100*H100,2)</f>
        <v>0</v>
      </c>
      <c r="K100" s="222" t="s">
        <v>21</v>
      </c>
      <c r="L100" s="71"/>
      <c r="M100" s="227" t="s">
        <v>21</v>
      </c>
      <c r="N100" s="228" t="s">
        <v>42</v>
      </c>
      <c r="O100" s="46"/>
      <c r="P100" s="229">
        <f>O100*H100</f>
        <v>0</v>
      </c>
      <c r="Q100" s="229">
        <v>0</v>
      </c>
      <c r="R100" s="229">
        <f>Q100*H100</f>
        <v>0</v>
      </c>
      <c r="S100" s="229">
        <v>0</v>
      </c>
      <c r="T100" s="230">
        <f>S100*H100</f>
        <v>0</v>
      </c>
      <c r="AR100" s="23" t="s">
        <v>270</v>
      </c>
      <c r="AT100" s="23" t="s">
        <v>129</v>
      </c>
      <c r="AU100" s="23" t="s">
        <v>81</v>
      </c>
      <c r="AY100" s="23" t="s">
        <v>126</v>
      </c>
      <c r="BE100" s="231">
        <f>IF(N100="základní",J100,0)</f>
        <v>0</v>
      </c>
      <c r="BF100" s="231">
        <f>IF(N100="snížená",J100,0)</f>
        <v>0</v>
      </c>
      <c r="BG100" s="231">
        <f>IF(N100="zákl. přenesená",J100,0)</f>
        <v>0</v>
      </c>
      <c r="BH100" s="231">
        <f>IF(N100="sníž. přenesená",J100,0)</f>
        <v>0</v>
      </c>
      <c r="BI100" s="231">
        <f>IF(N100="nulová",J100,0)</f>
        <v>0</v>
      </c>
      <c r="BJ100" s="23" t="s">
        <v>79</v>
      </c>
      <c r="BK100" s="231">
        <f>ROUND(I100*H100,2)</f>
        <v>0</v>
      </c>
      <c r="BL100" s="23" t="s">
        <v>270</v>
      </c>
      <c r="BM100" s="23" t="s">
        <v>427</v>
      </c>
    </row>
    <row r="101" s="1" customFormat="1" ht="16.5" customHeight="1">
      <c r="B101" s="45"/>
      <c r="C101" s="272" t="s">
        <v>254</v>
      </c>
      <c r="D101" s="272" t="s">
        <v>378</v>
      </c>
      <c r="E101" s="273" t="s">
        <v>727</v>
      </c>
      <c r="F101" s="274" t="s">
        <v>728</v>
      </c>
      <c r="G101" s="275" t="s">
        <v>301</v>
      </c>
      <c r="H101" s="276">
        <v>42</v>
      </c>
      <c r="I101" s="277"/>
      <c r="J101" s="278">
        <f>ROUND(I101*H101,2)</f>
        <v>0</v>
      </c>
      <c r="K101" s="274" t="s">
        <v>21</v>
      </c>
      <c r="L101" s="279"/>
      <c r="M101" s="280" t="s">
        <v>21</v>
      </c>
      <c r="N101" s="281" t="s">
        <v>42</v>
      </c>
      <c r="O101" s="46"/>
      <c r="P101" s="229">
        <f>O101*H101</f>
        <v>0</v>
      </c>
      <c r="Q101" s="229">
        <v>0</v>
      </c>
      <c r="R101" s="229">
        <f>Q101*H101</f>
        <v>0</v>
      </c>
      <c r="S101" s="229">
        <v>0</v>
      </c>
      <c r="T101" s="230">
        <f>S101*H101</f>
        <v>0</v>
      </c>
      <c r="AR101" s="23" t="s">
        <v>462</v>
      </c>
      <c r="AT101" s="23" t="s">
        <v>378</v>
      </c>
      <c r="AU101" s="23" t="s">
        <v>81</v>
      </c>
      <c r="AY101" s="23" t="s">
        <v>126</v>
      </c>
      <c r="BE101" s="231">
        <f>IF(N101="základní",J101,0)</f>
        <v>0</v>
      </c>
      <c r="BF101" s="231">
        <f>IF(N101="snížená",J101,0)</f>
        <v>0</v>
      </c>
      <c r="BG101" s="231">
        <f>IF(N101="zákl. přenesená",J101,0)</f>
        <v>0</v>
      </c>
      <c r="BH101" s="231">
        <f>IF(N101="sníž. přenesená",J101,0)</f>
        <v>0</v>
      </c>
      <c r="BI101" s="231">
        <f>IF(N101="nulová",J101,0)</f>
        <v>0</v>
      </c>
      <c r="BJ101" s="23" t="s">
        <v>79</v>
      </c>
      <c r="BK101" s="231">
        <f>ROUND(I101*H101,2)</f>
        <v>0</v>
      </c>
      <c r="BL101" s="23" t="s">
        <v>270</v>
      </c>
      <c r="BM101" s="23" t="s">
        <v>438</v>
      </c>
    </row>
    <row r="102" s="1" customFormat="1" ht="16.5" customHeight="1">
      <c r="B102" s="45"/>
      <c r="C102" s="272" t="s">
        <v>258</v>
      </c>
      <c r="D102" s="272" t="s">
        <v>378</v>
      </c>
      <c r="E102" s="273" t="s">
        <v>729</v>
      </c>
      <c r="F102" s="274" t="s">
        <v>730</v>
      </c>
      <c r="G102" s="275" t="s">
        <v>301</v>
      </c>
      <c r="H102" s="276">
        <v>67</v>
      </c>
      <c r="I102" s="277"/>
      <c r="J102" s="278">
        <f>ROUND(I102*H102,2)</f>
        <v>0</v>
      </c>
      <c r="K102" s="274" t="s">
        <v>21</v>
      </c>
      <c r="L102" s="279"/>
      <c r="M102" s="280" t="s">
        <v>21</v>
      </c>
      <c r="N102" s="281" t="s">
        <v>42</v>
      </c>
      <c r="O102" s="46"/>
      <c r="P102" s="229">
        <f>O102*H102</f>
        <v>0</v>
      </c>
      <c r="Q102" s="229">
        <v>0</v>
      </c>
      <c r="R102" s="229">
        <f>Q102*H102</f>
        <v>0</v>
      </c>
      <c r="S102" s="229">
        <v>0</v>
      </c>
      <c r="T102" s="230">
        <f>S102*H102</f>
        <v>0</v>
      </c>
      <c r="AR102" s="23" t="s">
        <v>462</v>
      </c>
      <c r="AT102" s="23" t="s">
        <v>378</v>
      </c>
      <c r="AU102" s="23" t="s">
        <v>81</v>
      </c>
      <c r="AY102" s="23" t="s">
        <v>126</v>
      </c>
      <c r="BE102" s="231">
        <f>IF(N102="základní",J102,0)</f>
        <v>0</v>
      </c>
      <c r="BF102" s="231">
        <f>IF(N102="snížená",J102,0)</f>
        <v>0</v>
      </c>
      <c r="BG102" s="231">
        <f>IF(N102="zákl. přenesená",J102,0)</f>
        <v>0</v>
      </c>
      <c r="BH102" s="231">
        <f>IF(N102="sníž. přenesená",J102,0)</f>
        <v>0</v>
      </c>
      <c r="BI102" s="231">
        <f>IF(N102="nulová",J102,0)</f>
        <v>0</v>
      </c>
      <c r="BJ102" s="23" t="s">
        <v>79</v>
      </c>
      <c r="BK102" s="231">
        <f>ROUND(I102*H102,2)</f>
        <v>0</v>
      </c>
      <c r="BL102" s="23" t="s">
        <v>270</v>
      </c>
      <c r="BM102" s="23" t="s">
        <v>446</v>
      </c>
    </row>
    <row r="103" s="1" customFormat="1" ht="16.5" customHeight="1">
      <c r="B103" s="45"/>
      <c r="C103" s="272" t="s">
        <v>10</v>
      </c>
      <c r="D103" s="272" t="s">
        <v>378</v>
      </c>
      <c r="E103" s="273" t="s">
        <v>731</v>
      </c>
      <c r="F103" s="274" t="s">
        <v>732</v>
      </c>
      <c r="G103" s="275" t="s">
        <v>301</v>
      </c>
      <c r="H103" s="276">
        <v>16</v>
      </c>
      <c r="I103" s="277"/>
      <c r="J103" s="278">
        <f>ROUND(I103*H103,2)</f>
        <v>0</v>
      </c>
      <c r="K103" s="274" t="s">
        <v>21</v>
      </c>
      <c r="L103" s="279"/>
      <c r="M103" s="280" t="s">
        <v>21</v>
      </c>
      <c r="N103" s="281" t="s">
        <v>42</v>
      </c>
      <c r="O103" s="46"/>
      <c r="P103" s="229">
        <f>O103*H103</f>
        <v>0</v>
      </c>
      <c r="Q103" s="229">
        <v>0</v>
      </c>
      <c r="R103" s="229">
        <f>Q103*H103</f>
        <v>0</v>
      </c>
      <c r="S103" s="229">
        <v>0</v>
      </c>
      <c r="T103" s="230">
        <f>S103*H103</f>
        <v>0</v>
      </c>
      <c r="AR103" s="23" t="s">
        <v>462</v>
      </c>
      <c r="AT103" s="23" t="s">
        <v>378</v>
      </c>
      <c r="AU103" s="23" t="s">
        <v>81</v>
      </c>
      <c r="AY103" s="23" t="s">
        <v>126</v>
      </c>
      <c r="BE103" s="231">
        <f>IF(N103="základní",J103,0)</f>
        <v>0</v>
      </c>
      <c r="BF103" s="231">
        <f>IF(N103="snížená",J103,0)</f>
        <v>0</v>
      </c>
      <c r="BG103" s="231">
        <f>IF(N103="zákl. přenesená",J103,0)</f>
        <v>0</v>
      </c>
      <c r="BH103" s="231">
        <f>IF(N103="sníž. přenesená",J103,0)</f>
        <v>0</v>
      </c>
      <c r="BI103" s="231">
        <f>IF(N103="nulová",J103,0)</f>
        <v>0</v>
      </c>
      <c r="BJ103" s="23" t="s">
        <v>79</v>
      </c>
      <c r="BK103" s="231">
        <f>ROUND(I103*H103,2)</f>
        <v>0</v>
      </c>
      <c r="BL103" s="23" t="s">
        <v>270</v>
      </c>
      <c r="BM103" s="23" t="s">
        <v>454</v>
      </c>
    </row>
    <row r="104" s="1" customFormat="1" ht="16.5" customHeight="1">
      <c r="B104" s="45"/>
      <c r="C104" s="220" t="s">
        <v>270</v>
      </c>
      <c r="D104" s="220" t="s">
        <v>129</v>
      </c>
      <c r="E104" s="221" t="s">
        <v>733</v>
      </c>
      <c r="F104" s="222" t="s">
        <v>734</v>
      </c>
      <c r="G104" s="223" t="s">
        <v>413</v>
      </c>
      <c r="H104" s="224">
        <v>17</v>
      </c>
      <c r="I104" s="225"/>
      <c r="J104" s="226">
        <f>ROUND(I104*H104,2)</f>
        <v>0</v>
      </c>
      <c r="K104" s="222" t="s">
        <v>21</v>
      </c>
      <c r="L104" s="71"/>
      <c r="M104" s="227" t="s">
        <v>21</v>
      </c>
      <c r="N104" s="228" t="s">
        <v>42</v>
      </c>
      <c r="O104" s="46"/>
      <c r="P104" s="229">
        <f>O104*H104</f>
        <v>0</v>
      </c>
      <c r="Q104" s="229">
        <v>0</v>
      </c>
      <c r="R104" s="229">
        <f>Q104*H104</f>
        <v>0</v>
      </c>
      <c r="S104" s="229">
        <v>0</v>
      </c>
      <c r="T104" s="230">
        <f>S104*H104</f>
        <v>0</v>
      </c>
      <c r="AR104" s="23" t="s">
        <v>270</v>
      </c>
      <c r="AT104" s="23" t="s">
        <v>129</v>
      </c>
      <c r="AU104" s="23" t="s">
        <v>81</v>
      </c>
      <c r="AY104" s="23" t="s">
        <v>126</v>
      </c>
      <c r="BE104" s="231">
        <f>IF(N104="základní",J104,0)</f>
        <v>0</v>
      </c>
      <c r="BF104" s="231">
        <f>IF(N104="snížená",J104,0)</f>
        <v>0</v>
      </c>
      <c r="BG104" s="231">
        <f>IF(N104="zákl. přenesená",J104,0)</f>
        <v>0</v>
      </c>
      <c r="BH104" s="231">
        <f>IF(N104="sníž. přenesená",J104,0)</f>
        <v>0</v>
      </c>
      <c r="BI104" s="231">
        <f>IF(N104="nulová",J104,0)</f>
        <v>0</v>
      </c>
      <c r="BJ104" s="23" t="s">
        <v>79</v>
      </c>
      <c r="BK104" s="231">
        <f>ROUND(I104*H104,2)</f>
        <v>0</v>
      </c>
      <c r="BL104" s="23" t="s">
        <v>270</v>
      </c>
      <c r="BM104" s="23" t="s">
        <v>462</v>
      </c>
    </row>
    <row r="105" s="1" customFormat="1" ht="16.5" customHeight="1">
      <c r="B105" s="45"/>
      <c r="C105" s="272" t="s">
        <v>277</v>
      </c>
      <c r="D105" s="272" t="s">
        <v>378</v>
      </c>
      <c r="E105" s="273" t="s">
        <v>735</v>
      </c>
      <c r="F105" s="274" t="s">
        <v>736</v>
      </c>
      <c r="G105" s="275" t="s">
        <v>413</v>
      </c>
      <c r="H105" s="276">
        <v>8</v>
      </c>
      <c r="I105" s="277"/>
      <c r="J105" s="278">
        <f>ROUND(I105*H105,2)</f>
        <v>0</v>
      </c>
      <c r="K105" s="274" t="s">
        <v>21</v>
      </c>
      <c r="L105" s="279"/>
      <c r="M105" s="280" t="s">
        <v>21</v>
      </c>
      <c r="N105" s="281" t="s">
        <v>42</v>
      </c>
      <c r="O105" s="46"/>
      <c r="P105" s="229">
        <f>O105*H105</f>
        <v>0</v>
      </c>
      <c r="Q105" s="229">
        <v>0</v>
      </c>
      <c r="R105" s="229">
        <f>Q105*H105</f>
        <v>0</v>
      </c>
      <c r="S105" s="229">
        <v>0</v>
      </c>
      <c r="T105" s="230">
        <f>S105*H105</f>
        <v>0</v>
      </c>
      <c r="AR105" s="23" t="s">
        <v>462</v>
      </c>
      <c r="AT105" s="23" t="s">
        <v>378</v>
      </c>
      <c r="AU105" s="23" t="s">
        <v>81</v>
      </c>
      <c r="AY105" s="23" t="s">
        <v>126</v>
      </c>
      <c r="BE105" s="231">
        <f>IF(N105="základní",J105,0)</f>
        <v>0</v>
      </c>
      <c r="BF105" s="231">
        <f>IF(N105="snížená",J105,0)</f>
        <v>0</v>
      </c>
      <c r="BG105" s="231">
        <f>IF(N105="zákl. přenesená",J105,0)</f>
        <v>0</v>
      </c>
      <c r="BH105" s="231">
        <f>IF(N105="sníž. přenesená",J105,0)</f>
        <v>0</v>
      </c>
      <c r="BI105" s="231">
        <f>IF(N105="nulová",J105,0)</f>
        <v>0</v>
      </c>
      <c r="BJ105" s="23" t="s">
        <v>79</v>
      </c>
      <c r="BK105" s="231">
        <f>ROUND(I105*H105,2)</f>
        <v>0</v>
      </c>
      <c r="BL105" s="23" t="s">
        <v>270</v>
      </c>
      <c r="BM105" s="23" t="s">
        <v>471</v>
      </c>
    </row>
    <row r="106" s="1" customFormat="1" ht="16.5" customHeight="1">
      <c r="B106" s="45"/>
      <c r="C106" s="272" t="s">
        <v>286</v>
      </c>
      <c r="D106" s="272" t="s">
        <v>378</v>
      </c>
      <c r="E106" s="273" t="s">
        <v>737</v>
      </c>
      <c r="F106" s="274" t="s">
        <v>738</v>
      </c>
      <c r="G106" s="275" t="s">
        <v>413</v>
      </c>
      <c r="H106" s="276">
        <v>1</v>
      </c>
      <c r="I106" s="277"/>
      <c r="J106" s="278">
        <f>ROUND(I106*H106,2)</f>
        <v>0</v>
      </c>
      <c r="K106" s="274" t="s">
        <v>21</v>
      </c>
      <c r="L106" s="279"/>
      <c r="M106" s="280" t="s">
        <v>21</v>
      </c>
      <c r="N106" s="281" t="s">
        <v>42</v>
      </c>
      <c r="O106" s="46"/>
      <c r="P106" s="229">
        <f>O106*H106</f>
        <v>0</v>
      </c>
      <c r="Q106" s="229">
        <v>0</v>
      </c>
      <c r="R106" s="229">
        <f>Q106*H106</f>
        <v>0</v>
      </c>
      <c r="S106" s="229">
        <v>0</v>
      </c>
      <c r="T106" s="230">
        <f>S106*H106</f>
        <v>0</v>
      </c>
      <c r="AR106" s="23" t="s">
        <v>462</v>
      </c>
      <c r="AT106" s="23" t="s">
        <v>378</v>
      </c>
      <c r="AU106" s="23" t="s">
        <v>81</v>
      </c>
      <c r="AY106" s="23" t="s">
        <v>126</v>
      </c>
      <c r="BE106" s="231">
        <f>IF(N106="základní",J106,0)</f>
        <v>0</v>
      </c>
      <c r="BF106" s="231">
        <f>IF(N106="snížená",J106,0)</f>
        <v>0</v>
      </c>
      <c r="BG106" s="231">
        <f>IF(N106="zákl. přenesená",J106,0)</f>
        <v>0</v>
      </c>
      <c r="BH106" s="231">
        <f>IF(N106="sníž. přenesená",J106,0)</f>
        <v>0</v>
      </c>
      <c r="BI106" s="231">
        <f>IF(N106="nulová",J106,0)</f>
        <v>0</v>
      </c>
      <c r="BJ106" s="23" t="s">
        <v>79</v>
      </c>
      <c r="BK106" s="231">
        <f>ROUND(I106*H106,2)</f>
        <v>0</v>
      </c>
      <c r="BL106" s="23" t="s">
        <v>270</v>
      </c>
      <c r="BM106" s="23" t="s">
        <v>482</v>
      </c>
    </row>
    <row r="107" s="1" customFormat="1" ht="16.5" customHeight="1">
      <c r="B107" s="45"/>
      <c r="C107" s="272" t="s">
        <v>292</v>
      </c>
      <c r="D107" s="272" t="s">
        <v>378</v>
      </c>
      <c r="E107" s="273" t="s">
        <v>739</v>
      </c>
      <c r="F107" s="274" t="s">
        <v>740</v>
      </c>
      <c r="G107" s="275" t="s">
        <v>413</v>
      </c>
      <c r="H107" s="276">
        <v>4</v>
      </c>
      <c r="I107" s="277"/>
      <c r="J107" s="278">
        <f>ROUND(I107*H107,2)</f>
        <v>0</v>
      </c>
      <c r="K107" s="274" t="s">
        <v>21</v>
      </c>
      <c r="L107" s="279"/>
      <c r="M107" s="280" t="s">
        <v>21</v>
      </c>
      <c r="N107" s="281" t="s">
        <v>42</v>
      </c>
      <c r="O107" s="46"/>
      <c r="P107" s="229">
        <f>O107*H107</f>
        <v>0</v>
      </c>
      <c r="Q107" s="229">
        <v>0</v>
      </c>
      <c r="R107" s="229">
        <f>Q107*H107</f>
        <v>0</v>
      </c>
      <c r="S107" s="229">
        <v>0</v>
      </c>
      <c r="T107" s="230">
        <f>S107*H107</f>
        <v>0</v>
      </c>
      <c r="AR107" s="23" t="s">
        <v>462</v>
      </c>
      <c r="AT107" s="23" t="s">
        <v>378</v>
      </c>
      <c r="AU107" s="23" t="s">
        <v>81</v>
      </c>
      <c r="AY107" s="23" t="s">
        <v>126</v>
      </c>
      <c r="BE107" s="231">
        <f>IF(N107="základní",J107,0)</f>
        <v>0</v>
      </c>
      <c r="BF107" s="231">
        <f>IF(N107="snížená",J107,0)</f>
        <v>0</v>
      </c>
      <c r="BG107" s="231">
        <f>IF(N107="zákl. přenesená",J107,0)</f>
        <v>0</v>
      </c>
      <c r="BH107" s="231">
        <f>IF(N107="sníž. přenesená",J107,0)</f>
        <v>0</v>
      </c>
      <c r="BI107" s="231">
        <f>IF(N107="nulová",J107,0)</f>
        <v>0</v>
      </c>
      <c r="BJ107" s="23" t="s">
        <v>79</v>
      </c>
      <c r="BK107" s="231">
        <f>ROUND(I107*H107,2)</f>
        <v>0</v>
      </c>
      <c r="BL107" s="23" t="s">
        <v>270</v>
      </c>
      <c r="BM107" s="23" t="s">
        <v>492</v>
      </c>
    </row>
    <row r="108" s="1" customFormat="1" ht="16.5" customHeight="1">
      <c r="B108" s="45"/>
      <c r="C108" s="272" t="s">
        <v>298</v>
      </c>
      <c r="D108" s="272" t="s">
        <v>378</v>
      </c>
      <c r="E108" s="273" t="s">
        <v>741</v>
      </c>
      <c r="F108" s="274" t="s">
        <v>742</v>
      </c>
      <c r="G108" s="275" t="s">
        <v>413</v>
      </c>
      <c r="H108" s="276">
        <v>4</v>
      </c>
      <c r="I108" s="277"/>
      <c r="J108" s="278">
        <f>ROUND(I108*H108,2)</f>
        <v>0</v>
      </c>
      <c r="K108" s="274" t="s">
        <v>21</v>
      </c>
      <c r="L108" s="279"/>
      <c r="M108" s="280" t="s">
        <v>21</v>
      </c>
      <c r="N108" s="281" t="s">
        <v>42</v>
      </c>
      <c r="O108" s="46"/>
      <c r="P108" s="229">
        <f>O108*H108</f>
        <v>0</v>
      </c>
      <c r="Q108" s="229">
        <v>0</v>
      </c>
      <c r="R108" s="229">
        <f>Q108*H108</f>
        <v>0</v>
      </c>
      <c r="S108" s="229">
        <v>0</v>
      </c>
      <c r="T108" s="230">
        <f>S108*H108</f>
        <v>0</v>
      </c>
      <c r="AR108" s="23" t="s">
        <v>462</v>
      </c>
      <c r="AT108" s="23" t="s">
        <v>378</v>
      </c>
      <c r="AU108" s="23" t="s">
        <v>81</v>
      </c>
      <c r="AY108" s="23" t="s">
        <v>126</v>
      </c>
      <c r="BE108" s="231">
        <f>IF(N108="základní",J108,0)</f>
        <v>0</v>
      </c>
      <c r="BF108" s="231">
        <f>IF(N108="snížená",J108,0)</f>
        <v>0</v>
      </c>
      <c r="BG108" s="231">
        <f>IF(N108="zákl. přenesená",J108,0)</f>
        <v>0</v>
      </c>
      <c r="BH108" s="231">
        <f>IF(N108="sníž. přenesená",J108,0)</f>
        <v>0</v>
      </c>
      <c r="BI108" s="231">
        <f>IF(N108="nulová",J108,0)</f>
        <v>0</v>
      </c>
      <c r="BJ108" s="23" t="s">
        <v>79</v>
      </c>
      <c r="BK108" s="231">
        <f>ROUND(I108*H108,2)</f>
        <v>0</v>
      </c>
      <c r="BL108" s="23" t="s">
        <v>270</v>
      </c>
      <c r="BM108" s="23" t="s">
        <v>502</v>
      </c>
    </row>
    <row r="109" s="1" customFormat="1" ht="16.5" customHeight="1">
      <c r="B109" s="45"/>
      <c r="C109" s="272" t="s">
        <v>9</v>
      </c>
      <c r="D109" s="272" t="s">
        <v>378</v>
      </c>
      <c r="E109" s="273" t="s">
        <v>743</v>
      </c>
      <c r="F109" s="274" t="s">
        <v>744</v>
      </c>
      <c r="G109" s="275" t="s">
        <v>413</v>
      </c>
      <c r="H109" s="276">
        <v>1</v>
      </c>
      <c r="I109" s="277"/>
      <c r="J109" s="278">
        <f>ROUND(I109*H109,2)</f>
        <v>0</v>
      </c>
      <c r="K109" s="274" t="s">
        <v>21</v>
      </c>
      <c r="L109" s="279"/>
      <c r="M109" s="280" t="s">
        <v>21</v>
      </c>
      <c r="N109" s="281" t="s">
        <v>42</v>
      </c>
      <c r="O109" s="46"/>
      <c r="P109" s="229">
        <f>O109*H109</f>
        <v>0</v>
      </c>
      <c r="Q109" s="229">
        <v>0</v>
      </c>
      <c r="R109" s="229">
        <f>Q109*H109</f>
        <v>0</v>
      </c>
      <c r="S109" s="229">
        <v>0</v>
      </c>
      <c r="T109" s="230">
        <f>S109*H109</f>
        <v>0</v>
      </c>
      <c r="AR109" s="23" t="s">
        <v>462</v>
      </c>
      <c r="AT109" s="23" t="s">
        <v>378</v>
      </c>
      <c r="AU109" s="23" t="s">
        <v>81</v>
      </c>
      <c r="AY109" s="23" t="s">
        <v>126</v>
      </c>
      <c r="BE109" s="231">
        <f>IF(N109="základní",J109,0)</f>
        <v>0</v>
      </c>
      <c r="BF109" s="231">
        <f>IF(N109="snížená",J109,0)</f>
        <v>0</v>
      </c>
      <c r="BG109" s="231">
        <f>IF(N109="zákl. přenesená",J109,0)</f>
        <v>0</v>
      </c>
      <c r="BH109" s="231">
        <f>IF(N109="sníž. přenesená",J109,0)</f>
        <v>0</v>
      </c>
      <c r="BI109" s="231">
        <f>IF(N109="nulová",J109,0)</f>
        <v>0</v>
      </c>
      <c r="BJ109" s="23" t="s">
        <v>79</v>
      </c>
      <c r="BK109" s="231">
        <f>ROUND(I109*H109,2)</f>
        <v>0</v>
      </c>
      <c r="BL109" s="23" t="s">
        <v>270</v>
      </c>
      <c r="BM109" s="23" t="s">
        <v>510</v>
      </c>
    </row>
    <row r="110" s="1" customFormat="1" ht="16.5" customHeight="1">
      <c r="B110" s="45"/>
      <c r="C110" s="220" t="s">
        <v>317</v>
      </c>
      <c r="D110" s="220" t="s">
        <v>129</v>
      </c>
      <c r="E110" s="221" t="s">
        <v>745</v>
      </c>
      <c r="F110" s="222" t="s">
        <v>746</v>
      </c>
      <c r="G110" s="223" t="s">
        <v>413</v>
      </c>
      <c r="H110" s="224">
        <v>4</v>
      </c>
      <c r="I110" s="225"/>
      <c r="J110" s="226">
        <f>ROUND(I110*H110,2)</f>
        <v>0</v>
      </c>
      <c r="K110" s="222" t="s">
        <v>21</v>
      </c>
      <c r="L110" s="71"/>
      <c r="M110" s="227" t="s">
        <v>21</v>
      </c>
      <c r="N110" s="228" t="s">
        <v>42</v>
      </c>
      <c r="O110" s="46"/>
      <c r="P110" s="229">
        <f>O110*H110</f>
        <v>0</v>
      </c>
      <c r="Q110" s="229">
        <v>0</v>
      </c>
      <c r="R110" s="229">
        <f>Q110*H110</f>
        <v>0</v>
      </c>
      <c r="S110" s="229">
        <v>0</v>
      </c>
      <c r="T110" s="230">
        <f>S110*H110</f>
        <v>0</v>
      </c>
      <c r="AR110" s="23" t="s">
        <v>270</v>
      </c>
      <c r="AT110" s="23" t="s">
        <v>129</v>
      </c>
      <c r="AU110" s="23" t="s">
        <v>81</v>
      </c>
      <c r="AY110" s="23" t="s">
        <v>126</v>
      </c>
      <c r="BE110" s="231">
        <f>IF(N110="základní",J110,0)</f>
        <v>0</v>
      </c>
      <c r="BF110" s="231">
        <f>IF(N110="snížená",J110,0)</f>
        <v>0</v>
      </c>
      <c r="BG110" s="231">
        <f>IF(N110="zákl. přenesená",J110,0)</f>
        <v>0</v>
      </c>
      <c r="BH110" s="231">
        <f>IF(N110="sníž. přenesená",J110,0)</f>
        <v>0</v>
      </c>
      <c r="BI110" s="231">
        <f>IF(N110="nulová",J110,0)</f>
        <v>0</v>
      </c>
      <c r="BJ110" s="23" t="s">
        <v>79</v>
      </c>
      <c r="BK110" s="231">
        <f>ROUND(I110*H110,2)</f>
        <v>0</v>
      </c>
      <c r="BL110" s="23" t="s">
        <v>270</v>
      </c>
      <c r="BM110" s="23" t="s">
        <v>518</v>
      </c>
    </row>
    <row r="111" s="1" customFormat="1" ht="16.5" customHeight="1">
      <c r="B111" s="45"/>
      <c r="C111" s="272" t="s">
        <v>422</v>
      </c>
      <c r="D111" s="272" t="s">
        <v>378</v>
      </c>
      <c r="E111" s="273" t="s">
        <v>747</v>
      </c>
      <c r="F111" s="274" t="s">
        <v>748</v>
      </c>
      <c r="G111" s="275" t="s">
        <v>413</v>
      </c>
      <c r="H111" s="276">
        <v>4</v>
      </c>
      <c r="I111" s="277"/>
      <c r="J111" s="278">
        <f>ROUND(I111*H111,2)</f>
        <v>0</v>
      </c>
      <c r="K111" s="274" t="s">
        <v>21</v>
      </c>
      <c r="L111" s="279"/>
      <c r="M111" s="280" t="s">
        <v>21</v>
      </c>
      <c r="N111" s="281" t="s">
        <v>42</v>
      </c>
      <c r="O111" s="46"/>
      <c r="P111" s="229">
        <f>O111*H111</f>
        <v>0</v>
      </c>
      <c r="Q111" s="229">
        <v>0</v>
      </c>
      <c r="R111" s="229">
        <f>Q111*H111</f>
        <v>0</v>
      </c>
      <c r="S111" s="229">
        <v>0</v>
      </c>
      <c r="T111" s="230">
        <f>S111*H111</f>
        <v>0</v>
      </c>
      <c r="AR111" s="23" t="s">
        <v>462</v>
      </c>
      <c r="AT111" s="23" t="s">
        <v>378</v>
      </c>
      <c r="AU111" s="23" t="s">
        <v>81</v>
      </c>
      <c r="AY111" s="23" t="s">
        <v>126</v>
      </c>
      <c r="BE111" s="231">
        <f>IF(N111="základní",J111,0)</f>
        <v>0</v>
      </c>
      <c r="BF111" s="231">
        <f>IF(N111="snížená",J111,0)</f>
        <v>0</v>
      </c>
      <c r="BG111" s="231">
        <f>IF(N111="zákl. přenesená",J111,0)</f>
        <v>0</v>
      </c>
      <c r="BH111" s="231">
        <f>IF(N111="sníž. přenesená",J111,0)</f>
        <v>0</v>
      </c>
      <c r="BI111" s="231">
        <f>IF(N111="nulová",J111,0)</f>
        <v>0</v>
      </c>
      <c r="BJ111" s="23" t="s">
        <v>79</v>
      </c>
      <c r="BK111" s="231">
        <f>ROUND(I111*H111,2)</f>
        <v>0</v>
      </c>
      <c r="BL111" s="23" t="s">
        <v>270</v>
      </c>
      <c r="BM111" s="23" t="s">
        <v>526</v>
      </c>
    </row>
    <row r="112" s="1" customFormat="1" ht="16.5" customHeight="1">
      <c r="B112" s="45"/>
      <c r="C112" s="220" t="s">
        <v>427</v>
      </c>
      <c r="D112" s="220" t="s">
        <v>129</v>
      </c>
      <c r="E112" s="221" t="s">
        <v>749</v>
      </c>
      <c r="F112" s="222" t="s">
        <v>750</v>
      </c>
      <c r="G112" s="223" t="s">
        <v>301</v>
      </c>
      <c r="H112" s="224">
        <v>350</v>
      </c>
      <c r="I112" s="225"/>
      <c r="J112" s="226">
        <f>ROUND(I112*H112,2)</f>
        <v>0</v>
      </c>
      <c r="K112" s="222" t="s">
        <v>21</v>
      </c>
      <c r="L112" s="71"/>
      <c r="M112" s="227" t="s">
        <v>21</v>
      </c>
      <c r="N112" s="228" t="s">
        <v>42</v>
      </c>
      <c r="O112" s="46"/>
      <c r="P112" s="229">
        <f>O112*H112</f>
        <v>0</v>
      </c>
      <c r="Q112" s="229">
        <v>0</v>
      </c>
      <c r="R112" s="229">
        <f>Q112*H112</f>
        <v>0</v>
      </c>
      <c r="S112" s="229">
        <v>0</v>
      </c>
      <c r="T112" s="230">
        <f>S112*H112</f>
        <v>0</v>
      </c>
      <c r="AR112" s="23" t="s">
        <v>270</v>
      </c>
      <c r="AT112" s="23" t="s">
        <v>129</v>
      </c>
      <c r="AU112" s="23" t="s">
        <v>81</v>
      </c>
      <c r="AY112" s="23" t="s">
        <v>126</v>
      </c>
      <c r="BE112" s="231">
        <f>IF(N112="základní",J112,0)</f>
        <v>0</v>
      </c>
      <c r="BF112" s="231">
        <f>IF(N112="snížená",J112,0)</f>
        <v>0</v>
      </c>
      <c r="BG112" s="231">
        <f>IF(N112="zákl. přenesená",J112,0)</f>
        <v>0</v>
      </c>
      <c r="BH112" s="231">
        <f>IF(N112="sníž. přenesená",J112,0)</f>
        <v>0</v>
      </c>
      <c r="BI112" s="231">
        <f>IF(N112="nulová",J112,0)</f>
        <v>0</v>
      </c>
      <c r="BJ112" s="23" t="s">
        <v>79</v>
      </c>
      <c r="BK112" s="231">
        <f>ROUND(I112*H112,2)</f>
        <v>0</v>
      </c>
      <c r="BL112" s="23" t="s">
        <v>270</v>
      </c>
      <c r="BM112" s="23" t="s">
        <v>534</v>
      </c>
    </row>
    <row r="113" s="1" customFormat="1" ht="16.5" customHeight="1">
      <c r="B113" s="45"/>
      <c r="C113" s="272" t="s">
        <v>434</v>
      </c>
      <c r="D113" s="272" t="s">
        <v>378</v>
      </c>
      <c r="E113" s="273" t="s">
        <v>751</v>
      </c>
      <c r="F113" s="274" t="s">
        <v>752</v>
      </c>
      <c r="G113" s="275" t="s">
        <v>301</v>
      </c>
      <c r="H113" s="276">
        <v>90</v>
      </c>
      <c r="I113" s="277"/>
      <c r="J113" s="278">
        <f>ROUND(I113*H113,2)</f>
        <v>0</v>
      </c>
      <c r="K113" s="274" t="s">
        <v>21</v>
      </c>
      <c r="L113" s="279"/>
      <c r="M113" s="280" t="s">
        <v>21</v>
      </c>
      <c r="N113" s="281" t="s">
        <v>42</v>
      </c>
      <c r="O113" s="46"/>
      <c r="P113" s="229">
        <f>O113*H113</f>
        <v>0</v>
      </c>
      <c r="Q113" s="229">
        <v>0</v>
      </c>
      <c r="R113" s="229">
        <f>Q113*H113</f>
        <v>0</v>
      </c>
      <c r="S113" s="229">
        <v>0</v>
      </c>
      <c r="T113" s="230">
        <f>S113*H113</f>
        <v>0</v>
      </c>
      <c r="AR113" s="23" t="s">
        <v>462</v>
      </c>
      <c r="AT113" s="23" t="s">
        <v>378</v>
      </c>
      <c r="AU113" s="23" t="s">
        <v>81</v>
      </c>
      <c r="AY113" s="23" t="s">
        <v>126</v>
      </c>
      <c r="BE113" s="231">
        <f>IF(N113="základní",J113,0)</f>
        <v>0</v>
      </c>
      <c r="BF113" s="231">
        <f>IF(N113="snížená",J113,0)</f>
        <v>0</v>
      </c>
      <c r="BG113" s="231">
        <f>IF(N113="zákl. přenesená",J113,0)</f>
        <v>0</v>
      </c>
      <c r="BH113" s="231">
        <f>IF(N113="sníž. přenesená",J113,0)</f>
        <v>0</v>
      </c>
      <c r="BI113" s="231">
        <f>IF(N113="nulová",J113,0)</f>
        <v>0</v>
      </c>
      <c r="BJ113" s="23" t="s">
        <v>79</v>
      </c>
      <c r="BK113" s="231">
        <f>ROUND(I113*H113,2)</f>
        <v>0</v>
      </c>
      <c r="BL113" s="23" t="s">
        <v>270</v>
      </c>
      <c r="BM113" s="23" t="s">
        <v>543</v>
      </c>
    </row>
    <row r="114" s="1" customFormat="1" ht="16.5" customHeight="1">
      <c r="B114" s="45"/>
      <c r="C114" s="272" t="s">
        <v>438</v>
      </c>
      <c r="D114" s="272" t="s">
        <v>378</v>
      </c>
      <c r="E114" s="273" t="s">
        <v>753</v>
      </c>
      <c r="F114" s="274" t="s">
        <v>754</v>
      </c>
      <c r="G114" s="275" t="s">
        <v>301</v>
      </c>
      <c r="H114" s="276">
        <v>120</v>
      </c>
      <c r="I114" s="277"/>
      <c r="J114" s="278">
        <f>ROUND(I114*H114,2)</f>
        <v>0</v>
      </c>
      <c r="K114" s="274" t="s">
        <v>21</v>
      </c>
      <c r="L114" s="279"/>
      <c r="M114" s="280" t="s">
        <v>21</v>
      </c>
      <c r="N114" s="281" t="s">
        <v>42</v>
      </c>
      <c r="O114" s="46"/>
      <c r="P114" s="229">
        <f>O114*H114</f>
        <v>0</v>
      </c>
      <c r="Q114" s="229">
        <v>0</v>
      </c>
      <c r="R114" s="229">
        <f>Q114*H114</f>
        <v>0</v>
      </c>
      <c r="S114" s="229">
        <v>0</v>
      </c>
      <c r="T114" s="230">
        <f>S114*H114</f>
        <v>0</v>
      </c>
      <c r="AR114" s="23" t="s">
        <v>462</v>
      </c>
      <c r="AT114" s="23" t="s">
        <v>378</v>
      </c>
      <c r="AU114" s="23" t="s">
        <v>81</v>
      </c>
      <c r="AY114" s="23" t="s">
        <v>126</v>
      </c>
      <c r="BE114" s="231">
        <f>IF(N114="základní",J114,0)</f>
        <v>0</v>
      </c>
      <c r="BF114" s="231">
        <f>IF(N114="snížená",J114,0)</f>
        <v>0</v>
      </c>
      <c r="BG114" s="231">
        <f>IF(N114="zákl. přenesená",J114,0)</f>
        <v>0</v>
      </c>
      <c r="BH114" s="231">
        <f>IF(N114="sníž. přenesená",J114,0)</f>
        <v>0</v>
      </c>
      <c r="BI114" s="231">
        <f>IF(N114="nulová",J114,0)</f>
        <v>0</v>
      </c>
      <c r="BJ114" s="23" t="s">
        <v>79</v>
      </c>
      <c r="BK114" s="231">
        <f>ROUND(I114*H114,2)</f>
        <v>0</v>
      </c>
      <c r="BL114" s="23" t="s">
        <v>270</v>
      </c>
      <c r="BM114" s="23" t="s">
        <v>551</v>
      </c>
    </row>
    <row r="115" s="1" customFormat="1" ht="16.5" customHeight="1">
      <c r="B115" s="45"/>
      <c r="C115" s="272" t="s">
        <v>442</v>
      </c>
      <c r="D115" s="272" t="s">
        <v>378</v>
      </c>
      <c r="E115" s="273" t="s">
        <v>755</v>
      </c>
      <c r="F115" s="274" t="s">
        <v>756</v>
      </c>
      <c r="G115" s="275" t="s">
        <v>301</v>
      </c>
      <c r="H115" s="276">
        <v>20</v>
      </c>
      <c r="I115" s="277"/>
      <c r="J115" s="278">
        <f>ROUND(I115*H115,2)</f>
        <v>0</v>
      </c>
      <c r="K115" s="274" t="s">
        <v>21</v>
      </c>
      <c r="L115" s="279"/>
      <c r="M115" s="280" t="s">
        <v>21</v>
      </c>
      <c r="N115" s="281" t="s">
        <v>42</v>
      </c>
      <c r="O115" s="46"/>
      <c r="P115" s="229">
        <f>O115*H115</f>
        <v>0</v>
      </c>
      <c r="Q115" s="229">
        <v>0</v>
      </c>
      <c r="R115" s="229">
        <f>Q115*H115</f>
        <v>0</v>
      </c>
      <c r="S115" s="229">
        <v>0</v>
      </c>
      <c r="T115" s="230">
        <f>S115*H115</f>
        <v>0</v>
      </c>
      <c r="AR115" s="23" t="s">
        <v>462</v>
      </c>
      <c r="AT115" s="23" t="s">
        <v>378</v>
      </c>
      <c r="AU115" s="23" t="s">
        <v>81</v>
      </c>
      <c r="AY115" s="23" t="s">
        <v>126</v>
      </c>
      <c r="BE115" s="231">
        <f>IF(N115="základní",J115,0)</f>
        <v>0</v>
      </c>
      <c r="BF115" s="231">
        <f>IF(N115="snížená",J115,0)</f>
        <v>0</v>
      </c>
      <c r="BG115" s="231">
        <f>IF(N115="zákl. přenesená",J115,0)</f>
        <v>0</v>
      </c>
      <c r="BH115" s="231">
        <f>IF(N115="sníž. přenesená",J115,0)</f>
        <v>0</v>
      </c>
      <c r="BI115" s="231">
        <f>IF(N115="nulová",J115,0)</f>
        <v>0</v>
      </c>
      <c r="BJ115" s="23" t="s">
        <v>79</v>
      </c>
      <c r="BK115" s="231">
        <f>ROUND(I115*H115,2)</f>
        <v>0</v>
      </c>
      <c r="BL115" s="23" t="s">
        <v>270</v>
      </c>
      <c r="BM115" s="23" t="s">
        <v>559</v>
      </c>
    </row>
    <row r="116" s="1" customFormat="1" ht="16.5" customHeight="1">
      <c r="B116" s="45"/>
      <c r="C116" s="272" t="s">
        <v>446</v>
      </c>
      <c r="D116" s="272" t="s">
        <v>378</v>
      </c>
      <c r="E116" s="273" t="s">
        <v>757</v>
      </c>
      <c r="F116" s="274" t="s">
        <v>758</v>
      </c>
      <c r="G116" s="275" t="s">
        <v>301</v>
      </c>
      <c r="H116" s="276">
        <v>75</v>
      </c>
      <c r="I116" s="277"/>
      <c r="J116" s="278">
        <f>ROUND(I116*H116,2)</f>
        <v>0</v>
      </c>
      <c r="K116" s="274" t="s">
        <v>21</v>
      </c>
      <c r="L116" s="279"/>
      <c r="M116" s="280" t="s">
        <v>21</v>
      </c>
      <c r="N116" s="281" t="s">
        <v>42</v>
      </c>
      <c r="O116" s="46"/>
      <c r="P116" s="229">
        <f>O116*H116</f>
        <v>0</v>
      </c>
      <c r="Q116" s="229">
        <v>0</v>
      </c>
      <c r="R116" s="229">
        <f>Q116*H116</f>
        <v>0</v>
      </c>
      <c r="S116" s="229">
        <v>0</v>
      </c>
      <c r="T116" s="230">
        <f>S116*H116</f>
        <v>0</v>
      </c>
      <c r="AR116" s="23" t="s">
        <v>462</v>
      </c>
      <c r="AT116" s="23" t="s">
        <v>378</v>
      </c>
      <c r="AU116" s="23" t="s">
        <v>81</v>
      </c>
      <c r="AY116" s="23" t="s">
        <v>126</v>
      </c>
      <c r="BE116" s="231">
        <f>IF(N116="základní",J116,0)</f>
        <v>0</v>
      </c>
      <c r="BF116" s="231">
        <f>IF(N116="snížená",J116,0)</f>
        <v>0</v>
      </c>
      <c r="BG116" s="231">
        <f>IF(N116="zákl. přenesená",J116,0)</f>
        <v>0</v>
      </c>
      <c r="BH116" s="231">
        <f>IF(N116="sníž. přenesená",J116,0)</f>
        <v>0</v>
      </c>
      <c r="BI116" s="231">
        <f>IF(N116="nulová",J116,0)</f>
        <v>0</v>
      </c>
      <c r="BJ116" s="23" t="s">
        <v>79</v>
      </c>
      <c r="BK116" s="231">
        <f>ROUND(I116*H116,2)</f>
        <v>0</v>
      </c>
      <c r="BL116" s="23" t="s">
        <v>270</v>
      </c>
      <c r="BM116" s="23" t="s">
        <v>568</v>
      </c>
    </row>
    <row r="117" s="1" customFormat="1" ht="16.5" customHeight="1">
      <c r="B117" s="45"/>
      <c r="C117" s="272" t="s">
        <v>450</v>
      </c>
      <c r="D117" s="272" t="s">
        <v>378</v>
      </c>
      <c r="E117" s="273" t="s">
        <v>759</v>
      </c>
      <c r="F117" s="274" t="s">
        <v>760</v>
      </c>
      <c r="G117" s="275" t="s">
        <v>301</v>
      </c>
      <c r="H117" s="276">
        <v>45</v>
      </c>
      <c r="I117" s="277"/>
      <c r="J117" s="278">
        <f>ROUND(I117*H117,2)</f>
        <v>0</v>
      </c>
      <c r="K117" s="274" t="s">
        <v>21</v>
      </c>
      <c r="L117" s="279"/>
      <c r="M117" s="280" t="s">
        <v>21</v>
      </c>
      <c r="N117" s="281" t="s">
        <v>42</v>
      </c>
      <c r="O117" s="46"/>
      <c r="P117" s="229">
        <f>O117*H117</f>
        <v>0</v>
      </c>
      <c r="Q117" s="229">
        <v>0</v>
      </c>
      <c r="R117" s="229">
        <f>Q117*H117</f>
        <v>0</v>
      </c>
      <c r="S117" s="229">
        <v>0</v>
      </c>
      <c r="T117" s="230">
        <f>S117*H117</f>
        <v>0</v>
      </c>
      <c r="AR117" s="23" t="s">
        <v>462</v>
      </c>
      <c r="AT117" s="23" t="s">
        <v>378</v>
      </c>
      <c r="AU117" s="23" t="s">
        <v>81</v>
      </c>
      <c r="AY117" s="23" t="s">
        <v>126</v>
      </c>
      <c r="BE117" s="231">
        <f>IF(N117="základní",J117,0)</f>
        <v>0</v>
      </c>
      <c r="BF117" s="231">
        <f>IF(N117="snížená",J117,0)</f>
        <v>0</v>
      </c>
      <c r="BG117" s="231">
        <f>IF(N117="zákl. přenesená",J117,0)</f>
        <v>0</v>
      </c>
      <c r="BH117" s="231">
        <f>IF(N117="sníž. přenesená",J117,0)</f>
        <v>0</v>
      </c>
      <c r="BI117" s="231">
        <f>IF(N117="nulová",J117,0)</f>
        <v>0</v>
      </c>
      <c r="BJ117" s="23" t="s">
        <v>79</v>
      </c>
      <c r="BK117" s="231">
        <f>ROUND(I117*H117,2)</f>
        <v>0</v>
      </c>
      <c r="BL117" s="23" t="s">
        <v>270</v>
      </c>
      <c r="BM117" s="23" t="s">
        <v>581</v>
      </c>
    </row>
    <row r="118" s="1" customFormat="1" ht="16.5" customHeight="1">
      <c r="B118" s="45"/>
      <c r="C118" s="220" t="s">
        <v>454</v>
      </c>
      <c r="D118" s="220" t="s">
        <v>129</v>
      </c>
      <c r="E118" s="221" t="s">
        <v>761</v>
      </c>
      <c r="F118" s="222" t="s">
        <v>762</v>
      </c>
      <c r="G118" s="223" t="s">
        <v>566</v>
      </c>
      <c r="H118" s="282"/>
      <c r="I118" s="225"/>
      <c r="J118" s="226">
        <f>ROUND(I118*H118,2)</f>
        <v>0</v>
      </c>
      <c r="K118" s="222" t="s">
        <v>21</v>
      </c>
      <c r="L118" s="71"/>
      <c r="M118" s="227" t="s">
        <v>21</v>
      </c>
      <c r="N118" s="228" t="s">
        <v>42</v>
      </c>
      <c r="O118" s="46"/>
      <c r="P118" s="229">
        <f>O118*H118</f>
        <v>0</v>
      </c>
      <c r="Q118" s="229">
        <v>0</v>
      </c>
      <c r="R118" s="229">
        <f>Q118*H118</f>
        <v>0</v>
      </c>
      <c r="S118" s="229">
        <v>0</v>
      </c>
      <c r="T118" s="230">
        <f>S118*H118</f>
        <v>0</v>
      </c>
      <c r="AR118" s="23" t="s">
        <v>270</v>
      </c>
      <c r="AT118" s="23" t="s">
        <v>129</v>
      </c>
      <c r="AU118" s="23" t="s">
        <v>81</v>
      </c>
      <c r="AY118" s="23" t="s">
        <v>126</v>
      </c>
      <c r="BE118" s="231">
        <f>IF(N118="základní",J118,0)</f>
        <v>0</v>
      </c>
      <c r="BF118" s="231">
        <f>IF(N118="snížená",J118,0)</f>
        <v>0</v>
      </c>
      <c r="BG118" s="231">
        <f>IF(N118="zákl. přenesená",J118,0)</f>
        <v>0</v>
      </c>
      <c r="BH118" s="231">
        <f>IF(N118="sníž. přenesená",J118,0)</f>
        <v>0</v>
      </c>
      <c r="BI118" s="231">
        <f>IF(N118="nulová",J118,0)</f>
        <v>0</v>
      </c>
      <c r="BJ118" s="23" t="s">
        <v>79</v>
      </c>
      <c r="BK118" s="231">
        <f>ROUND(I118*H118,2)</f>
        <v>0</v>
      </c>
      <c r="BL118" s="23" t="s">
        <v>270</v>
      </c>
      <c r="BM118" s="23" t="s">
        <v>589</v>
      </c>
    </row>
    <row r="119" s="1" customFormat="1" ht="16.5" customHeight="1">
      <c r="B119" s="45"/>
      <c r="C119" s="220" t="s">
        <v>458</v>
      </c>
      <c r="D119" s="220" t="s">
        <v>129</v>
      </c>
      <c r="E119" s="221" t="s">
        <v>763</v>
      </c>
      <c r="F119" s="222" t="s">
        <v>764</v>
      </c>
      <c r="G119" s="223" t="s">
        <v>566</v>
      </c>
      <c r="H119" s="282"/>
      <c r="I119" s="225"/>
      <c r="J119" s="226">
        <f>ROUND(I119*H119,2)</f>
        <v>0</v>
      </c>
      <c r="K119" s="222" t="s">
        <v>21</v>
      </c>
      <c r="L119" s="71"/>
      <c r="M119" s="227" t="s">
        <v>21</v>
      </c>
      <c r="N119" s="228" t="s">
        <v>42</v>
      </c>
      <c r="O119" s="46"/>
      <c r="P119" s="229">
        <f>O119*H119</f>
        <v>0</v>
      </c>
      <c r="Q119" s="229">
        <v>0</v>
      </c>
      <c r="R119" s="229">
        <f>Q119*H119</f>
        <v>0</v>
      </c>
      <c r="S119" s="229">
        <v>0</v>
      </c>
      <c r="T119" s="230">
        <f>S119*H119</f>
        <v>0</v>
      </c>
      <c r="AR119" s="23" t="s">
        <v>270</v>
      </c>
      <c r="AT119" s="23" t="s">
        <v>129</v>
      </c>
      <c r="AU119" s="23" t="s">
        <v>81</v>
      </c>
      <c r="AY119" s="23" t="s">
        <v>126</v>
      </c>
      <c r="BE119" s="231">
        <f>IF(N119="základní",J119,0)</f>
        <v>0</v>
      </c>
      <c r="BF119" s="231">
        <f>IF(N119="snížená",J119,0)</f>
        <v>0</v>
      </c>
      <c r="BG119" s="231">
        <f>IF(N119="zákl. přenesená",J119,0)</f>
        <v>0</v>
      </c>
      <c r="BH119" s="231">
        <f>IF(N119="sníž. přenesená",J119,0)</f>
        <v>0</v>
      </c>
      <c r="BI119" s="231">
        <f>IF(N119="nulová",J119,0)</f>
        <v>0</v>
      </c>
      <c r="BJ119" s="23" t="s">
        <v>79</v>
      </c>
      <c r="BK119" s="231">
        <f>ROUND(I119*H119,2)</f>
        <v>0</v>
      </c>
      <c r="BL119" s="23" t="s">
        <v>270</v>
      </c>
      <c r="BM119" s="23" t="s">
        <v>601</v>
      </c>
    </row>
    <row r="120" s="1" customFormat="1" ht="16.5" customHeight="1">
      <c r="B120" s="45"/>
      <c r="C120" s="220" t="s">
        <v>462</v>
      </c>
      <c r="D120" s="220" t="s">
        <v>129</v>
      </c>
      <c r="E120" s="221" t="s">
        <v>765</v>
      </c>
      <c r="F120" s="222" t="s">
        <v>766</v>
      </c>
      <c r="G120" s="223" t="s">
        <v>566</v>
      </c>
      <c r="H120" s="282"/>
      <c r="I120" s="225"/>
      <c r="J120" s="226">
        <f>ROUND(I120*H120,2)</f>
        <v>0</v>
      </c>
      <c r="K120" s="222" t="s">
        <v>21</v>
      </c>
      <c r="L120" s="71"/>
      <c r="M120" s="227" t="s">
        <v>21</v>
      </c>
      <c r="N120" s="228" t="s">
        <v>42</v>
      </c>
      <c r="O120" s="46"/>
      <c r="P120" s="229">
        <f>O120*H120</f>
        <v>0</v>
      </c>
      <c r="Q120" s="229">
        <v>0</v>
      </c>
      <c r="R120" s="229">
        <f>Q120*H120</f>
        <v>0</v>
      </c>
      <c r="S120" s="229">
        <v>0</v>
      </c>
      <c r="T120" s="230">
        <f>S120*H120</f>
        <v>0</v>
      </c>
      <c r="AR120" s="23" t="s">
        <v>270</v>
      </c>
      <c r="AT120" s="23" t="s">
        <v>129</v>
      </c>
      <c r="AU120" s="23" t="s">
        <v>81</v>
      </c>
      <c r="AY120" s="23" t="s">
        <v>126</v>
      </c>
      <c r="BE120" s="231">
        <f>IF(N120="základní",J120,0)</f>
        <v>0</v>
      </c>
      <c r="BF120" s="231">
        <f>IF(N120="snížená",J120,0)</f>
        <v>0</v>
      </c>
      <c r="BG120" s="231">
        <f>IF(N120="zákl. přenesená",J120,0)</f>
        <v>0</v>
      </c>
      <c r="BH120" s="231">
        <f>IF(N120="sníž. přenesená",J120,0)</f>
        <v>0</v>
      </c>
      <c r="BI120" s="231">
        <f>IF(N120="nulová",J120,0)</f>
        <v>0</v>
      </c>
      <c r="BJ120" s="23" t="s">
        <v>79</v>
      </c>
      <c r="BK120" s="231">
        <f>ROUND(I120*H120,2)</f>
        <v>0</v>
      </c>
      <c r="BL120" s="23" t="s">
        <v>270</v>
      </c>
      <c r="BM120" s="23" t="s">
        <v>611</v>
      </c>
    </row>
    <row r="121" s="1" customFormat="1" ht="16.5" customHeight="1">
      <c r="B121" s="45"/>
      <c r="C121" s="220" t="s">
        <v>467</v>
      </c>
      <c r="D121" s="220" t="s">
        <v>129</v>
      </c>
      <c r="E121" s="221" t="s">
        <v>767</v>
      </c>
      <c r="F121" s="222" t="s">
        <v>768</v>
      </c>
      <c r="G121" s="223" t="s">
        <v>566</v>
      </c>
      <c r="H121" s="282"/>
      <c r="I121" s="225"/>
      <c r="J121" s="226">
        <f>ROUND(I121*H121,2)</f>
        <v>0</v>
      </c>
      <c r="K121" s="222" t="s">
        <v>21</v>
      </c>
      <c r="L121" s="71"/>
      <c r="M121" s="227" t="s">
        <v>21</v>
      </c>
      <c r="N121" s="232" t="s">
        <v>42</v>
      </c>
      <c r="O121" s="233"/>
      <c r="P121" s="234">
        <f>O121*H121</f>
        <v>0</v>
      </c>
      <c r="Q121" s="234">
        <v>0</v>
      </c>
      <c r="R121" s="234">
        <f>Q121*H121</f>
        <v>0</v>
      </c>
      <c r="S121" s="234">
        <v>0</v>
      </c>
      <c r="T121" s="235">
        <f>S121*H121</f>
        <v>0</v>
      </c>
      <c r="AR121" s="23" t="s">
        <v>270</v>
      </c>
      <c r="AT121" s="23" t="s">
        <v>129</v>
      </c>
      <c r="AU121" s="23" t="s">
        <v>81</v>
      </c>
      <c r="AY121" s="23" t="s">
        <v>126</v>
      </c>
      <c r="BE121" s="231">
        <f>IF(N121="základní",J121,0)</f>
        <v>0</v>
      </c>
      <c r="BF121" s="231">
        <f>IF(N121="snížená",J121,0)</f>
        <v>0</v>
      </c>
      <c r="BG121" s="231">
        <f>IF(N121="zákl. přenesená",J121,0)</f>
        <v>0</v>
      </c>
      <c r="BH121" s="231">
        <f>IF(N121="sníž. přenesená",J121,0)</f>
        <v>0</v>
      </c>
      <c r="BI121" s="231">
        <f>IF(N121="nulová",J121,0)</f>
        <v>0</v>
      </c>
      <c r="BJ121" s="23" t="s">
        <v>79</v>
      </c>
      <c r="BK121" s="231">
        <f>ROUND(I121*H121,2)</f>
        <v>0</v>
      </c>
      <c r="BL121" s="23" t="s">
        <v>270</v>
      </c>
      <c r="BM121" s="23" t="s">
        <v>621</v>
      </c>
    </row>
    <row r="122" s="1" customFormat="1" ht="6.96" customHeight="1">
      <c r="B122" s="66"/>
      <c r="C122" s="67"/>
      <c r="D122" s="67"/>
      <c r="E122" s="67"/>
      <c r="F122" s="67"/>
      <c r="G122" s="67"/>
      <c r="H122" s="67"/>
      <c r="I122" s="165"/>
      <c r="J122" s="67"/>
      <c r="K122" s="67"/>
      <c r="L122" s="71"/>
    </row>
  </sheetData>
  <sheetProtection sheet="1" autoFilter="0" formatColumns="0" formatRows="0" objects="1" scenarios="1" spinCount="100000" saltValue="uMG6XEqzKrPB+SENAcm9Gc8oX9qfhWRrf1QrE0I79sRgMEh3Nth1Xy2JUmTNoRQCWAWx/MwDkc52w4HKzpABBg==" hashValue="/BYWJauGbHfdS+37p+W+DUEh4TnZ2w5SCx828wB3qO5ZIfyRMneA7+u8MVuO4Geq7zGJZe0H96SqRd3ctnIrEg==" algorithmName="SHA-512" password="CC35"/>
  <autoFilter ref="C81:K121"/>
  <mergeCells count="10">
    <mergeCell ref="E7:H7"/>
    <mergeCell ref="E9:H9"/>
    <mergeCell ref="E24:H24"/>
    <mergeCell ref="E45:H45"/>
    <mergeCell ref="E47:H47"/>
    <mergeCell ref="J51:J52"/>
    <mergeCell ref="E72:H72"/>
    <mergeCell ref="E74:H74"/>
    <mergeCell ref="G1:H1"/>
    <mergeCell ref="L2:V2"/>
  </mergeCells>
  <hyperlinks>
    <hyperlink ref="F1:G1" location="C2" display="1) Krycí list soupisu"/>
    <hyperlink ref="G1:H1" location="C54" display="2) Rekapitulace"/>
    <hyperlink ref="J1" location="C81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Normal="100" zoomScaleSheetLayoutView="60" zoomScalePageLayoutView="100" workbookViewId="0"/>
  </sheetViews>
  <sheetFormatPr defaultRowHeight="13.5"/>
  <cols>
    <col min="1" max="1" width="8.33" style="283" customWidth="1"/>
    <col min="2" max="2" width="1.664063" style="283" customWidth="1"/>
    <col min="3" max="4" width="5" style="283" customWidth="1"/>
    <col min="5" max="5" width="11.67" style="283" customWidth="1"/>
    <col min="6" max="6" width="9.17" style="283" customWidth="1"/>
    <col min="7" max="7" width="5" style="283" customWidth="1"/>
    <col min="8" max="8" width="77.83" style="283" customWidth="1"/>
    <col min="9" max="10" width="20" style="283" customWidth="1"/>
    <col min="11" max="11" width="1.664063" style="283" customWidth="1"/>
  </cols>
  <sheetData>
    <row r="1" ht="37.5" customHeight="1"/>
    <row r="2" ht="7.5" customHeight="1">
      <c r="B2" s="284"/>
      <c r="C2" s="285"/>
      <c r="D2" s="285"/>
      <c r="E2" s="285"/>
      <c r="F2" s="285"/>
      <c r="G2" s="285"/>
      <c r="H2" s="285"/>
      <c r="I2" s="285"/>
      <c r="J2" s="285"/>
      <c r="K2" s="286"/>
    </row>
    <row r="3" s="14" customFormat="1" ht="45" customHeight="1">
      <c r="B3" s="287"/>
      <c r="C3" s="288" t="s">
        <v>769</v>
      </c>
      <c r="D3" s="288"/>
      <c r="E3" s="288"/>
      <c r="F3" s="288"/>
      <c r="G3" s="288"/>
      <c r="H3" s="288"/>
      <c r="I3" s="288"/>
      <c r="J3" s="288"/>
      <c r="K3" s="289"/>
    </row>
    <row r="4" ht="25.5" customHeight="1">
      <c r="B4" s="290"/>
      <c r="C4" s="291" t="s">
        <v>770</v>
      </c>
      <c r="D4" s="291"/>
      <c r="E4" s="291"/>
      <c r="F4" s="291"/>
      <c r="G4" s="291"/>
      <c r="H4" s="291"/>
      <c r="I4" s="291"/>
      <c r="J4" s="291"/>
      <c r="K4" s="292"/>
    </row>
    <row r="5" ht="5.25" customHeight="1">
      <c r="B5" s="290"/>
      <c r="C5" s="293"/>
      <c r="D5" s="293"/>
      <c r="E5" s="293"/>
      <c r="F5" s="293"/>
      <c r="G5" s="293"/>
      <c r="H5" s="293"/>
      <c r="I5" s="293"/>
      <c r="J5" s="293"/>
      <c r="K5" s="292"/>
    </row>
    <row r="6" ht="15" customHeight="1">
      <c r="B6" s="290"/>
      <c r="C6" s="294" t="s">
        <v>771</v>
      </c>
      <c r="D6" s="294"/>
      <c r="E6" s="294"/>
      <c r="F6" s="294"/>
      <c r="G6" s="294"/>
      <c r="H6" s="294"/>
      <c r="I6" s="294"/>
      <c r="J6" s="294"/>
      <c r="K6" s="292"/>
    </row>
    <row r="7" ht="15" customHeight="1">
      <c r="B7" s="295"/>
      <c r="C7" s="294" t="s">
        <v>772</v>
      </c>
      <c r="D7" s="294"/>
      <c r="E7" s="294"/>
      <c r="F7" s="294"/>
      <c r="G7" s="294"/>
      <c r="H7" s="294"/>
      <c r="I7" s="294"/>
      <c r="J7" s="294"/>
      <c r="K7" s="292"/>
    </row>
    <row r="8" ht="12.75" customHeight="1">
      <c r="B8" s="295"/>
      <c r="C8" s="294"/>
      <c r="D8" s="294"/>
      <c r="E8" s="294"/>
      <c r="F8" s="294"/>
      <c r="G8" s="294"/>
      <c r="H8" s="294"/>
      <c r="I8" s="294"/>
      <c r="J8" s="294"/>
      <c r="K8" s="292"/>
    </row>
    <row r="9" ht="15" customHeight="1">
      <c r="B9" s="295"/>
      <c r="C9" s="294" t="s">
        <v>773</v>
      </c>
      <c r="D9" s="294"/>
      <c r="E9" s="294"/>
      <c r="F9" s="294"/>
      <c r="G9" s="294"/>
      <c r="H9" s="294"/>
      <c r="I9" s="294"/>
      <c r="J9" s="294"/>
      <c r="K9" s="292"/>
    </row>
    <row r="10" ht="15" customHeight="1">
      <c r="B10" s="295"/>
      <c r="C10" s="294"/>
      <c r="D10" s="294" t="s">
        <v>774</v>
      </c>
      <c r="E10" s="294"/>
      <c r="F10" s="294"/>
      <c r="G10" s="294"/>
      <c r="H10" s="294"/>
      <c r="I10" s="294"/>
      <c r="J10" s="294"/>
      <c r="K10" s="292"/>
    </row>
    <row r="11" ht="15" customHeight="1">
      <c r="B11" s="295"/>
      <c r="C11" s="296"/>
      <c r="D11" s="294" t="s">
        <v>775</v>
      </c>
      <c r="E11" s="294"/>
      <c r="F11" s="294"/>
      <c r="G11" s="294"/>
      <c r="H11" s="294"/>
      <c r="I11" s="294"/>
      <c r="J11" s="294"/>
      <c r="K11" s="292"/>
    </row>
    <row r="12" ht="12.75" customHeight="1">
      <c r="B12" s="295"/>
      <c r="C12" s="296"/>
      <c r="D12" s="296"/>
      <c r="E12" s="296"/>
      <c r="F12" s="296"/>
      <c r="G12" s="296"/>
      <c r="H12" s="296"/>
      <c r="I12" s="296"/>
      <c r="J12" s="296"/>
      <c r="K12" s="292"/>
    </row>
    <row r="13" ht="15" customHeight="1">
      <c r="B13" s="295"/>
      <c r="C13" s="296"/>
      <c r="D13" s="294" t="s">
        <v>776</v>
      </c>
      <c r="E13" s="294"/>
      <c r="F13" s="294"/>
      <c r="G13" s="294"/>
      <c r="H13" s="294"/>
      <c r="I13" s="294"/>
      <c r="J13" s="294"/>
      <c r="K13" s="292"/>
    </row>
    <row r="14" ht="15" customHeight="1">
      <c r="B14" s="295"/>
      <c r="C14" s="296"/>
      <c r="D14" s="294" t="s">
        <v>777</v>
      </c>
      <c r="E14" s="294"/>
      <c r="F14" s="294"/>
      <c r="G14" s="294"/>
      <c r="H14" s="294"/>
      <c r="I14" s="294"/>
      <c r="J14" s="294"/>
      <c r="K14" s="292"/>
    </row>
    <row r="15" ht="15" customHeight="1">
      <c r="B15" s="295"/>
      <c r="C15" s="296"/>
      <c r="D15" s="294" t="s">
        <v>778</v>
      </c>
      <c r="E15" s="294"/>
      <c r="F15" s="294"/>
      <c r="G15" s="294"/>
      <c r="H15" s="294"/>
      <c r="I15" s="294"/>
      <c r="J15" s="294"/>
      <c r="K15" s="292"/>
    </row>
    <row r="16" ht="15" customHeight="1">
      <c r="B16" s="295"/>
      <c r="C16" s="296"/>
      <c r="D16" s="296"/>
      <c r="E16" s="297" t="s">
        <v>78</v>
      </c>
      <c r="F16" s="294" t="s">
        <v>779</v>
      </c>
      <c r="G16" s="294"/>
      <c r="H16" s="294"/>
      <c r="I16" s="294"/>
      <c r="J16" s="294"/>
      <c r="K16" s="292"/>
    </row>
    <row r="17" ht="15" customHeight="1">
      <c r="B17" s="295"/>
      <c r="C17" s="296"/>
      <c r="D17" s="296"/>
      <c r="E17" s="297" t="s">
        <v>780</v>
      </c>
      <c r="F17" s="294" t="s">
        <v>781</v>
      </c>
      <c r="G17" s="294"/>
      <c r="H17" s="294"/>
      <c r="I17" s="294"/>
      <c r="J17" s="294"/>
      <c r="K17" s="292"/>
    </row>
    <row r="18" ht="15" customHeight="1">
      <c r="B18" s="295"/>
      <c r="C18" s="296"/>
      <c r="D18" s="296"/>
      <c r="E18" s="297" t="s">
        <v>782</v>
      </c>
      <c r="F18" s="294" t="s">
        <v>783</v>
      </c>
      <c r="G18" s="294"/>
      <c r="H18" s="294"/>
      <c r="I18" s="294"/>
      <c r="J18" s="294"/>
      <c r="K18" s="292"/>
    </row>
    <row r="19" ht="15" customHeight="1">
      <c r="B19" s="295"/>
      <c r="C19" s="296"/>
      <c r="D19" s="296"/>
      <c r="E19" s="297" t="s">
        <v>784</v>
      </c>
      <c r="F19" s="294" t="s">
        <v>785</v>
      </c>
      <c r="G19" s="294"/>
      <c r="H19" s="294"/>
      <c r="I19" s="294"/>
      <c r="J19" s="294"/>
      <c r="K19" s="292"/>
    </row>
    <row r="20" ht="15" customHeight="1">
      <c r="B20" s="295"/>
      <c r="C20" s="296"/>
      <c r="D20" s="296"/>
      <c r="E20" s="297" t="s">
        <v>786</v>
      </c>
      <c r="F20" s="294" t="s">
        <v>787</v>
      </c>
      <c r="G20" s="294"/>
      <c r="H20" s="294"/>
      <c r="I20" s="294"/>
      <c r="J20" s="294"/>
      <c r="K20" s="292"/>
    </row>
    <row r="21" ht="15" customHeight="1">
      <c r="B21" s="295"/>
      <c r="C21" s="296"/>
      <c r="D21" s="296"/>
      <c r="E21" s="297" t="s">
        <v>788</v>
      </c>
      <c r="F21" s="294" t="s">
        <v>789</v>
      </c>
      <c r="G21" s="294"/>
      <c r="H21" s="294"/>
      <c r="I21" s="294"/>
      <c r="J21" s="294"/>
      <c r="K21" s="292"/>
    </row>
    <row r="22" ht="12.75" customHeight="1">
      <c r="B22" s="295"/>
      <c r="C22" s="296"/>
      <c r="D22" s="296"/>
      <c r="E22" s="296"/>
      <c r="F22" s="296"/>
      <c r="G22" s="296"/>
      <c r="H22" s="296"/>
      <c r="I22" s="296"/>
      <c r="J22" s="296"/>
      <c r="K22" s="292"/>
    </row>
    <row r="23" ht="15" customHeight="1">
      <c r="B23" s="295"/>
      <c r="C23" s="294" t="s">
        <v>790</v>
      </c>
      <c r="D23" s="294"/>
      <c r="E23" s="294"/>
      <c r="F23" s="294"/>
      <c r="G23" s="294"/>
      <c r="H23" s="294"/>
      <c r="I23" s="294"/>
      <c r="J23" s="294"/>
      <c r="K23" s="292"/>
    </row>
    <row r="24" ht="15" customHeight="1">
      <c r="B24" s="295"/>
      <c r="C24" s="294" t="s">
        <v>791</v>
      </c>
      <c r="D24" s="294"/>
      <c r="E24" s="294"/>
      <c r="F24" s="294"/>
      <c r="G24" s="294"/>
      <c r="H24" s="294"/>
      <c r="I24" s="294"/>
      <c r="J24" s="294"/>
      <c r="K24" s="292"/>
    </row>
    <row r="25" ht="15" customHeight="1">
      <c r="B25" s="295"/>
      <c r="C25" s="294"/>
      <c r="D25" s="294" t="s">
        <v>792</v>
      </c>
      <c r="E25" s="294"/>
      <c r="F25" s="294"/>
      <c r="G25" s="294"/>
      <c r="H25" s="294"/>
      <c r="I25" s="294"/>
      <c r="J25" s="294"/>
      <c r="K25" s="292"/>
    </row>
    <row r="26" ht="15" customHeight="1">
      <c r="B26" s="295"/>
      <c r="C26" s="296"/>
      <c r="D26" s="294" t="s">
        <v>793</v>
      </c>
      <c r="E26" s="294"/>
      <c r="F26" s="294"/>
      <c r="G26" s="294"/>
      <c r="H26" s="294"/>
      <c r="I26" s="294"/>
      <c r="J26" s="294"/>
      <c r="K26" s="292"/>
    </row>
    <row r="27" ht="12.75" customHeight="1">
      <c r="B27" s="295"/>
      <c r="C27" s="296"/>
      <c r="D27" s="296"/>
      <c r="E27" s="296"/>
      <c r="F27" s="296"/>
      <c r="G27" s="296"/>
      <c r="H27" s="296"/>
      <c r="I27" s="296"/>
      <c r="J27" s="296"/>
      <c r="K27" s="292"/>
    </row>
    <row r="28" ht="15" customHeight="1">
      <c r="B28" s="295"/>
      <c r="C28" s="296"/>
      <c r="D28" s="294" t="s">
        <v>794</v>
      </c>
      <c r="E28" s="294"/>
      <c r="F28" s="294"/>
      <c r="G28" s="294"/>
      <c r="H28" s="294"/>
      <c r="I28" s="294"/>
      <c r="J28" s="294"/>
      <c r="K28" s="292"/>
    </row>
    <row r="29" ht="15" customHeight="1">
      <c r="B29" s="295"/>
      <c r="C29" s="296"/>
      <c r="D29" s="294" t="s">
        <v>795</v>
      </c>
      <c r="E29" s="294"/>
      <c r="F29" s="294"/>
      <c r="G29" s="294"/>
      <c r="H29" s="294"/>
      <c r="I29" s="294"/>
      <c r="J29" s="294"/>
      <c r="K29" s="292"/>
    </row>
    <row r="30" ht="12.75" customHeight="1">
      <c r="B30" s="295"/>
      <c r="C30" s="296"/>
      <c r="D30" s="296"/>
      <c r="E30" s="296"/>
      <c r="F30" s="296"/>
      <c r="G30" s="296"/>
      <c r="H30" s="296"/>
      <c r="I30" s="296"/>
      <c r="J30" s="296"/>
      <c r="K30" s="292"/>
    </row>
    <row r="31" ht="15" customHeight="1">
      <c r="B31" s="295"/>
      <c r="C31" s="296"/>
      <c r="D31" s="294" t="s">
        <v>796</v>
      </c>
      <c r="E31" s="294"/>
      <c r="F31" s="294"/>
      <c r="G31" s="294"/>
      <c r="H31" s="294"/>
      <c r="I31" s="294"/>
      <c r="J31" s="294"/>
      <c r="K31" s="292"/>
    </row>
    <row r="32" ht="15" customHeight="1">
      <c r="B32" s="295"/>
      <c r="C32" s="296"/>
      <c r="D32" s="294" t="s">
        <v>797</v>
      </c>
      <c r="E32" s="294"/>
      <c r="F32" s="294"/>
      <c r="G32" s="294"/>
      <c r="H32" s="294"/>
      <c r="I32" s="294"/>
      <c r="J32" s="294"/>
      <c r="K32" s="292"/>
    </row>
    <row r="33" ht="15" customHeight="1">
      <c r="B33" s="295"/>
      <c r="C33" s="296"/>
      <c r="D33" s="294" t="s">
        <v>798</v>
      </c>
      <c r="E33" s="294"/>
      <c r="F33" s="294"/>
      <c r="G33" s="294"/>
      <c r="H33" s="294"/>
      <c r="I33" s="294"/>
      <c r="J33" s="294"/>
      <c r="K33" s="292"/>
    </row>
    <row r="34" ht="15" customHeight="1">
      <c r="B34" s="295"/>
      <c r="C34" s="296"/>
      <c r="D34" s="294"/>
      <c r="E34" s="298" t="s">
        <v>111</v>
      </c>
      <c r="F34" s="294"/>
      <c r="G34" s="294" t="s">
        <v>799</v>
      </c>
      <c r="H34" s="294"/>
      <c r="I34" s="294"/>
      <c r="J34" s="294"/>
      <c r="K34" s="292"/>
    </row>
    <row r="35" ht="30.75" customHeight="1">
      <c r="B35" s="295"/>
      <c r="C35" s="296"/>
      <c r="D35" s="294"/>
      <c r="E35" s="298" t="s">
        <v>800</v>
      </c>
      <c r="F35" s="294"/>
      <c r="G35" s="294" t="s">
        <v>801</v>
      </c>
      <c r="H35" s="294"/>
      <c r="I35" s="294"/>
      <c r="J35" s="294"/>
      <c r="K35" s="292"/>
    </row>
    <row r="36" ht="15" customHeight="1">
      <c r="B36" s="295"/>
      <c r="C36" s="296"/>
      <c r="D36" s="294"/>
      <c r="E36" s="298" t="s">
        <v>52</v>
      </c>
      <c r="F36" s="294"/>
      <c r="G36" s="294" t="s">
        <v>802</v>
      </c>
      <c r="H36" s="294"/>
      <c r="I36" s="294"/>
      <c r="J36" s="294"/>
      <c r="K36" s="292"/>
    </row>
    <row r="37" ht="15" customHeight="1">
      <c r="B37" s="295"/>
      <c r="C37" s="296"/>
      <c r="D37" s="294"/>
      <c r="E37" s="298" t="s">
        <v>112</v>
      </c>
      <c r="F37" s="294"/>
      <c r="G37" s="294" t="s">
        <v>803</v>
      </c>
      <c r="H37" s="294"/>
      <c r="I37" s="294"/>
      <c r="J37" s="294"/>
      <c r="K37" s="292"/>
    </row>
    <row r="38" ht="15" customHeight="1">
      <c r="B38" s="295"/>
      <c r="C38" s="296"/>
      <c r="D38" s="294"/>
      <c r="E38" s="298" t="s">
        <v>113</v>
      </c>
      <c r="F38" s="294"/>
      <c r="G38" s="294" t="s">
        <v>804</v>
      </c>
      <c r="H38" s="294"/>
      <c r="I38" s="294"/>
      <c r="J38" s="294"/>
      <c r="K38" s="292"/>
    </row>
    <row r="39" ht="15" customHeight="1">
      <c r="B39" s="295"/>
      <c r="C39" s="296"/>
      <c r="D39" s="294"/>
      <c r="E39" s="298" t="s">
        <v>114</v>
      </c>
      <c r="F39" s="294"/>
      <c r="G39" s="294" t="s">
        <v>805</v>
      </c>
      <c r="H39" s="294"/>
      <c r="I39" s="294"/>
      <c r="J39" s="294"/>
      <c r="K39" s="292"/>
    </row>
    <row r="40" ht="15" customHeight="1">
      <c r="B40" s="295"/>
      <c r="C40" s="296"/>
      <c r="D40" s="294"/>
      <c r="E40" s="298" t="s">
        <v>806</v>
      </c>
      <c r="F40" s="294"/>
      <c r="G40" s="294" t="s">
        <v>807</v>
      </c>
      <c r="H40" s="294"/>
      <c r="I40" s="294"/>
      <c r="J40" s="294"/>
      <c r="K40" s="292"/>
    </row>
    <row r="41" ht="15" customHeight="1">
      <c r="B41" s="295"/>
      <c r="C41" s="296"/>
      <c r="D41" s="294"/>
      <c r="E41" s="298"/>
      <c r="F41" s="294"/>
      <c r="G41" s="294" t="s">
        <v>808</v>
      </c>
      <c r="H41" s="294"/>
      <c r="I41" s="294"/>
      <c r="J41" s="294"/>
      <c r="K41" s="292"/>
    </row>
    <row r="42" ht="15" customHeight="1">
      <c r="B42" s="295"/>
      <c r="C42" s="296"/>
      <c r="D42" s="294"/>
      <c r="E42" s="298" t="s">
        <v>809</v>
      </c>
      <c r="F42" s="294"/>
      <c r="G42" s="294" t="s">
        <v>810</v>
      </c>
      <c r="H42" s="294"/>
      <c r="I42" s="294"/>
      <c r="J42" s="294"/>
      <c r="K42" s="292"/>
    </row>
    <row r="43" ht="15" customHeight="1">
      <c r="B43" s="295"/>
      <c r="C43" s="296"/>
      <c r="D43" s="294"/>
      <c r="E43" s="298" t="s">
        <v>116</v>
      </c>
      <c r="F43" s="294"/>
      <c r="G43" s="294" t="s">
        <v>811</v>
      </c>
      <c r="H43" s="294"/>
      <c r="I43" s="294"/>
      <c r="J43" s="294"/>
      <c r="K43" s="292"/>
    </row>
    <row r="44" ht="12.75" customHeight="1">
      <c r="B44" s="295"/>
      <c r="C44" s="296"/>
      <c r="D44" s="294"/>
      <c r="E44" s="294"/>
      <c r="F44" s="294"/>
      <c r="G44" s="294"/>
      <c r="H44" s="294"/>
      <c r="I44" s="294"/>
      <c r="J44" s="294"/>
      <c r="K44" s="292"/>
    </row>
    <row r="45" ht="15" customHeight="1">
      <c r="B45" s="295"/>
      <c r="C45" s="296"/>
      <c r="D45" s="294" t="s">
        <v>812</v>
      </c>
      <c r="E45" s="294"/>
      <c r="F45" s="294"/>
      <c r="G45" s="294"/>
      <c r="H45" s="294"/>
      <c r="I45" s="294"/>
      <c r="J45" s="294"/>
      <c r="K45" s="292"/>
    </row>
    <row r="46" ht="15" customHeight="1">
      <c r="B46" s="295"/>
      <c r="C46" s="296"/>
      <c r="D46" s="296"/>
      <c r="E46" s="294" t="s">
        <v>813</v>
      </c>
      <c r="F46" s="294"/>
      <c r="G46" s="294"/>
      <c r="H46" s="294"/>
      <c r="I46" s="294"/>
      <c r="J46" s="294"/>
      <c r="K46" s="292"/>
    </row>
    <row r="47" ht="15" customHeight="1">
      <c r="B47" s="295"/>
      <c r="C47" s="296"/>
      <c r="D47" s="296"/>
      <c r="E47" s="294" t="s">
        <v>814</v>
      </c>
      <c r="F47" s="294"/>
      <c r="G47" s="294"/>
      <c r="H47" s="294"/>
      <c r="I47" s="294"/>
      <c r="J47" s="294"/>
      <c r="K47" s="292"/>
    </row>
    <row r="48" ht="15" customHeight="1">
      <c r="B48" s="295"/>
      <c r="C48" s="296"/>
      <c r="D48" s="296"/>
      <c r="E48" s="294" t="s">
        <v>815</v>
      </c>
      <c r="F48" s="294"/>
      <c r="G48" s="294"/>
      <c r="H48" s="294"/>
      <c r="I48" s="294"/>
      <c r="J48" s="294"/>
      <c r="K48" s="292"/>
    </row>
    <row r="49" ht="15" customHeight="1">
      <c r="B49" s="295"/>
      <c r="C49" s="296"/>
      <c r="D49" s="294" t="s">
        <v>816</v>
      </c>
      <c r="E49" s="294"/>
      <c r="F49" s="294"/>
      <c r="G49" s="294"/>
      <c r="H49" s="294"/>
      <c r="I49" s="294"/>
      <c r="J49" s="294"/>
      <c r="K49" s="292"/>
    </row>
    <row r="50" ht="25.5" customHeight="1">
      <c r="B50" s="290"/>
      <c r="C50" s="291" t="s">
        <v>817</v>
      </c>
      <c r="D50" s="291"/>
      <c r="E50" s="291"/>
      <c r="F50" s="291"/>
      <c r="G50" s="291"/>
      <c r="H50" s="291"/>
      <c r="I50" s="291"/>
      <c r="J50" s="291"/>
      <c r="K50" s="292"/>
    </row>
    <row r="51" ht="5.25" customHeight="1">
      <c r="B51" s="290"/>
      <c r="C51" s="293"/>
      <c r="D51" s="293"/>
      <c r="E51" s="293"/>
      <c r="F51" s="293"/>
      <c r="G51" s="293"/>
      <c r="H51" s="293"/>
      <c r="I51" s="293"/>
      <c r="J51" s="293"/>
      <c r="K51" s="292"/>
    </row>
    <row r="52" ht="15" customHeight="1">
      <c r="B52" s="290"/>
      <c r="C52" s="294" t="s">
        <v>818</v>
      </c>
      <c r="D52" s="294"/>
      <c r="E52" s="294"/>
      <c r="F52" s="294"/>
      <c r="G52" s="294"/>
      <c r="H52" s="294"/>
      <c r="I52" s="294"/>
      <c r="J52" s="294"/>
      <c r="K52" s="292"/>
    </row>
    <row r="53" ht="15" customHeight="1">
      <c r="B53" s="290"/>
      <c r="C53" s="294" t="s">
        <v>819</v>
      </c>
      <c r="D53" s="294"/>
      <c r="E53" s="294"/>
      <c r="F53" s="294"/>
      <c r="G53" s="294"/>
      <c r="H53" s="294"/>
      <c r="I53" s="294"/>
      <c r="J53" s="294"/>
      <c r="K53" s="292"/>
    </row>
    <row r="54" ht="12.75" customHeight="1">
      <c r="B54" s="290"/>
      <c r="C54" s="294"/>
      <c r="D54" s="294"/>
      <c r="E54" s="294"/>
      <c r="F54" s="294"/>
      <c r="G54" s="294"/>
      <c r="H54" s="294"/>
      <c r="I54" s="294"/>
      <c r="J54" s="294"/>
      <c r="K54" s="292"/>
    </row>
    <row r="55" ht="15" customHeight="1">
      <c r="B55" s="290"/>
      <c r="C55" s="294" t="s">
        <v>820</v>
      </c>
      <c r="D55" s="294"/>
      <c r="E55" s="294"/>
      <c r="F55" s="294"/>
      <c r="G55" s="294"/>
      <c r="H55" s="294"/>
      <c r="I55" s="294"/>
      <c r="J55" s="294"/>
      <c r="K55" s="292"/>
    </row>
    <row r="56" ht="15" customHeight="1">
      <c r="B56" s="290"/>
      <c r="C56" s="296"/>
      <c r="D56" s="294" t="s">
        <v>821</v>
      </c>
      <c r="E56" s="294"/>
      <c r="F56" s="294"/>
      <c r="G56" s="294"/>
      <c r="H56" s="294"/>
      <c r="I56" s="294"/>
      <c r="J56" s="294"/>
      <c r="K56" s="292"/>
    </row>
    <row r="57" ht="15" customHeight="1">
      <c r="B57" s="290"/>
      <c r="C57" s="296"/>
      <c r="D57" s="294" t="s">
        <v>822</v>
      </c>
      <c r="E57" s="294"/>
      <c r="F57" s="294"/>
      <c r="G57" s="294"/>
      <c r="H57" s="294"/>
      <c r="I57" s="294"/>
      <c r="J57" s="294"/>
      <c r="K57" s="292"/>
    </row>
    <row r="58" ht="15" customHeight="1">
      <c r="B58" s="290"/>
      <c r="C58" s="296"/>
      <c r="D58" s="294" t="s">
        <v>823</v>
      </c>
      <c r="E58" s="294"/>
      <c r="F58" s="294"/>
      <c r="G58" s="294"/>
      <c r="H58" s="294"/>
      <c r="I58" s="294"/>
      <c r="J58" s="294"/>
      <c r="K58" s="292"/>
    </row>
    <row r="59" ht="15" customHeight="1">
      <c r="B59" s="290"/>
      <c r="C59" s="296"/>
      <c r="D59" s="294" t="s">
        <v>824</v>
      </c>
      <c r="E59" s="294"/>
      <c r="F59" s="294"/>
      <c r="G59" s="294"/>
      <c r="H59" s="294"/>
      <c r="I59" s="294"/>
      <c r="J59" s="294"/>
      <c r="K59" s="292"/>
    </row>
    <row r="60" ht="15" customHeight="1">
      <c r="B60" s="290"/>
      <c r="C60" s="296"/>
      <c r="D60" s="299" t="s">
        <v>825</v>
      </c>
      <c r="E60" s="299"/>
      <c r="F60" s="299"/>
      <c r="G60" s="299"/>
      <c r="H60" s="299"/>
      <c r="I60" s="299"/>
      <c r="J60" s="299"/>
      <c r="K60" s="292"/>
    </row>
    <row r="61" ht="15" customHeight="1">
      <c r="B61" s="290"/>
      <c r="C61" s="296"/>
      <c r="D61" s="294" t="s">
        <v>826</v>
      </c>
      <c r="E61" s="294"/>
      <c r="F61" s="294"/>
      <c r="G61" s="294"/>
      <c r="H61" s="294"/>
      <c r="I61" s="294"/>
      <c r="J61" s="294"/>
      <c r="K61" s="292"/>
    </row>
    <row r="62" ht="12.75" customHeight="1">
      <c r="B62" s="290"/>
      <c r="C62" s="296"/>
      <c r="D62" s="296"/>
      <c r="E62" s="300"/>
      <c r="F62" s="296"/>
      <c r="G62" s="296"/>
      <c r="H62" s="296"/>
      <c r="I62" s="296"/>
      <c r="J62" s="296"/>
      <c r="K62" s="292"/>
    </row>
    <row r="63" ht="15" customHeight="1">
      <c r="B63" s="290"/>
      <c r="C63" s="296"/>
      <c r="D63" s="294" t="s">
        <v>827</v>
      </c>
      <c r="E63" s="294"/>
      <c r="F63" s="294"/>
      <c r="G63" s="294"/>
      <c r="H63" s="294"/>
      <c r="I63" s="294"/>
      <c r="J63" s="294"/>
      <c r="K63" s="292"/>
    </row>
    <row r="64" ht="15" customHeight="1">
      <c r="B64" s="290"/>
      <c r="C64" s="296"/>
      <c r="D64" s="299" t="s">
        <v>828</v>
      </c>
      <c r="E64" s="299"/>
      <c r="F64" s="299"/>
      <c r="G64" s="299"/>
      <c r="H64" s="299"/>
      <c r="I64" s="299"/>
      <c r="J64" s="299"/>
      <c r="K64" s="292"/>
    </row>
    <row r="65" ht="15" customHeight="1">
      <c r="B65" s="290"/>
      <c r="C65" s="296"/>
      <c r="D65" s="294" t="s">
        <v>829</v>
      </c>
      <c r="E65" s="294"/>
      <c r="F65" s="294"/>
      <c r="G65" s="294"/>
      <c r="H65" s="294"/>
      <c r="I65" s="294"/>
      <c r="J65" s="294"/>
      <c r="K65" s="292"/>
    </row>
    <row r="66" ht="15" customHeight="1">
      <c r="B66" s="290"/>
      <c r="C66" s="296"/>
      <c r="D66" s="294" t="s">
        <v>830</v>
      </c>
      <c r="E66" s="294"/>
      <c r="F66" s="294"/>
      <c r="G66" s="294"/>
      <c r="H66" s="294"/>
      <c r="I66" s="294"/>
      <c r="J66" s="294"/>
      <c r="K66" s="292"/>
    </row>
    <row r="67" ht="15" customHeight="1">
      <c r="B67" s="290"/>
      <c r="C67" s="296"/>
      <c r="D67" s="294" t="s">
        <v>831</v>
      </c>
      <c r="E67" s="294"/>
      <c r="F67" s="294"/>
      <c r="G67" s="294"/>
      <c r="H67" s="294"/>
      <c r="I67" s="294"/>
      <c r="J67" s="294"/>
      <c r="K67" s="292"/>
    </row>
    <row r="68" ht="15" customHeight="1">
      <c r="B68" s="290"/>
      <c r="C68" s="296"/>
      <c r="D68" s="294" t="s">
        <v>832</v>
      </c>
      <c r="E68" s="294"/>
      <c r="F68" s="294"/>
      <c r="G68" s="294"/>
      <c r="H68" s="294"/>
      <c r="I68" s="294"/>
      <c r="J68" s="294"/>
      <c r="K68" s="292"/>
    </row>
    <row r="69" ht="12.75" customHeight="1">
      <c r="B69" s="301"/>
      <c r="C69" s="302"/>
      <c r="D69" s="302"/>
      <c r="E69" s="302"/>
      <c r="F69" s="302"/>
      <c r="G69" s="302"/>
      <c r="H69" s="302"/>
      <c r="I69" s="302"/>
      <c r="J69" s="302"/>
      <c r="K69" s="303"/>
    </row>
    <row r="70" ht="18.75" customHeight="1">
      <c r="B70" s="304"/>
      <c r="C70" s="304"/>
      <c r="D70" s="304"/>
      <c r="E70" s="304"/>
      <c r="F70" s="304"/>
      <c r="G70" s="304"/>
      <c r="H70" s="304"/>
      <c r="I70" s="304"/>
      <c r="J70" s="304"/>
      <c r="K70" s="305"/>
    </row>
    <row r="71" ht="18.75" customHeight="1">
      <c r="B71" s="305"/>
      <c r="C71" s="305"/>
      <c r="D71" s="305"/>
      <c r="E71" s="305"/>
      <c r="F71" s="305"/>
      <c r="G71" s="305"/>
      <c r="H71" s="305"/>
      <c r="I71" s="305"/>
      <c r="J71" s="305"/>
      <c r="K71" s="305"/>
    </row>
    <row r="72" ht="7.5" customHeight="1">
      <c r="B72" s="306"/>
      <c r="C72" s="307"/>
      <c r="D72" s="307"/>
      <c r="E72" s="307"/>
      <c r="F72" s="307"/>
      <c r="G72" s="307"/>
      <c r="H72" s="307"/>
      <c r="I72" s="307"/>
      <c r="J72" s="307"/>
      <c r="K72" s="308"/>
    </row>
    <row r="73" ht="45" customHeight="1">
      <c r="B73" s="309"/>
      <c r="C73" s="310" t="s">
        <v>95</v>
      </c>
      <c r="D73" s="310"/>
      <c r="E73" s="310"/>
      <c r="F73" s="310"/>
      <c r="G73" s="310"/>
      <c r="H73" s="310"/>
      <c r="I73" s="310"/>
      <c r="J73" s="310"/>
      <c r="K73" s="311"/>
    </row>
    <row r="74" ht="17.25" customHeight="1">
      <c r="B74" s="309"/>
      <c r="C74" s="312" t="s">
        <v>833</v>
      </c>
      <c r="D74" s="312"/>
      <c r="E74" s="312"/>
      <c r="F74" s="312" t="s">
        <v>834</v>
      </c>
      <c r="G74" s="313"/>
      <c r="H74" s="312" t="s">
        <v>112</v>
      </c>
      <c r="I74" s="312" t="s">
        <v>56</v>
      </c>
      <c r="J74" s="312" t="s">
        <v>835</v>
      </c>
      <c r="K74" s="311"/>
    </row>
    <row r="75" ht="17.25" customHeight="1">
      <c r="B75" s="309"/>
      <c r="C75" s="314" t="s">
        <v>836</v>
      </c>
      <c r="D75" s="314"/>
      <c r="E75" s="314"/>
      <c r="F75" s="315" t="s">
        <v>837</v>
      </c>
      <c r="G75" s="316"/>
      <c r="H75" s="314"/>
      <c r="I75" s="314"/>
      <c r="J75" s="314" t="s">
        <v>838</v>
      </c>
      <c r="K75" s="311"/>
    </row>
    <row r="76" ht="5.25" customHeight="1">
      <c r="B76" s="309"/>
      <c r="C76" s="317"/>
      <c r="D76" s="317"/>
      <c r="E76" s="317"/>
      <c r="F76" s="317"/>
      <c r="G76" s="318"/>
      <c r="H76" s="317"/>
      <c r="I76" s="317"/>
      <c r="J76" s="317"/>
      <c r="K76" s="311"/>
    </row>
    <row r="77" ht="15" customHeight="1">
      <c r="B77" s="309"/>
      <c r="C77" s="298" t="s">
        <v>52</v>
      </c>
      <c r="D77" s="317"/>
      <c r="E77" s="317"/>
      <c r="F77" s="319" t="s">
        <v>839</v>
      </c>
      <c r="G77" s="318"/>
      <c r="H77" s="298" t="s">
        <v>840</v>
      </c>
      <c r="I77" s="298" t="s">
        <v>841</v>
      </c>
      <c r="J77" s="298">
        <v>20</v>
      </c>
      <c r="K77" s="311"/>
    </row>
    <row r="78" ht="15" customHeight="1">
      <c r="B78" s="309"/>
      <c r="C78" s="298" t="s">
        <v>842</v>
      </c>
      <c r="D78" s="298"/>
      <c r="E78" s="298"/>
      <c r="F78" s="319" t="s">
        <v>839</v>
      </c>
      <c r="G78" s="318"/>
      <c r="H78" s="298" t="s">
        <v>843</v>
      </c>
      <c r="I78" s="298" t="s">
        <v>841</v>
      </c>
      <c r="J78" s="298">
        <v>120</v>
      </c>
      <c r="K78" s="311"/>
    </row>
    <row r="79" ht="15" customHeight="1">
      <c r="B79" s="320"/>
      <c r="C79" s="298" t="s">
        <v>844</v>
      </c>
      <c r="D79" s="298"/>
      <c r="E79" s="298"/>
      <c r="F79" s="319" t="s">
        <v>845</v>
      </c>
      <c r="G79" s="318"/>
      <c r="H79" s="298" t="s">
        <v>846</v>
      </c>
      <c r="I79" s="298" t="s">
        <v>841</v>
      </c>
      <c r="J79" s="298">
        <v>50</v>
      </c>
      <c r="K79" s="311"/>
    </row>
    <row r="80" ht="15" customHeight="1">
      <c r="B80" s="320"/>
      <c r="C80" s="298" t="s">
        <v>847</v>
      </c>
      <c r="D80" s="298"/>
      <c r="E80" s="298"/>
      <c r="F80" s="319" t="s">
        <v>839</v>
      </c>
      <c r="G80" s="318"/>
      <c r="H80" s="298" t="s">
        <v>848</v>
      </c>
      <c r="I80" s="298" t="s">
        <v>849</v>
      </c>
      <c r="J80" s="298"/>
      <c r="K80" s="311"/>
    </row>
    <row r="81" ht="15" customHeight="1">
      <c r="B81" s="320"/>
      <c r="C81" s="321" t="s">
        <v>850</v>
      </c>
      <c r="D81" s="321"/>
      <c r="E81" s="321"/>
      <c r="F81" s="322" t="s">
        <v>845</v>
      </c>
      <c r="G81" s="321"/>
      <c r="H81" s="321" t="s">
        <v>851</v>
      </c>
      <c r="I81" s="321" t="s">
        <v>841</v>
      </c>
      <c r="J81" s="321">
        <v>15</v>
      </c>
      <c r="K81" s="311"/>
    </row>
    <row r="82" ht="15" customHeight="1">
      <c r="B82" s="320"/>
      <c r="C82" s="321" t="s">
        <v>852</v>
      </c>
      <c r="D82" s="321"/>
      <c r="E82" s="321"/>
      <c r="F82" s="322" t="s">
        <v>845</v>
      </c>
      <c r="G82" s="321"/>
      <c r="H82" s="321" t="s">
        <v>853</v>
      </c>
      <c r="I82" s="321" t="s">
        <v>841</v>
      </c>
      <c r="J82" s="321">
        <v>15</v>
      </c>
      <c r="K82" s="311"/>
    </row>
    <row r="83" ht="15" customHeight="1">
      <c r="B83" s="320"/>
      <c r="C83" s="321" t="s">
        <v>854</v>
      </c>
      <c r="D83" s="321"/>
      <c r="E83" s="321"/>
      <c r="F83" s="322" t="s">
        <v>845</v>
      </c>
      <c r="G83" s="321"/>
      <c r="H83" s="321" t="s">
        <v>855</v>
      </c>
      <c r="I83" s="321" t="s">
        <v>841</v>
      </c>
      <c r="J83" s="321">
        <v>20</v>
      </c>
      <c r="K83" s="311"/>
    </row>
    <row r="84" ht="15" customHeight="1">
      <c r="B84" s="320"/>
      <c r="C84" s="321" t="s">
        <v>856</v>
      </c>
      <c r="D84" s="321"/>
      <c r="E84" s="321"/>
      <c r="F84" s="322" t="s">
        <v>845</v>
      </c>
      <c r="G84" s="321"/>
      <c r="H84" s="321" t="s">
        <v>857</v>
      </c>
      <c r="I84" s="321" t="s">
        <v>841</v>
      </c>
      <c r="J84" s="321">
        <v>20</v>
      </c>
      <c r="K84" s="311"/>
    </row>
    <row r="85" ht="15" customHeight="1">
      <c r="B85" s="320"/>
      <c r="C85" s="298" t="s">
        <v>858</v>
      </c>
      <c r="D85" s="298"/>
      <c r="E85" s="298"/>
      <c r="F85" s="319" t="s">
        <v>845</v>
      </c>
      <c r="G85" s="318"/>
      <c r="H85" s="298" t="s">
        <v>859</v>
      </c>
      <c r="I85" s="298" t="s">
        <v>841</v>
      </c>
      <c r="J85" s="298">
        <v>50</v>
      </c>
      <c r="K85" s="311"/>
    </row>
    <row r="86" ht="15" customHeight="1">
      <c r="B86" s="320"/>
      <c r="C86" s="298" t="s">
        <v>860</v>
      </c>
      <c r="D86" s="298"/>
      <c r="E86" s="298"/>
      <c r="F86" s="319" t="s">
        <v>845</v>
      </c>
      <c r="G86" s="318"/>
      <c r="H86" s="298" t="s">
        <v>861</v>
      </c>
      <c r="I86" s="298" t="s">
        <v>841</v>
      </c>
      <c r="J86" s="298">
        <v>20</v>
      </c>
      <c r="K86" s="311"/>
    </row>
    <row r="87" ht="15" customHeight="1">
      <c r="B87" s="320"/>
      <c r="C87" s="298" t="s">
        <v>862</v>
      </c>
      <c r="D87" s="298"/>
      <c r="E87" s="298"/>
      <c r="F87" s="319" t="s">
        <v>845</v>
      </c>
      <c r="G87" s="318"/>
      <c r="H87" s="298" t="s">
        <v>863</v>
      </c>
      <c r="I87" s="298" t="s">
        <v>841</v>
      </c>
      <c r="J87" s="298">
        <v>20</v>
      </c>
      <c r="K87" s="311"/>
    </row>
    <row r="88" ht="15" customHeight="1">
      <c r="B88" s="320"/>
      <c r="C88" s="298" t="s">
        <v>864</v>
      </c>
      <c r="D88" s="298"/>
      <c r="E88" s="298"/>
      <c r="F88" s="319" t="s">
        <v>845</v>
      </c>
      <c r="G88" s="318"/>
      <c r="H88" s="298" t="s">
        <v>865</v>
      </c>
      <c r="I88" s="298" t="s">
        <v>841</v>
      </c>
      <c r="J88" s="298">
        <v>50</v>
      </c>
      <c r="K88" s="311"/>
    </row>
    <row r="89" ht="15" customHeight="1">
      <c r="B89" s="320"/>
      <c r="C89" s="298" t="s">
        <v>866</v>
      </c>
      <c r="D89" s="298"/>
      <c r="E89" s="298"/>
      <c r="F89" s="319" t="s">
        <v>845</v>
      </c>
      <c r="G89" s="318"/>
      <c r="H89" s="298" t="s">
        <v>866</v>
      </c>
      <c r="I89" s="298" t="s">
        <v>841</v>
      </c>
      <c r="J89" s="298">
        <v>50</v>
      </c>
      <c r="K89" s="311"/>
    </row>
    <row r="90" ht="15" customHeight="1">
      <c r="B90" s="320"/>
      <c r="C90" s="298" t="s">
        <v>117</v>
      </c>
      <c r="D90" s="298"/>
      <c r="E90" s="298"/>
      <c r="F90" s="319" t="s">
        <v>845</v>
      </c>
      <c r="G90" s="318"/>
      <c r="H90" s="298" t="s">
        <v>867</v>
      </c>
      <c r="I90" s="298" t="s">
        <v>841</v>
      </c>
      <c r="J90" s="298">
        <v>255</v>
      </c>
      <c r="K90" s="311"/>
    </row>
    <row r="91" ht="15" customHeight="1">
      <c r="B91" s="320"/>
      <c r="C91" s="298" t="s">
        <v>868</v>
      </c>
      <c r="D91" s="298"/>
      <c r="E91" s="298"/>
      <c r="F91" s="319" t="s">
        <v>839</v>
      </c>
      <c r="G91" s="318"/>
      <c r="H91" s="298" t="s">
        <v>869</v>
      </c>
      <c r="I91" s="298" t="s">
        <v>870</v>
      </c>
      <c r="J91" s="298"/>
      <c r="K91" s="311"/>
    </row>
    <row r="92" ht="15" customHeight="1">
      <c r="B92" s="320"/>
      <c r="C92" s="298" t="s">
        <v>871</v>
      </c>
      <c r="D92" s="298"/>
      <c r="E92" s="298"/>
      <c r="F92" s="319" t="s">
        <v>839</v>
      </c>
      <c r="G92" s="318"/>
      <c r="H92" s="298" t="s">
        <v>872</v>
      </c>
      <c r="I92" s="298" t="s">
        <v>873</v>
      </c>
      <c r="J92" s="298"/>
      <c r="K92" s="311"/>
    </row>
    <row r="93" ht="15" customHeight="1">
      <c r="B93" s="320"/>
      <c r="C93" s="298" t="s">
        <v>874</v>
      </c>
      <c r="D93" s="298"/>
      <c r="E93" s="298"/>
      <c r="F93" s="319" t="s">
        <v>839</v>
      </c>
      <c r="G93" s="318"/>
      <c r="H93" s="298" t="s">
        <v>874</v>
      </c>
      <c r="I93" s="298" t="s">
        <v>873</v>
      </c>
      <c r="J93" s="298"/>
      <c r="K93" s="311"/>
    </row>
    <row r="94" ht="15" customHeight="1">
      <c r="B94" s="320"/>
      <c r="C94" s="298" t="s">
        <v>37</v>
      </c>
      <c r="D94" s="298"/>
      <c r="E94" s="298"/>
      <c r="F94" s="319" t="s">
        <v>839</v>
      </c>
      <c r="G94" s="318"/>
      <c r="H94" s="298" t="s">
        <v>875</v>
      </c>
      <c r="I94" s="298" t="s">
        <v>873</v>
      </c>
      <c r="J94" s="298"/>
      <c r="K94" s="311"/>
    </row>
    <row r="95" ht="15" customHeight="1">
      <c r="B95" s="320"/>
      <c r="C95" s="298" t="s">
        <v>47</v>
      </c>
      <c r="D95" s="298"/>
      <c r="E95" s="298"/>
      <c r="F95" s="319" t="s">
        <v>839</v>
      </c>
      <c r="G95" s="318"/>
      <c r="H95" s="298" t="s">
        <v>876</v>
      </c>
      <c r="I95" s="298" t="s">
        <v>873</v>
      </c>
      <c r="J95" s="298"/>
      <c r="K95" s="311"/>
    </row>
    <row r="96" ht="15" customHeight="1">
      <c r="B96" s="323"/>
      <c r="C96" s="324"/>
      <c r="D96" s="324"/>
      <c r="E96" s="324"/>
      <c r="F96" s="324"/>
      <c r="G96" s="324"/>
      <c r="H96" s="324"/>
      <c r="I96" s="324"/>
      <c r="J96" s="324"/>
      <c r="K96" s="325"/>
    </row>
    <row r="97" ht="18.75" customHeight="1">
      <c r="B97" s="326"/>
      <c r="C97" s="327"/>
      <c r="D97" s="327"/>
      <c r="E97" s="327"/>
      <c r="F97" s="327"/>
      <c r="G97" s="327"/>
      <c r="H97" s="327"/>
      <c r="I97" s="327"/>
      <c r="J97" s="327"/>
      <c r="K97" s="326"/>
    </row>
    <row r="98" ht="18.75" customHeight="1">
      <c r="B98" s="305"/>
      <c r="C98" s="305"/>
      <c r="D98" s="305"/>
      <c r="E98" s="305"/>
      <c r="F98" s="305"/>
      <c r="G98" s="305"/>
      <c r="H98" s="305"/>
      <c r="I98" s="305"/>
      <c r="J98" s="305"/>
      <c r="K98" s="305"/>
    </row>
    <row r="99" ht="7.5" customHeight="1">
      <c r="B99" s="306"/>
      <c r="C99" s="307"/>
      <c r="D99" s="307"/>
      <c r="E99" s="307"/>
      <c r="F99" s="307"/>
      <c r="G99" s="307"/>
      <c r="H99" s="307"/>
      <c r="I99" s="307"/>
      <c r="J99" s="307"/>
      <c r="K99" s="308"/>
    </row>
    <row r="100" ht="45" customHeight="1">
      <c r="B100" s="309"/>
      <c r="C100" s="310" t="s">
        <v>877</v>
      </c>
      <c r="D100" s="310"/>
      <c r="E100" s="310"/>
      <c r="F100" s="310"/>
      <c r="G100" s="310"/>
      <c r="H100" s="310"/>
      <c r="I100" s="310"/>
      <c r="J100" s="310"/>
      <c r="K100" s="311"/>
    </row>
    <row r="101" ht="17.25" customHeight="1">
      <c r="B101" s="309"/>
      <c r="C101" s="312" t="s">
        <v>833</v>
      </c>
      <c r="D101" s="312"/>
      <c r="E101" s="312"/>
      <c r="F101" s="312" t="s">
        <v>834</v>
      </c>
      <c r="G101" s="313"/>
      <c r="H101" s="312" t="s">
        <v>112</v>
      </c>
      <c r="I101" s="312" t="s">
        <v>56</v>
      </c>
      <c r="J101" s="312" t="s">
        <v>835</v>
      </c>
      <c r="K101" s="311"/>
    </row>
    <row r="102" ht="17.25" customHeight="1">
      <c r="B102" s="309"/>
      <c r="C102" s="314" t="s">
        <v>836</v>
      </c>
      <c r="D102" s="314"/>
      <c r="E102" s="314"/>
      <c r="F102" s="315" t="s">
        <v>837</v>
      </c>
      <c r="G102" s="316"/>
      <c r="H102" s="314"/>
      <c r="I102" s="314"/>
      <c r="J102" s="314" t="s">
        <v>838</v>
      </c>
      <c r="K102" s="311"/>
    </row>
    <row r="103" ht="5.25" customHeight="1">
      <c r="B103" s="309"/>
      <c r="C103" s="312"/>
      <c r="D103" s="312"/>
      <c r="E103" s="312"/>
      <c r="F103" s="312"/>
      <c r="G103" s="328"/>
      <c r="H103" s="312"/>
      <c r="I103" s="312"/>
      <c r="J103" s="312"/>
      <c r="K103" s="311"/>
    </row>
    <row r="104" ht="15" customHeight="1">
      <c r="B104" s="309"/>
      <c r="C104" s="298" t="s">
        <v>52</v>
      </c>
      <c r="D104" s="317"/>
      <c r="E104" s="317"/>
      <c r="F104" s="319" t="s">
        <v>839</v>
      </c>
      <c r="G104" s="328"/>
      <c r="H104" s="298" t="s">
        <v>878</v>
      </c>
      <c r="I104" s="298" t="s">
        <v>841</v>
      </c>
      <c r="J104" s="298">
        <v>20</v>
      </c>
      <c r="K104" s="311"/>
    </row>
    <row r="105" ht="15" customHeight="1">
      <c r="B105" s="309"/>
      <c r="C105" s="298" t="s">
        <v>842</v>
      </c>
      <c r="D105" s="298"/>
      <c r="E105" s="298"/>
      <c r="F105" s="319" t="s">
        <v>839</v>
      </c>
      <c r="G105" s="298"/>
      <c r="H105" s="298" t="s">
        <v>878</v>
      </c>
      <c r="I105" s="298" t="s">
        <v>841</v>
      </c>
      <c r="J105" s="298">
        <v>120</v>
      </c>
      <c r="K105" s="311"/>
    </row>
    <row r="106" ht="15" customHeight="1">
      <c r="B106" s="320"/>
      <c r="C106" s="298" t="s">
        <v>844</v>
      </c>
      <c r="D106" s="298"/>
      <c r="E106" s="298"/>
      <c r="F106" s="319" t="s">
        <v>845</v>
      </c>
      <c r="G106" s="298"/>
      <c r="H106" s="298" t="s">
        <v>878</v>
      </c>
      <c r="I106" s="298" t="s">
        <v>841</v>
      </c>
      <c r="J106" s="298">
        <v>50</v>
      </c>
      <c r="K106" s="311"/>
    </row>
    <row r="107" ht="15" customHeight="1">
      <c r="B107" s="320"/>
      <c r="C107" s="298" t="s">
        <v>847</v>
      </c>
      <c r="D107" s="298"/>
      <c r="E107" s="298"/>
      <c r="F107" s="319" t="s">
        <v>839</v>
      </c>
      <c r="G107" s="298"/>
      <c r="H107" s="298" t="s">
        <v>878</v>
      </c>
      <c r="I107" s="298" t="s">
        <v>849</v>
      </c>
      <c r="J107" s="298"/>
      <c r="K107" s="311"/>
    </row>
    <row r="108" ht="15" customHeight="1">
      <c r="B108" s="320"/>
      <c r="C108" s="298" t="s">
        <v>858</v>
      </c>
      <c r="D108" s="298"/>
      <c r="E108" s="298"/>
      <c r="F108" s="319" t="s">
        <v>845</v>
      </c>
      <c r="G108" s="298"/>
      <c r="H108" s="298" t="s">
        <v>878</v>
      </c>
      <c r="I108" s="298" t="s">
        <v>841</v>
      </c>
      <c r="J108" s="298">
        <v>50</v>
      </c>
      <c r="K108" s="311"/>
    </row>
    <row r="109" ht="15" customHeight="1">
      <c r="B109" s="320"/>
      <c r="C109" s="298" t="s">
        <v>866</v>
      </c>
      <c r="D109" s="298"/>
      <c r="E109" s="298"/>
      <c r="F109" s="319" t="s">
        <v>845</v>
      </c>
      <c r="G109" s="298"/>
      <c r="H109" s="298" t="s">
        <v>878</v>
      </c>
      <c r="I109" s="298" t="s">
        <v>841</v>
      </c>
      <c r="J109" s="298">
        <v>50</v>
      </c>
      <c r="K109" s="311"/>
    </row>
    <row r="110" ht="15" customHeight="1">
      <c r="B110" s="320"/>
      <c r="C110" s="298" t="s">
        <v>864</v>
      </c>
      <c r="D110" s="298"/>
      <c r="E110" s="298"/>
      <c r="F110" s="319" t="s">
        <v>845</v>
      </c>
      <c r="G110" s="298"/>
      <c r="H110" s="298" t="s">
        <v>878</v>
      </c>
      <c r="I110" s="298" t="s">
        <v>841</v>
      </c>
      <c r="J110" s="298">
        <v>50</v>
      </c>
      <c r="K110" s="311"/>
    </row>
    <row r="111" ht="15" customHeight="1">
      <c r="B111" s="320"/>
      <c r="C111" s="298" t="s">
        <v>52</v>
      </c>
      <c r="D111" s="298"/>
      <c r="E111" s="298"/>
      <c r="F111" s="319" t="s">
        <v>839</v>
      </c>
      <c r="G111" s="298"/>
      <c r="H111" s="298" t="s">
        <v>879</v>
      </c>
      <c r="I111" s="298" t="s">
        <v>841</v>
      </c>
      <c r="J111" s="298">
        <v>20</v>
      </c>
      <c r="K111" s="311"/>
    </row>
    <row r="112" ht="15" customHeight="1">
      <c r="B112" s="320"/>
      <c r="C112" s="298" t="s">
        <v>880</v>
      </c>
      <c r="D112" s="298"/>
      <c r="E112" s="298"/>
      <c r="F112" s="319" t="s">
        <v>839</v>
      </c>
      <c r="G112" s="298"/>
      <c r="H112" s="298" t="s">
        <v>881</v>
      </c>
      <c r="I112" s="298" t="s">
        <v>841</v>
      </c>
      <c r="J112" s="298">
        <v>120</v>
      </c>
      <c r="K112" s="311"/>
    </row>
    <row r="113" ht="15" customHeight="1">
      <c r="B113" s="320"/>
      <c r="C113" s="298" t="s">
        <v>37</v>
      </c>
      <c r="D113" s="298"/>
      <c r="E113" s="298"/>
      <c r="F113" s="319" t="s">
        <v>839</v>
      </c>
      <c r="G113" s="298"/>
      <c r="H113" s="298" t="s">
        <v>882</v>
      </c>
      <c r="I113" s="298" t="s">
        <v>873</v>
      </c>
      <c r="J113" s="298"/>
      <c r="K113" s="311"/>
    </row>
    <row r="114" ht="15" customHeight="1">
      <c r="B114" s="320"/>
      <c r="C114" s="298" t="s">
        <v>47</v>
      </c>
      <c r="D114" s="298"/>
      <c r="E114" s="298"/>
      <c r="F114" s="319" t="s">
        <v>839</v>
      </c>
      <c r="G114" s="298"/>
      <c r="H114" s="298" t="s">
        <v>883</v>
      </c>
      <c r="I114" s="298" t="s">
        <v>873</v>
      </c>
      <c r="J114" s="298"/>
      <c r="K114" s="311"/>
    </row>
    <row r="115" ht="15" customHeight="1">
      <c r="B115" s="320"/>
      <c r="C115" s="298" t="s">
        <v>56</v>
      </c>
      <c r="D115" s="298"/>
      <c r="E115" s="298"/>
      <c r="F115" s="319" t="s">
        <v>839</v>
      </c>
      <c r="G115" s="298"/>
      <c r="H115" s="298" t="s">
        <v>884</v>
      </c>
      <c r="I115" s="298" t="s">
        <v>885</v>
      </c>
      <c r="J115" s="298"/>
      <c r="K115" s="311"/>
    </row>
    <row r="116" ht="15" customHeight="1">
      <c r="B116" s="323"/>
      <c r="C116" s="329"/>
      <c r="D116" s="329"/>
      <c r="E116" s="329"/>
      <c r="F116" s="329"/>
      <c r="G116" s="329"/>
      <c r="H116" s="329"/>
      <c r="I116" s="329"/>
      <c r="J116" s="329"/>
      <c r="K116" s="325"/>
    </row>
    <row r="117" ht="18.75" customHeight="1">
      <c r="B117" s="330"/>
      <c r="C117" s="294"/>
      <c r="D117" s="294"/>
      <c r="E117" s="294"/>
      <c r="F117" s="331"/>
      <c r="G117" s="294"/>
      <c r="H117" s="294"/>
      <c r="I117" s="294"/>
      <c r="J117" s="294"/>
      <c r="K117" s="330"/>
    </row>
    <row r="118" ht="18.75" customHeight="1">
      <c r="B118" s="305"/>
      <c r="C118" s="305"/>
      <c r="D118" s="305"/>
      <c r="E118" s="305"/>
      <c r="F118" s="305"/>
      <c r="G118" s="305"/>
      <c r="H118" s="305"/>
      <c r="I118" s="305"/>
      <c r="J118" s="305"/>
      <c r="K118" s="305"/>
    </row>
    <row r="119" ht="7.5" customHeight="1">
      <c r="B119" s="332"/>
      <c r="C119" s="333"/>
      <c r="D119" s="333"/>
      <c r="E119" s="333"/>
      <c r="F119" s="333"/>
      <c r="G119" s="333"/>
      <c r="H119" s="333"/>
      <c r="I119" s="333"/>
      <c r="J119" s="333"/>
      <c r="K119" s="334"/>
    </row>
    <row r="120" ht="45" customHeight="1">
      <c r="B120" s="335"/>
      <c r="C120" s="288" t="s">
        <v>886</v>
      </c>
      <c r="D120" s="288"/>
      <c r="E120" s="288"/>
      <c r="F120" s="288"/>
      <c r="G120" s="288"/>
      <c r="H120" s="288"/>
      <c r="I120" s="288"/>
      <c r="J120" s="288"/>
      <c r="K120" s="336"/>
    </row>
    <row r="121" ht="17.25" customHeight="1">
      <c r="B121" s="337"/>
      <c r="C121" s="312" t="s">
        <v>833</v>
      </c>
      <c r="D121" s="312"/>
      <c r="E121" s="312"/>
      <c r="F121" s="312" t="s">
        <v>834</v>
      </c>
      <c r="G121" s="313"/>
      <c r="H121" s="312" t="s">
        <v>112</v>
      </c>
      <c r="I121" s="312" t="s">
        <v>56</v>
      </c>
      <c r="J121" s="312" t="s">
        <v>835</v>
      </c>
      <c r="K121" s="338"/>
    </row>
    <row r="122" ht="17.25" customHeight="1">
      <c r="B122" s="337"/>
      <c r="C122" s="314" t="s">
        <v>836</v>
      </c>
      <c r="D122" s="314"/>
      <c r="E122" s="314"/>
      <c r="F122" s="315" t="s">
        <v>837</v>
      </c>
      <c r="G122" s="316"/>
      <c r="H122" s="314"/>
      <c r="I122" s="314"/>
      <c r="J122" s="314" t="s">
        <v>838</v>
      </c>
      <c r="K122" s="338"/>
    </row>
    <row r="123" ht="5.25" customHeight="1">
      <c r="B123" s="339"/>
      <c r="C123" s="317"/>
      <c r="D123" s="317"/>
      <c r="E123" s="317"/>
      <c r="F123" s="317"/>
      <c r="G123" s="298"/>
      <c r="H123" s="317"/>
      <c r="I123" s="317"/>
      <c r="J123" s="317"/>
      <c r="K123" s="340"/>
    </row>
    <row r="124" ht="15" customHeight="1">
      <c r="B124" s="339"/>
      <c r="C124" s="298" t="s">
        <v>842</v>
      </c>
      <c r="D124" s="317"/>
      <c r="E124" s="317"/>
      <c r="F124" s="319" t="s">
        <v>839</v>
      </c>
      <c r="G124" s="298"/>
      <c r="H124" s="298" t="s">
        <v>878</v>
      </c>
      <c r="I124" s="298" t="s">
        <v>841</v>
      </c>
      <c r="J124" s="298">
        <v>120</v>
      </c>
      <c r="K124" s="341"/>
    </row>
    <row r="125" ht="15" customHeight="1">
      <c r="B125" s="339"/>
      <c r="C125" s="298" t="s">
        <v>887</v>
      </c>
      <c r="D125" s="298"/>
      <c r="E125" s="298"/>
      <c r="F125" s="319" t="s">
        <v>839</v>
      </c>
      <c r="G125" s="298"/>
      <c r="H125" s="298" t="s">
        <v>888</v>
      </c>
      <c r="I125" s="298" t="s">
        <v>841</v>
      </c>
      <c r="J125" s="298" t="s">
        <v>889</v>
      </c>
      <c r="K125" s="341"/>
    </row>
    <row r="126" ht="15" customHeight="1">
      <c r="B126" s="339"/>
      <c r="C126" s="298" t="s">
        <v>788</v>
      </c>
      <c r="D126" s="298"/>
      <c r="E126" s="298"/>
      <c r="F126" s="319" t="s">
        <v>839</v>
      </c>
      <c r="G126" s="298"/>
      <c r="H126" s="298" t="s">
        <v>890</v>
      </c>
      <c r="I126" s="298" t="s">
        <v>841</v>
      </c>
      <c r="J126" s="298" t="s">
        <v>889</v>
      </c>
      <c r="K126" s="341"/>
    </row>
    <row r="127" ht="15" customHeight="1">
      <c r="B127" s="339"/>
      <c r="C127" s="298" t="s">
        <v>850</v>
      </c>
      <c r="D127" s="298"/>
      <c r="E127" s="298"/>
      <c r="F127" s="319" t="s">
        <v>845</v>
      </c>
      <c r="G127" s="298"/>
      <c r="H127" s="298" t="s">
        <v>851</v>
      </c>
      <c r="I127" s="298" t="s">
        <v>841</v>
      </c>
      <c r="J127" s="298">
        <v>15</v>
      </c>
      <c r="K127" s="341"/>
    </row>
    <row r="128" ht="15" customHeight="1">
      <c r="B128" s="339"/>
      <c r="C128" s="321" t="s">
        <v>852</v>
      </c>
      <c r="D128" s="321"/>
      <c r="E128" s="321"/>
      <c r="F128" s="322" t="s">
        <v>845</v>
      </c>
      <c r="G128" s="321"/>
      <c r="H128" s="321" t="s">
        <v>853</v>
      </c>
      <c r="I128" s="321" t="s">
        <v>841</v>
      </c>
      <c r="J128" s="321">
        <v>15</v>
      </c>
      <c r="K128" s="341"/>
    </row>
    <row r="129" ht="15" customHeight="1">
      <c r="B129" s="339"/>
      <c r="C129" s="321" t="s">
        <v>854</v>
      </c>
      <c r="D129" s="321"/>
      <c r="E129" s="321"/>
      <c r="F129" s="322" t="s">
        <v>845</v>
      </c>
      <c r="G129" s="321"/>
      <c r="H129" s="321" t="s">
        <v>855</v>
      </c>
      <c r="I129" s="321" t="s">
        <v>841</v>
      </c>
      <c r="J129" s="321">
        <v>20</v>
      </c>
      <c r="K129" s="341"/>
    </row>
    <row r="130" ht="15" customHeight="1">
      <c r="B130" s="339"/>
      <c r="C130" s="321" t="s">
        <v>856</v>
      </c>
      <c r="D130" s="321"/>
      <c r="E130" s="321"/>
      <c r="F130" s="322" t="s">
        <v>845</v>
      </c>
      <c r="G130" s="321"/>
      <c r="H130" s="321" t="s">
        <v>857</v>
      </c>
      <c r="I130" s="321" t="s">
        <v>841</v>
      </c>
      <c r="J130" s="321">
        <v>20</v>
      </c>
      <c r="K130" s="341"/>
    </row>
    <row r="131" ht="15" customHeight="1">
      <c r="B131" s="339"/>
      <c r="C131" s="298" t="s">
        <v>844</v>
      </c>
      <c r="D131" s="298"/>
      <c r="E131" s="298"/>
      <c r="F131" s="319" t="s">
        <v>845</v>
      </c>
      <c r="G131" s="298"/>
      <c r="H131" s="298" t="s">
        <v>878</v>
      </c>
      <c r="I131" s="298" t="s">
        <v>841</v>
      </c>
      <c r="J131" s="298">
        <v>50</v>
      </c>
      <c r="K131" s="341"/>
    </row>
    <row r="132" ht="15" customHeight="1">
      <c r="B132" s="339"/>
      <c r="C132" s="298" t="s">
        <v>858</v>
      </c>
      <c r="D132" s="298"/>
      <c r="E132" s="298"/>
      <c r="F132" s="319" t="s">
        <v>845</v>
      </c>
      <c r="G132" s="298"/>
      <c r="H132" s="298" t="s">
        <v>878</v>
      </c>
      <c r="I132" s="298" t="s">
        <v>841</v>
      </c>
      <c r="J132" s="298">
        <v>50</v>
      </c>
      <c r="K132" s="341"/>
    </row>
    <row r="133" ht="15" customHeight="1">
      <c r="B133" s="339"/>
      <c r="C133" s="298" t="s">
        <v>864</v>
      </c>
      <c r="D133" s="298"/>
      <c r="E133" s="298"/>
      <c r="F133" s="319" t="s">
        <v>845</v>
      </c>
      <c r="G133" s="298"/>
      <c r="H133" s="298" t="s">
        <v>878</v>
      </c>
      <c r="I133" s="298" t="s">
        <v>841</v>
      </c>
      <c r="J133" s="298">
        <v>50</v>
      </c>
      <c r="K133" s="341"/>
    </row>
    <row r="134" ht="15" customHeight="1">
      <c r="B134" s="339"/>
      <c r="C134" s="298" t="s">
        <v>866</v>
      </c>
      <c r="D134" s="298"/>
      <c r="E134" s="298"/>
      <c r="F134" s="319" t="s">
        <v>845</v>
      </c>
      <c r="G134" s="298"/>
      <c r="H134" s="298" t="s">
        <v>878</v>
      </c>
      <c r="I134" s="298" t="s">
        <v>841</v>
      </c>
      <c r="J134" s="298">
        <v>50</v>
      </c>
      <c r="K134" s="341"/>
    </row>
    <row r="135" ht="15" customHeight="1">
      <c r="B135" s="339"/>
      <c r="C135" s="298" t="s">
        <v>117</v>
      </c>
      <c r="D135" s="298"/>
      <c r="E135" s="298"/>
      <c r="F135" s="319" t="s">
        <v>845</v>
      </c>
      <c r="G135" s="298"/>
      <c r="H135" s="298" t="s">
        <v>891</v>
      </c>
      <c r="I135" s="298" t="s">
        <v>841</v>
      </c>
      <c r="J135" s="298">
        <v>255</v>
      </c>
      <c r="K135" s="341"/>
    </row>
    <row r="136" ht="15" customHeight="1">
      <c r="B136" s="339"/>
      <c r="C136" s="298" t="s">
        <v>868</v>
      </c>
      <c r="D136" s="298"/>
      <c r="E136" s="298"/>
      <c r="F136" s="319" t="s">
        <v>839</v>
      </c>
      <c r="G136" s="298"/>
      <c r="H136" s="298" t="s">
        <v>892</v>
      </c>
      <c r="I136" s="298" t="s">
        <v>870</v>
      </c>
      <c r="J136" s="298"/>
      <c r="K136" s="341"/>
    </row>
    <row r="137" ht="15" customHeight="1">
      <c r="B137" s="339"/>
      <c r="C137" s="298" t="s">
        <v>871</v>
      </c>
      <c r="D137" s="298"/>
      <c r="E137" s="298"/>
      <c r="F137" s="319" t="s">
        <v>839</v>
      </c>
      <c r="G137" s="298"/>
      <c r="H137" s="298" t="s">
        <v>893</v>
      </c>
      <c r="I137" s="298" t="s">
        <v>873</v>
      </c>
      <c r="J137" s="298"/>
      <c r="K137" s="341"/>
    </row>
    <row r="138" ht="15" customHeight="1">
      <c r="B138" s="339"/>
      <c r="C138" s="298" t="s">
        <v>874</v>
      </c>
      <c r="D138" s="298"/>
      <c r="E138" s="298"/>
      <c r="F138" s="319" t="s">
        <v>839</v>
      </c>
      <c r="G138" s="298"/>
      <c r="H138" s="298" t="s">
        <v>874</v>
      </c>
      <c r="I138" s="298" t="s">
        <v>873</v>
      </c>
      <c r="J138" s="298"/>
      <c r="K138" s="341"/>
    </row>
    <row r="139" ht="15" customHeight="1">
      <c r="B139" s="339"/>
      <c r="C139" s="298" t="s">
        <v>37</v>
      </c>
      <c r="D139" s="298"/>
      <c r="E139" s="298"/>
      <c r="F139" s="319" t="s">
        <v>839</v>
      </c>
      <c r="G139" s="298"/>
      <c r="H139" s="298" t="s">
        <v>894</v>
      </c>
      <c r="I139" s="298" t="s">
        <v>873</v>
      </c>
      <c r="J139" s="298"/>
      <c r="K139" s="341"/>
    </row>
    <row r="140" ht="15" customHeight="1">
      <c r="B140" s="339"/>
      <c r="C140" s="298" t="s">
        <v>895</v>
      </c>
      <c r="D140" s="298"/>
      <c r="E140" s="298"/>
      <c r="F140" s="319" t="s">
        <v>839</v>
      </c>
      <c r="G140" s="298"/>
      <c r="H140" s="298" t="s">
        <v>896</v>
      </c>
      <c r="I140" s="298" t="s">
        <v>873</v>
      </c>
      <c r="J140" s="298"/>
      <c r="K140" s="341"/>
    </row>
    <row r="141" ht="15" customHeight="1">
      <c r="B141" s="342"/>
      <c r="C141" s="343"/>
      <c r="D141" s="343"/>
      <c r="E141" s="343"/>
      <c r="F141" s="343"/>
      <c r="G141" s="343"/>
      <c r="H141" s="343"/>
      <c r="I141" s="343"/>
      <c r="J141" s="343"/>
      <c r="K141" s="344"/>
    </row>
    <row r="142" ht="18.75" customHeight="1">
      <c r="B142" s="294"/>
      <c r="C142" s="294"/>
      <c r="D142" s="294"/>
      <c r="E142" s="294"/>
      <c r="F142" s="331"/>
      <c r="G142" s="294"/>
      <c r="H142" s="294"/>
      <c r="I142" s="294"/>
      <c r="J142" s="294"/>
      <c r="K142" s="294"/>
    </row>
    <row r="143" ht="18.75" customHeight="1">
      <c r="B143" s="305"/>
      <c r="C143" s="305"/>
      <c r="D143" s="305"/>
      <c r="E143" s="305"/>
      <c r="F143" s="305"/>
      <c r="G143" s="305"/>
      <c r="H143" s="305"/>
      <c r="I143" s="305"/>
      <c r="J143" s="305"/>
      <c r="K143" s="305"/>
    </row>
    <row r="144" ht="7.5" customHeight="1">
      <c r="B144" s="306"/>
      <c r="C144" s="307"/>
      <c r="D144" s="307"/>
      <c r="E144" s="307"/>
      <c r="F144" s="307"/>
      <c r="G144" s="307"/>
      <c r="H144" s="307"/>
      <c r="I144" s="307"/>
      <c r="J144" s="307"/>
      <c r="K144" s="308"/>
    </row>
    <row r="145" ht="45" customHeight="1">
      <c r="B145" s="309"/>
      <c r="C145" s="310" t="s">
        <v>897</v>
      </c>
      <c r="D145" s="310"/>
      <c r="E145" s="310"/>
      <c r="F145" s="310"/>
      <c r="G145" s="310"/>
      <c r="H145" s="310"/>
      <c r="I145" s="310"/>
      <c r="J145" s="310"/>
      <c r="K145" s="311"/>
    </row>
    <row r="146" ht="17.25" customHeight="1">
      <c r="B146" s="309"/>
      <c r="C146" s="312" t="s">
        <v>833</v>
      </c>
      <c r="D146" s="312"/>
      <c r="E146" s="312"/>
      <c r="F146" s="312" t="s">
        <v>834</v>
      </c>
      <c r="G146" s="313"/>
      <c r="H146" s="312" t="s">
        <v>112</v>
      </c>
      <c r="I146" s="312" t="s">
        <v>56</v>
      </c>
      <c r="J146" s="312" t="s">
        <v>835</v>
      </c>
      <c r="K146" s="311"/>
    </row>
    <row r="147" ht="17.25" customHeight="1">
      <c r="B147" s="309"/>
      <c r="C147" s="314" t="s">
        <v>836</v>
      </c>
      <c r="D147" s="314"/>
      <c r="E147" s="314"/>
      <c r="F147" s="315" t="s">
        <v>837</v>
      </c>
      <c r="G147" s="316"/>
      <c r="H147" s="314"/>
      <c r="I147" s="314"/>
      <c r="J147" s="314" t="s">
        <v>838</v>
      </c>
      <c r="K147" s="311"/>
    </row>
    <row r="148" ht="5.25" customHeight="1">
      <c r="B148" s="320"/>
      <c r="C148" s="317"/>
      <c r="D148" s="317"/>
      <c r="E148" s="317"/>
      <c r="F148" s="317"/>
      <c r="G148" s="318"/>
      <c r="H148" s="317"/>
      <c r="I148" s="317"/>
      <c r="J148" s="317"/>
      <c r="K148" s="341"/>
    </row>
    <row r="149" ht="15" customHeight="1">
      <c r="B149" s="320"/>
      <c r="C149" s="345" t="s">
        <v>842</v>
      </c>
      <c r="D149" s="298"/>
      <c r="E149" s="298"/>
      <c r="F149" s="346" t="s">
        <v>839</v>
      </c>
      <c r="G149" s="298"/>
      <c r="H149" s="345" t="s">
        <v>878</v>
      </c>
      <c r="I149" s="345" t="s">
        <v>841</v>
      </c>
      <c r="J149" s="345">
        <v>120</v>
      </c>
      <c r="K149" s="341"/>
    </row>
    <row r="150" ht="15" customHeight="1">
      <c r="B150" s="320"/>
      <c r="C150" s="345" t="s">
        <v>887</v>
      </c>
      <c r="D150" s="298"/>
      <c r="E150" s="298"/>
      <c r="F150" s="346" t="s">
        <v>839</v>
      </c>
      <c r="G150" s="298"/>
      <c r="H150" s="345" t="s">
        <v>898</v>
      </c>
      <c r="I150" s="345" t="s">
        <v>841</v>
      </c>
      <c r="J150" s="345" t="s">
        <v>889</v>
      </c>
      <c r="K150" s="341"/>
    </row>
    <row r="151" ht="15" customHeight="1">
      <c r="B151" s="320"/>
      <c r="C151" s="345" t="s">
        <v>788</v>
      </c>
      <c r="D151" s="298"/>
      <c r="E151" s="298"/>
      <c r="F151" s="346" t="s">
        <v>839</v>
      </c>
      <c r="G151" s="298"/>
      <c r="H151" s="345" t="s">
        <v>899</v>
      </c>
      <c r="I151" s="345" t="s">
        <v>841</v>
      </c>
      <c r="J151" s="345" t="s">
        <v>889</v>
      </c>
      <c r="K151" s="341"/>
    </row>
    <row r="152" ht="15" customHeight="1">
      <c r="B152" s="320"/>
      <c r="C152" s="345" t="s">
        <v>844</v>
      </c>
      <c r="D152" s="298"/>
      <c r="E152" s="298"/>
      <c r="F152" s="346" t="s">
        <v>845</v>
      </c>
      <c r="G152" s="298"/>
      <c r="H152" s="345" t="s">
        <v>878</v>
      </c>
      <c r="I152" s="345" t="s">
        <v>841</v>
      </c>
      <c r="J152" s="345">
        <v>50</v>
      </c>
      <c r="K152" s="341"/>
    </row>
    <row r="153" ht="15" customHeight="1">
      <c r="B153" s="320"/>
      <c r="C153" s="345" t="s">
        <v>847</v>
      </c>
      <c r="D153" s="298"/>
      <c r="E153" s="298"/>
      <c r="F153" s="346" t="s">
        <v>839</v>
      </c>
      <c r="G153" s="298"/>
      <c r="H153" s="345" t="s">
        <v>878</v>
      </c>
      <c r="I153" s="345" t="s">
        <v>849</v>
      </c>
      <c r="J153" s="345"/>
      <c r="K153" s="341"/>
    </row>
    <row r="154" ht="15" customHeight="1">
      <c r="B154" s="320"/>
      <c r="C154" s="345" t="s">
        <v>858</v>
      </c>
      <c r="D154" s="298"/>
      <c r="E154" s="298"/>
      <c r="F154" s="346" t="s">
        <v>845</v>
      </c>
      <c r="G154" s="298"/>
      <c r="H154" s="345" t="s">
        <v>878</v>
      </c>
      <c r="I154" s="345" t="s">
        <v>841</v>
      </c>
      <c r="J154" s="345">
        <v>50</v>
      </c>
      <c r="K154" s="341"/>
    </row>
    <row r="155" ht="15" customHeight="1">
      <c r="B155" s="320"/>
      <c r="C155" s="345" t="s">
        <v>866</v>
      </c>
      <c r="D155" s="298"/>
      <c r="E155" s="298"/>
      <c r="F155" s="346" t="s">
        <v>845</v>
      </c>
      <c r="G155" s="298"/>
      <c r="H155" s="345" t="s">
        <v>878</v>
      </c>
      <c r="I155" s="345" t="s">
        <v>841</v>
      </c>
      <c r="J155" s="345">
        <v>50</v>
      </c>
      <c r="K155" s="341"/>
    </row>
    <row r="156" ht="15" customHeight="1">
      <c r="B156" s="320"/>
      <c r="C156" s="345" t="s">
        <v>864</v>
      </c>
      <c r="D156" s="298"/>
      <c r="E156" s="298"/>
      <c r="F156" s="346" t="s">
        <v>845</v>
      </c>
      <c r="G156" s="298"/>
      <c r="H156" s="345" t="s">
        <v>878</v>
      </c>
      <c r="I156" s="345" t="s">
        <v>841</v>
      </c>
      <c r="J156" s="345">
        <v>50</v>
      </c>
      <c r="K156" s="341"/>
    </row>
    <row r="157" ht="15" customHeight="1">
      <c r="B157" s="320"/>
      <c r="C157" s="345" t="s">
        <v>100</v>
      </c>
      <c r="D157" s="298"/>
      <c r="E157" s="298"/>
      <c r="F157" s="346" t="s">
        <v>839</v>
      </c>
      <c r="G157" s="298"/>
      <c r="H157" s="345" t="s">
        <v>900</v>
      </c>
      <c r="I157" s="345" t="s">
        <v>841</v>
      </c>
      <c r="J157" s="345" t="s">
        <v>901</v>
      </c>
      <c r="K157" s="341"/>
    </row>
    <row r="158" ht="15" customHeight="1">
      <c r="B158" s="320"/>
      <c r="C158" s="345" t="s">
        <v>902</v>
      </c>
      <c r="D158" s="298"/>
      <c r="E158" s="298"/>
      <c r="F158" s="346" t="s">
        <v>839</v>
      </c>
      <c r="G158" s="298"/>
      <c r="H158" s="345" t="s">
        <v>903</v>
      </c>
      <c r="I158" s="345" t="s">
        <v>873</v>
      </c>
      <c r="J158" s="345"/>
      <c r="K158" s="341"/>
    </row>
    <row r="159" ht="15" customHeight="1">
      <c r="B159" s="347"/>
      <c r="C159" s="329"/>
      <c r="D159" s="329"/>
      <c r="E159" s="329"/>
      <c r="F159" s="329"/>
      <c r="G159" s="329"/>
      <c r="H159" s="329"/>
      <c r="I159" s="329"/>
      <c r="J159" s="329"/>
      <c r="K159" s="348"/>
    </row>
    <row r="160" ht="18.75" customHeight="1">
      <c r="B160" s="294"/>
      <c r="C160" s="298"/>
      <c r="D160" s="298"/>
      <c r="E160" s="298"/>
      <c r="F160" s="319"/>
      <c r="G160" s="298"/>
      <c r="H160" s="298"/>
      <c r="I160" s="298"/>
      <c r="J160" s="298"/>
      <c r="K160" s="294"/>
    </row>
    <row r="161" ht="18.75" customHeight="1">
      <c r="B161" s="305"/>
      <c r="C161" s="305"/>
      <c r="D161" s="305"/>
      <c r="E161" s="305"/>
      <c r="F161" s="305"/>
      <c r="G161" s="305"/>
      <c r="H161" s="305"/>
      <c r="I161" s="305"/>
      <c r="J161" s="305"/>
      <c r="K161" s="305"/>
    </row>
    <row r="162" ht="7.5" customHeight="1">
      <c r="B162" s="284"/>
      <c r="C162" s="285"/>
      <c r="D162" s="285"/>
      <c r="E162" s="285"/>
      <c r="F162" s="285"/>
      <c r="G162" s="285"/>
      <c r="H162" s="285"/>
      <c r="I162" s="285"/>
      <c r="J162" s="285"/>
      <c r="K162" s="286"/>
    </row>
    <row r="163" ht="45" customHeight="1">
      <c r="B163" s="287"/>
      <c r="C163" s="288" t="s">
        <v>904</v>
      </c>
      <c r="D163" s="288"/>
      <c r="E163" s="288"/>
      <c r="F163" s="288"/>
      <c r="G163" s="288"/>
      <c r="H163" s="288"/>
      <c r="I163" s="288"/>
      <c r="J163" s="288"/>
      <c r="K163" s="289"/>
    </row>
    <row r="164" ht="17.25" customHeight="1">
      <c r="B164" s="287"/>
      <c r="C164" s="312" t="s">
        <v>833</v>
      </c>
      <c r="D164" s="312"/>
      <c r="E164" s="312"/>
      <c r="F164" s="312" t="s">
        <v>834</v>
      </c>
      <c r="G164" s="349"/>
      <c r="H164" s="350" t="s">
        <v>112</v>
      </c>
      <c r="I164" s="350" t="s">
        <v>56</v>
      </c>
      <c r="J164" s="312" t="s">
        <v>835</v>
      </c>
      <c r="K164" s="289"/>
    </row>
    <row r="165" ht="17.25" customHeight="1">
      <c r="B165" s="290"/>
      <c r="C165" s="314" t="s">
        <v>836</v>
      </c>
      <c r="D165" s="314"/>
      <c r="E165" s="314"/>
      <c r="F165" s="315" t="s">
        <v>837</v>
      </c>
      <c r="G165" s="351"/>
      <c r="H165" s="352"/>
      <c r="I165" s="352"/>
      <c r="J165" s="314" t="s">
        <v>838</v>
      </c>
      <c r="K165" s="292"/>
    </row>
    <row r="166" ht="5.25" customHeight="1">
      <c r="B166" s="320"/>
      <c r="C166" s="317"/>
      <c r="D166" s="317"/>
      <c r="E166" s="317"/>
      <c r="F166" s="317"/>
      <c r="G166" s="318"/>
      <c r="H166" s="317"/>
      <c r="I166" s="317"/>
      <c r="J166" s="317"/>
      <c r="K166" s="341"/>
    </row>
    <row r="167" ht="15" customHeight="1">
      <c r="B167" s="320"/>
      <c r="C167" s="298" t="s">
        <v>842</v>
      </c>
      <c r="D167" s="298"/>
      <c r="E167" s="298"/>
      <c r="F167" s="319" t="s">
        <v>839</v>
      </c>
      <c r="G167" s="298"/>
      <c r="H167" s="298" t="s">
        <v>878</v>
      </c>
      <c r="I167" s="298" t="s">
        <v>841</v>
      </c>
      <c r="J167" s="298">
        <v>120</v>
      </c>
      <c r="K167" s="341"/>
    </row>
    <row r="168" ht="15" customHeight="1">
      <c r="B168" s="320"/>
      <c r="C168" s="298" t="s">
        <v>887</v>
      </c>
      <c r="D168" s="298"/>
      <c r="E168" s="298"/>
      <c r="F168" s="319" t="s">
        <v>839</v>
      </c>
      <c r="G168" s="298"/>
      <c r="H168" s="298" t="s">
        <v>888</v>
      </c>
      <c r="I168" s="298" t="s">
        <v>841</v>
      </c>
      <c r="J168" s="298" t="s">
        <v>889</v>
      </c>
      <c r="K168" s="341"/>
    </row>
    <row r="169" ht="15" customHeight="1">
      <c r="B169" s="320"/>
      <c r="C169" s="298" t="s">
        <v>788</v>
      </c>
      <c r="D169" s="298"/>
      <c r="E169" s="298"/>
      <c r="F169" s="319" t="s">
        <v>839</v>
      </c>
      <c r="G169" s="298"/>
      <c r="H169" s="298" t="s">
        <v>905</v>
      </c>
      <c r="I169" s="298" t="s">
        <v>841</v>
      </c>
      <c r="J169" s="298" t="s">
        <v>889</v>
      </c>
      <c r="K169" s="341"/>
    </row>
    <row r="170" ht="15" customHeight="1">
      <c r="B170" s="320"/>
      <c r="C170" s="298" t="s">
        <v>844</v>
      </c>
      <c r="D170" s="298"/>
      <c r="E170" s="298"/>
      <c r="F170" s="319" t="s">
        <v>845</v>
      </c>
      <c r="G170" s="298"/>
      <c r="H170" s="298" t="s">
        <v>905</v>
      </c>
      <c r="I170" s="298" t="s">
        <v>841</v>
      </c>
      <c r="J170" s="298">
        <v>50</v>
      </c>
      <c r="K170" s="341"/>
    </row>
    <row r="171" ht="15" customHeight="1">
      <c r="B171" s="320"/>
      <c r="C171" s="298" t="s">
        <v>847</v>
      </c>
      <c r="D171" s="298"/>
      <c r="E171" s="298"/>
      <c r="F171" s="319" t="s">
        <v>839</v>
      </c>
      <c r="G171" s="298"/>
      <c r="H171" s="298" t="s">
        <v>905</v>
      </c>
      <c r="I171" s="298" t="s">
        <v>849</v>
      </c>
      <c r="J171" s="298"/>
      <c r="K171" s="341"/>
    </row>
    <row r="172" ht="15" customHeight="1">
      <c r="B172" s="320"/>
      <c r="C172" s="298" t="s">
        <v>858</v>
      </c>
      <c r="D172" s="298"/>
      <c r="E172" s="298"/>
      <c r="F172" s="319" t="s">
        <v>845</v>
      </c>
      <c r="G172" s="298"/>
      <c r="H172" s="298" t="s">
        <v>905</v>
      </c>
      <c r="I172" s="298" t="s">
        <v>841</v>
      </c>
      <c r="J172" s="298">
        <v>50</v>
      </c>
      <c r="K172" s="341"/>
    </row>
    <row r="173" ht="15" customHeight="1">
      <c r="B173" s="320"/>
      <c r="C173" s="298" t="s">
        <v>866</v>
      </c>
      <c r="D173" s="298"/>
      <c r="E173" s="298"/>
      <c r="F173" s="319" t="s">
        <v>845</v>
      </c>
      <c r="G173" s="298"/>
      <c r="H173" s="298" t="s">
        <v>905</v>
      </c>
      <c r="I173" s="298" t="s">
        <v>841</v>
      </c>
      <c r="J173" s="298">
        <v>50</v>
      </c>
      <c r="K173" s="341"/>
    </row>
    <row r="174" ht="15" customHeight="1">
      <c r="B174" s="320"/>
      <c r="C174" s="298" t="s">
        <v>864</v>
      </c>
      <c r="D174" s="298"/>
      <c r="E174" s="298"/>
      <c r="F174" s="319" t="s">
        <v>845</v>
      </c>
      <c r="G174" s="298"/>
      <c r="H174" s="298" t="s">
        <v>905</v>
      </c>
      <c r="I174" s="298" t="s">
        <v>841</v>
      </c>
      <c r="J174" s="298">
        <v>50</v>
      </c>
      <c r="K174" s="341"/>
    </row>
    <row r="175" ht="15" customHeight="1">
      <c r="B175" s="320"/>
      <c r="C175" s="298" t="s">
        <v>111</v>
      </c>
      <c r="D175" s="298"/>
      <c r="E175" s="298"/>
      <c r="F175" s="319" t="s">
        <v>839</v>
      </c>
      <c r="G175" s="298"/>
      <c r="H175" s="298" t="s">
        <v>906</v>
      </c>
      <c r="I175" s="298" t="s">
        <v>907</v>
      </c>
      <c r="J175" s="298"/>
      <c r="K175" s="341"/>
    </row>
    <row r="176" ht="15" customHeight="1">
      <c r="B176" s="320"/>
      <c r="C176" s="298" t="s">
        <v>56</v>
      </c>
      <c r="D176" s="298"/>
      <c r="E176" s="298"/>
      <c r="F176" s="319" t="s">
        <v>839</v>
      </c>
      <c r="G176" s="298"/>
      <c r="H176" s="298" t="s">
        <v>908</v>
      </c>
      <c r="I176" s="298" t="s">
        <v>909</v>
      </c>
      <c r="J176" s="298">
        <v>1</v>
      </c>
      <c r="K176" s="341"/>
    </row>
    <row r="177" ht="15" customHeight="1">
      <c r="B177" s="320"/>
      <c r="C177" s="298" t="s">
        <v>52</v>
      </c>
      <c r="D177" s="298"/>
      <c r="E177" s="298"/>
      <c r="F177" s="319" t="s">
        <v>839</v>
      </c>
      <c r="G177" s="298"/>
      <c r="H177" s="298" t="s">
        <v>910</v>
      </c>
      <c r="I177" s="298" t="s">
        <v>841</v>
      </c>
      <c r="J177" s="298">
        <v>20</v>
      </c>
      <c r="K177" s="341"/>
    </row>
    <row r="178" ht="15" customHeight="1">
      <c r="B178" s="320"/>
      <c r="C178" s="298" t="s">
        <v>112</v>
      </c>
      <c r="D178" s="298"/>
      <c r="E178" s="298"/>
      <c r="F178" s="319" t="s">
        <v>839</v>
      </c>
      <c r="G178" s="298"/>
      <c r="H178" s="298" t="s">
        <v>911</v>
      </c>
      <c r="I178" s="298" t="s">
        <v>841</v>
      </c>
      <c r="J178" s="298">
        <v>255</v>
      </c>
      <c r="K178" s="341"/>
    </row>
    <row r="179" ht="15" customHeight="1">
      <c r="B179" s="320"/>
      <c r="C179" s="298" t="s">
        <v>113</v>
      </c>
      <c r="D179" s="298"/>
      <c r="E179" s="298"/>
      <c r="F179" s="319" t="s">
        <v>839</v>
      </c>
      <c r="G179" s="298"/>
      <c r="H179" s="298" t="s">
        <v>804</v>
      </c>
      <c r="I179" s="298" t="s">
        <v>841</v>
      </c>
      <c r="J179" s="298">
        <v>10</v>
      </c>
      <c r="K179" s="341"/>
    </row>
    <row r="180" ht="15" customHeight="1">
      <c r="B180" s="320"/>
      <c r="C180" s="298" t="s">
        <v>114</v>
      </c>
      <c r="D180" s="298"/>
      <c r="E180" s="298"/>
      <c r="F180" s="319" t="s">
        <v>839</v>
      </c>
      <c r="G180" s="298"/>
      <c r="H180" s="298" t="s">
        <v>912</v>
      </c>
      <c r="I180" s="298" t="s">
        <v>873</v>
      </c>
      <c r="J180" s="298"/>
      <c r="K180" s="341"/>
    </row>
    <row r="181" ht="15" customHeight="1">
      <c r="B181" s="320"/>
      <c r="C181" s="298" t="s">
        <v>913</v>
      </c>
      <c r="D181" s="298"/>
      <c r="E181" s="298"/>
      <c r="F181" s="319" t="s">
        <v>839</v>
      </c>
      <c r="G181" s="298"/>
      <c r="H181" s="298" t="s">
        <v>914</v>
      </c>
      <c r="I181" s="298" t="s">
        <v>873</v>
      </c>
      <c r="J181" s="298"/>
      <c r="K181" s="341"/>
    </row>
    <row r="182" ht="15" customHeight="1">
      <c r="B182" s="320"/>
      <c r="C182" s="298" t="s">
        <v>902</v>
      </c>
      <c r="D182" s="298"/>
      <c r="E182" s="298"/>
      <c r="F182" s="319" t="s">
        <v>839</v>
      </c>
      <c r="G182" s="298"/>
      <c r="H182" s="298" t="s">
        <v>915</v>
      </c>
      <c r="I182" s="298" t="s">
        <v>873</v>
      </c>
      <c r="J182" s="298"/>
      <c r="K182" s="341"/>
    </row>
    <row r="183" ht="15" customHeight="1">
      <c r="B183" s="320"/>
      <c r="C183" s="298" t="s">
        <v>116</v>
      </c>
      <c r="D183" s="298"/>
      <c r="E183" s="298"/>
      <c r="F183" s="319" t="s">
        <v>845</v>
      </c>
      <c r="G183" s="298"/>
      <c r="H183" s="298" t="s">
        <v>916</v>
      </c>
      <c r="I183" s="298" t="s">
        <v>841</v>
      </c>
      <c r="J183" s="298">
        <v>50</v>
      </c>
      <c r="K183" s="341"/>
    </row>
    <row r="184" ht="15" customHeight="1">
      <c r="B184" s="320"/>
      <c r="C184" s="298" t="s">
        <v>917</v>
      </c>
      <c r="D184" s="298"/>
      <c r="E184" s="298"/>
      <c r="F184" s="319" t="s">
        <v>845</v>
      </c>
      <c r="G184" s="298"/>
      <c r="H184" s="298" t="s">
        <v>918</v>
      </c>
      <c r="I184" s="298" t="s">
        <v>919</v>
      </c>
      <c r="J184" s="298"/>
      <c r="K184" s="341"/>
    </row>
    <row r="185" ht="15" customHeight="1">
      <c r="B185" s="320"/>
      <c r="C185" s="298" t="s">
        <v>920</v>
      </c>
      <c r="D185" s="298"/>
      <c r="E185" s="298"/>
      <c r="F185" s="319" t="s">
        <v>845</v>
      </c>
      <c r="G185" s="298"/>
      <c r="H185" s="298" t="s">
        <v>921</v>
      </c>
      <c r="I185" s="298" t="s">
        <v>919</v>
      </c>
      <c r="J185" s="298"/>
      <c r="K185" s="341"/>
    </row>
    <row r="186" ht="15" customHeight="1">
      <c r="B186" s="320"/>
      <c r="C186" s="298" t="s">
        <v>922</v>
      </c>
      <c r="D186" s="298"/>
      <c r="E186" s="298"/>
      <c r="F186" s="319" t="s">
        <v>845</v>
      </c>
      <c r="G186" s="298"/>
      <c r="H186" s="298" t="s">
        <v>923</v>
      </c>
      <c r="I186" s="298" t="s">
        <v>919</v>
      </c>
      <c r="J186" s="298"/>
      <c r="K186" s="341"/>
    </row>
    <row r="187" ht="15" customHeight="1">
      <c r="B187" s="320"/>
      <c r="C187" s="353" t="s">
        <v>924</v>
      </c>
      <c r="D187" s="298"/>
      <c r="E187" s="298"/>
      <c r="F187" s="319" t="s">
        <v>845</v>
      </c>
      <c r="G187" s="298"/>
      <c r="H187" s="298" t="s">
        <v>925</v>
      </c>
      <c r="I187" s="298" t="s">
        <v>926</v>
      </c>
      <c r="J187" s="354" t="s">
        <v>927</v>
      </c>
      <c r="K187" s="341"/>
    </row>
    <row r="188" ht="15" customHeight="1">
      <c r="B188" s="320"/>
      <c r="C188" s="304" t="s">
        <v>41</v>
      </c>
      <c r="D188" s="298"/>
      <c r="E188" s="298"/>
      <c r="F188" s="319" t="s">
        <v>839</v>
      </c>
      <c r="G188" s="298"/>
      <c r="H188" s="294" t="s">
        <v>928</v>
      </c>
      <c r="I188" s="298" t="s">
        <v>929</v>
      </c>
      <c r="J188" s="298"/>
      <c r="K188" s="341"/>
    </row>
    <row r="189" ht="15" customHeight="1">
      <c r="B189" s="320"/>
      <c r="C189" s="304" t="s">
        <v>930</v>
      </c>
      <c r="D189" s="298"/>
      <c r="E189" s="298"/>
      <c r="F189" s="319" t="s">
        <v>839</v>
      </c>
      <c r="G189" s="298"/>
      <c r="H189" s="298" t="s">
        <v>931</v>
      </c>
      <c r="I189" s="298" t="s">
        <v>873</v>
      </c>
      <c r="J189" s="298"/>
      <c r="K189" s="341"/>
    </row>
    <row r="190" ht="15" customHeight="1">
      <c r="B190" s="320"/>
      <c r="C190" s="304" t="s">
        <v>932</v>
      </c>
      <c r="D190" s="298"/>
      <c r="E190" s="298"/>
      <c r="F190" s="319" t="s">
        <v>839</v>
      </c>
      <c r="G190" s="298"/>
      <c r="H190" s="298" t="s">
        <v>933</v>
      </c>
      <c r="I190" s="298" t="s">
        <v>873</v>
      </c>
      <c r="J190" s="298"/>
      <c r="K190" s="341"/>
    </row>
    <row r="191" ht="15" customHeight="1">
      <c r="B191" s="320"/>
      <c r="C191" s="304" t="s">
        <v>934</v>
      </c>
      <c r="D191" s="298"/>
      <c r="E191" s="298"/>
      <c r="F191" s="319" t="s">
        <v>845</v>
      </c>
      <c r="G191" s="298"/>
      <c r="H191" s="298" t="s">
        <v>935</v>
      </c>
      <c r="I191" s="298" t="s">
        <v>873</v>
      </c>
      <c r="J191" s="298"/>
      <c r="K191" s="341"/>
    </row>
    <row r="192" ht="15" customHeight="1">
      <c r="B192" s="347"/>
      <c r="C192" s="355"/>
      <c r="D192" s="329"/>
      <c r="E192" s="329"/>
      <c r="F192" s="329"/>
      <c r="G192" s="329"/>
      <c r="H192" s="329"/>
      <c r="I192" s="329"/>
      <c r="J192" s="329"/>
      <c r="K192" s="348"/>
    </row>
    <row r="193" ht="18.75" customHeight="1">
      <c r="B193" s="294"/>
      <c r="C193" s="298"/>
      <c r="D193" s="298"/>
      <c r="E193" s="298"/>
      <c r="F193" s="319"/>
      <c r="G193" s="298"/>
      <c r="H193" s="298"/>
      <c r="I193" s="298"/>
      <c r="J193" s="298"/>
      <c r="K193" s="294"/>
    </row>
    <row r="194" ht="18.75" customHeight="1">
      <c r="B194" s="294"/>
      <c r="C194" s="298"/>
      <c r="D194" s="298"/>
      <c r="E194" s="298"/>
      <c r="F194" s="319"/>
      <c r="G194" s="298"/>
      <c r="H194" s="298"/>
      <c r="I194" s="298"/>
      <c r="J194" s="298"/>
      <c r="K194" s="294"/>
    </row>
    <row r="195" ht="18.75" customHeight="1">
      <c r="B195" s="305"/>
      <c r="C195" s="305"/>
      <c r="D195" s="305"/>
      <c r="E195" s="305"/>
      <c r="F195" s="305"/>
      <c r="G195" s="305"/>
      <c r="H195" s="305"/>
      <c r="I195" s="305"/>
      <c r="J195" s="305"/>
      <c r="K195" s="305"/>
    </row>
    <row r="196" ht="13.5">
      <c r="B196" s="284"/>
      <c r="C196" s="285"/>
      <c r="D196" s="285"/>
      <c r="E196" s="285"/>
      <c r="F196" s="285"/>
      <c r="G196" s="285"/>
      <c r="H196" s="285"/>
      <c r="I196" s="285"/>
      <c r="J196" s="285"/>
      <c r="K196" s="286"/>
    </row>
    <row r="197" ht="21">
      <c r="B197" s="287"/>
      <c r="C197" s="288" t="s">
        <v>936</v>
      </c>
      <c r="D197" s="288"/>
      <c r="E197" s="288"/>
      <c r="F197" s="288"/>
      <c r="G197" s="288"/>
      <c r="H197" s="288"/>
      <c r="I197" s="288"/>
      <c r="J197" s="288"/>
      <c r="K197" s="289"/>
    </row>
    <row r="198" ht="25.5" customHeight="1">
      <c r="B198" s="287"/>
      <c r="C198" s="356" t="s">
        <v>937</v>
      </c>
      <c r="D198" s="356"/>
      <c r="E198" s="356"/>
      <c r="F198" s="356" t="s">
        <v>938</v>
      </c>
      <c r="G198" s="357"/>
      <c r="H198" s="356" t="s">
        <v>939</v>
      </c>
      <c r="I198" s="356"/>
      <c r="J198" s="356"/>
      <c r="K198" s="289"/>
    </row>
    <row r="199" ht="5.25" customHeight="1">
      <c r="B199" s="320"/>
      <c r="C199" s="317"/>
      <c r="D199" s="317"/>
      <c r="E199" s="317"/>
      <c r="F199" s="317"/>
      <c r="G199" s="298"/>
      <c r="H199" s="317"/>
      <c r="I199" s="317"/>
      <c r="J199" s="317"/>
      <c r="K199" s="341"/>
    </row>
    <row r="200" ht="15" customHeight="1">
      <c r="B200" s="320"/>
      <c r="C200" s="298" t="s">
        <v>929</v>
      </c>
      <c r="D200" s="298"/>
      <c r="E200" s="298"/>
      <c r="F200" s="319" t="s">
        <v>42</v>
      </c>
      <c r="G200" s="298"/>
      <c r="H200" s="298" t="s">
        <v>940</v>
      </c>
      <c r="I200" s="298"/>
      <c r="J200" s="298"/>
      <c r="K200" s="341"/>
    </row>
    <row r="201" ht="15" customHeight="1">
      <c r="B201" s="320"/>
      <c r="C201" s="326"/>
      <c r="D201" s="298"/>
      <c r="E201" s="298"/>
      <c r="F201" s="319" t="s">
        <v>43</v>
      </c>
      <c r="G201" s="298"/>
      <c r="H201" s="298" t="s">
        <v>941</v>
      </c>
      <c r="I201" s="298"/>
      <c r="J201" s="298"/>
      <c r="K201" s="341"/>
    </row>
    <row r="202" ht="15" customHeight="1">
      <c r="B202" s="320"/>
      <c r="C202" s="326"/>
      <c r="D202" s="298"/>
      <c r="E202" s="298"/>
      <c r="F202" s="319" t="s">
        <v>46</v>
      </c>
      <c r="G202" s="298"/>
      <c r="H202" s="298" t="s">
        <v>942</v>
      </c>
      <c r="I202" s="298"/>
      <c r="J202" s="298"/>
      <c r="K202" s="341"/>
    </row>
    <row r="203" ht="15" customHeight="1">
      <c r="B203" s="320"/>
      <c r="C203" s="298"/>
      <c r="D203" s="298"/>
      <c r="E203" s="298"/>
      <c r="F203" s="319" t="s">
        <v>44</v>
      </c>
      <c r="G203" s="298"/>
      <c r="H203" s="298" t="s">
        <v>943</v>
      </c>
      <c r="I203" s="298"/>
      <c r="J203" s="298"/>
      <c r="K203" s="341"/>
    </row>
    <row r="204" ht="15" customHeight="1">
      <c r="B204" s="320"/>
      <c r="C204" s="298"/>
      <c r="D204" s="298"/>
      <c r="E204" s="298"/>
      <c r="F204" s="319" t="s">
        <v>45</v>
      </c>
      <c r="G204" s="298"/>
      <c r="H204" s="298" t="s">
        <v>944</v>
      </c>
      <c r="I204" s="298"/>
      <c r="J204" s="298"/>
      <c r="K204" s="341"/>
    </row>
    <row r="205" ht="15" customHeight="1">
      <c r="B205" s="320"/>
      <c r="C205" s="298"/>
      <c r="D205" s="298"/>
      <c r="E205" s="298"/>
      <c r="F205" s="319"/>
      <c r="G205" s="298"/>
      <c r="H205" s="298"/>
      <c r="I205" s="298"/>
      <c r="J205" s="298"/>
      <c r="K205" s="341"/>
    </row>
    <row r="206" ht="15" customHeight="1">
      <c r="B206" s="320"/>
      <c r="C206" s="298" t="s">
        <v>885</v>
      </c>
      <c r="D206" s="298"/>
      <c r="E206" s="298"/>
      <c r="F206" s="319" t="s">
        <v>78</v>
      </c>
      <c r="G206" s="298"/>
      <c r="H206" s="298" t="s">
        <v>945</v>
      </c>
      <c r="I206" s="298"/>
      <c r="J206" s="298"/>
      <c r="K206" s="341"/>
    </row>
    <row r="207" ht="15" customHeight="1">
      <c r="B207" s="320"/>
      <c r="C207" s="326"/>
      <c r="D207" s="298"/>
      <c r="E207" s="298"/>
      <c r="F207" s="319" t="s">
        <v>782</v>
      </c>
      <c r="G207" s="298"/>
      <c r="H207" s="298" t="s">
        <v>783</v>
      </c>
      <c r="I207" s="298"/>
      <c r="J207" s="298"/>
      <c r="K207" s="341"/>
    </row>
    <row r="208" ht="15" customHeight="1">
      <c r="B208" s="320"/>
      <c r="C208" s="298"/>
      <c r="D208" s="298"/>
      <c r="E208" s="298"/>
      <c r="F208" s="319" t="s">
        <v>780</v>
      </c>
      <c r="G208" s="298"/>
      <c r="H208" s="298" t="s">
        <v>946</v>
      </c>
      <c r="I208" s="298"/>
      <c r="J208" s="298"/>
      <c r="K208" s="341"/>
    </row>
    <row r="209" ht="15" customHeight="1">
      <c r="B209" s="358"/>
      <c r="C209" s="326"/>
      <c r="D209" s="326"/>
      <c r="E209" s="326"/>
      <c r="F209" s="319" t="s">
        <v>784</v>
      </c>
      <c r="G209" s="304"/>
      <c r="H209" s="345" t="s">
        <v>785</v>
      </c>
      <c r="I209" s="345"/>
      <c r="J209" s="345"/>
      <c r="K209" s="359"/>
    </row>
    <row r="210" ht="15" customHeight="1">
      <c r="B210" s="358"/>
      <c r="C210" s="326"/>
      <c r="D210" s="326"/>
      <c r="E210" s="326"/>
      <c r="F210" s="319" t="s">
        <v>786</v>
      </c>
      <c r="G210" s="304"/>
      <c r="H210" s="345" t="s">
        <v>947</v>
      </c>
      <c r="I210" s="345"/>
      <c r="J210" s="345"/>
      <c r="K210" s="359"/>
    </row>
    <row r="211" ht="15" customHeight="1">
      <c r="B211" s="358"/>
      <c r="C211" s="326"/>
      <c r="D211" s="326"/>
      <c r="E211" s="326"/>
      <c r="F211" s="360"/>
      <c r="G211" s="304"/>
      <c r="H211" s="361"/>
      <c r="I211" s="361"/>
      <c r="J211" s="361"/>
      <c r="K211" s="359"/>
    </row>
    <row r="212" ht="15" customHeight="1">
      <c r="B212" s="358"/>
      <c r="C212" s="298" t="s">
        <v>909</v>
      </c>
      <c r="D212" s="326"/>
      <c r="E212" s="326"/>
      <c r="F212" s="319">
        <v>1</v>
      </c>
      <c r="G212" s="304"/>
      <c r="H212" s="345" t="s">
        <v>948</v>
      </c>
      <c r="I212" s="345"/>
      <c r="J212" s="345"/>
      <c r="K212" s="359"/>
    </row>
    <row r="213" ht="15" customHeight="1">
      <c r="B213" s="358"/>
      <c r="C213" s="326"/>
      <c r="D213" s="326"/>
      <c r="E213" s="326"/>
      <c r="F213" s="319">
        <v>2</v>
      </c>
      <c r="G213" s="304"/>
      <c r="H213" s="345" t="s">
        <v>949</v>
      </c>
      <c r="I213" s="345"/>
      <c r="J213" s="345"/>
      <c r="K213" s="359"/>
    </row>
    <row r="214" ht="15" customHeight="1">
      <c r="B214" s="358"/>
      <c r="C214" s="326"/>
      <c r="D214" s="326"/>
      <c r="E214" s="326"/>
      <c r="F214" s="319">
        <v>3</v>
      </c>
      <c r="G214" s="304"/>
      <c r="H214" s="345" t="s">
        <v>950</v>
      </c>
      <c r="I214" s="345"/>
      <c r="J214" s="345"/>
      <c r="K214" s="359"/>
    </row>
    <row r="215" ht="15" customHeight="1">
      <c r="B215" s="358"/>
      <c r="C215" s="326"/>
      <c r="D215" s="326"/>
      <c r="E215" s="326"/>
      <c r="F215" s="319">
        <v>4</v>
      </c>
      <c r="G215" s="304"/>
      <c r="H215" s="345" t="s">
        <v>951</v>
      </c>
      <c r="I215" s="345"/>
      <c r="J215" s="345"/>
      <c r="K215" s="359"/>
    </row>
    <row r="216" ht="12.75" customHeight="1">
      <c r="B216" s="362"/>
      <c r="C216" s="363"/>
      <c r="D216" s="363"/>
      <c r="E216" s="363"/>
      <c r="F216" s="363"/>
      <c r="G216" s="363"/>
      <c r="H216" s="363"/>
      <c r="I216" s="363"/>
      <c r="J216" s="363"/>
      <c r="K216" s="364"/>
    </row>
  </sheetData>
  <sheetProtection autoFilter="0" deleteColumns="0" deleteRows="0" formatCells="0" formatColumns="0" formatRows="0" insertColumns="0" insertHyperlinks="0" insertRows="0" pivotTables="0" sort="0"/>
  <mergeCells count="77">
    <mergeCell ref="H208:J208"/>
    <mergeCell ref="H203:J203"/>
    <mergeCell ref="H201:J201"/>
    <mergeCell ref="H212:J212"/>
    <mergeCell ref="H214:J214"/>
    <mergeCell ref="H215:J215"/>
    <mergeCell ref="H213:J213"/>
    <mergeCell ref="H210:J210"/>
    <mergeCell ref="H209:J209"/>
    <mergeCell ref="H207:J207"/>
    <mergeCell ref="H198:J198"/>
    <mergeCell ref="C163:J163"/>
    <mergeCell ref="C120:J120"/>
    <mergeCell ref="C145:J145"/>
    <mergeCell ref="C197:J197"/>
    <mergeCell ref="H206:J206"/>
    <mergeCell ref="H204:J204"/>
    <mergeCell ref="H202:J202"/>
    <mergeCell ref="H200:J200"/>
    <mergeCell ref="D60:J60"/>
    <mergeCell ref="D63:J63"/>
    <mergeCell ref="D64:J64"/>
    <mergeCell ref="D66:J66"/>
    <mergeCell ref="D65:J65"/>
    <mergeCell ref="C100:J100"/>
    <mergeCell ref="D61:J61"/>
    <mergeCell ref="D67:J67"/>
    <mergeCell ref="D68:J68"/>
    <mergeCell ref="C73:J73"/>
    <mergeCell ref="C52:J52"/>
    <mergeCell ref="C53:J53"/>
    <mergeCell ref="C55:J55"/>
    <mergeCell ref="D56:J56"/>
    <mergeCell ref="D57:J57"/>
    <mergeCell ref="D58:J58"/>
    <mergeCell ref="D59:J59"/>
    <mergeCell ref="C50:J50"/>
    <mergeCell ref="G38:J38"/>
    <mergeCell ref="G39:J39"/>
    <mergeCell ref="G40:J40"/>
    <mergeCell ref="G41:J41"/>
    <mergeCell ref="G42:J42"/>
    <mergeCell ref="G43:J43"/>
    <mergeCell ref="D45:J45"/>
    <mergeCell ref="E46:J46"/>
    <mergeCell ref="E47:J47"/>
    <mergeCell ref="D33:J33"/>
    <mergeCell ref="G34:J34"/>
    <mergeCell ref="G35:J35"/>
    <mergeCell ref="D49:J49"/>
    <mergeCell ref="E48:J48"/>
    <mergeCell ref="G36:J36"/>
    <mergeCell ref="G37:J37"/>
    <mergeCell ref="C23:J23"/>
    <mergeCell ref="D25:J25"/>
    <mergeCell ref="D26:J26"/>
    <mergeCell ref="D28:J28"/>
    <mergeCell ref="D29:J29"/>
    <mergeCell ref="D31:J31"/>
    <mergeCell ref="C24:J24"/>
    <mergeCell ref="D32:J32"/>
    <mergeCell ref="F18:J18"/>
    <mergeCell ref="F21:J21"/>
    <mergeCell ref="D11:J11"/>
    <mergeCell ref="F19:J19"/>
    <mergeCell ref="F20:J20"/>
    <mergeCell ref="D14:J14"/>
    <mergeCell ref="D15:J15"/>
    <mergeCell ref="F16:J16"/>
    <mergeCell ref="F17:J17"/>
    <mergeCell ref="C9:J9"/>
    <mergeCell ref="D10:J10"/>
    <mergeCell ref="D13:J13"/>
    <mergeCell ref="C3:J3"/>
    <mergeCell ref="C4:J4"/>
    <mergeCell ref="C6:J6"/>
    <mergeCell ref="C7:J7"/>
  </mergeCells>
  <pageMargins left="0.5902778" right="0.5902778" top="0.5902778" bottom="0.5902778" header="0" footer="0"/>
  <pageSetup paperSize="9" orientation="portrait" scale="77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Ondrej Sadovnyk</dc:creator>
  <cp:lastModifiedBy>Ondrej Sadovnyk</cp:lastModifiedBy>
  <dcterms:created xsi:type="dcterms:W3CDTF">2017-09-19T19:49:38Z</dcterms:created>
  <dcterms:modified xsi:type="dcterms:W3CDTF">2017-09-19T19:49:51Z</dcterms:modified>
</cp:coreProperties>
</file>