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-01" sheetId="2" r:id="rId2"/>
  </sheets>
  <definedNames/>
  <calcPr fullCalcOnLoad="1"/>
</workbook>
</file>

<file path=xl/sharedStrings.xml><?xml version="1.0" encoding="utf-8"?>
<sst xmlns="http://schemas.openxmlformats.org/spreadsheetml/2006/main" count="697" uniqueCount="287">
  <si>
    <t>Firma: MDS Projekt s.r.o.</t>
  </si>
  <si>
    <t>Soupis objektů s DPH</t>
  </si>
  <si>
    <t>Stavba: 1625-17-3 - Lávka Na Mušce Holice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</si>
  <si>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</si>
  <si>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</si>
  <si>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</si>
  <si>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</si>
  <si>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</si>
  <si>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</si>
  <si>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</si>
  <si>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</si>
  <si>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</si>
  <si>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</si>
  <si>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</si>
  <si>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</si>
  <si>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1625-17-3</t>
  </si>
  <si>
    <t>Lávka Na Mušce Holice</t>
  </si>
  <si>
    <t>O</t>
  </si>
  <si>
    <t>Rozpočet:</t>
  </si>
  <si>
    <t>0,00</t>
  </si>
  <si>
    <t>15,00</t>
  </si>
  <si>
    <t>21,00</t>
  </si>
  <si>
    <t>3</t>
  </si>
  <si>
    <t>2</t>
  </si>
  <si>
    <t>SO-01</t>
  </si>
  <si>
    <t>Lávka včetně základových konstrukcí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</si>
  <si>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</si>
  <si>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</si>
  <si>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</si>
  <si>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</si>
  <si>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</si>
  <si>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</si>
  <si>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</si>
  <si>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</si>
  <si>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</si>
  <si>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</si>
  <si>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</si>
  <si>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</si>
  <si>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</si>
  <si>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</si>
  <si>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</si>
  <si>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</si>
  <si>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</si>
  <si>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</si>
  <si>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</si>
  <si>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</si>
  <si>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014101</t>
  </si>
  <si>
    <t/>
  </si>
  <si>
    <t>POPLATKY ZA SKLÁDKU</t>
  </si>
  <si>
    <t>M3</t>
  </si>
  <si>
    <t>PP</t>
  </si>
  <si>
    <t>VV</t>
  </si>
  <si>
    <t>celkem zeminy, hlušiny - s poplatkem (skládka dle návrhu dodavatele v jeho režii) 
celkem položka 17120 - 72,25 m3=72,2500 [A] 
celkem odečet položky - 12573 - 50,36*(-1) m3=-50,3600 [B] 
Celkem: A+B=21,8900 [C]</t>
  </si>
  <si>
    <t>TS</t>
  </si>
  <si>
    <t>zahrnuje veškeré poplatky provozovateli skládky související s uložením odpadu na skládce.</t>
  </si>
  <si>
    <t>02720</t>
  </si>
  <si>
    <t>POMOC PRÁCE ZŘÍZ NEBO ZAJIŠŤ REGULACI A OCHRANU DOPRAVY</t>
  </si>
  <si>
    <t>KPL</t>
  </si>
  <si>
    <t>vyznačení staveniště se zajištěním staveniště - celkem soubor prací 
kompletní práce s omezením provozu na komunikacích a zajištění manipulačních a pracovních ploch 
1=1,0000 [A]</t>
  </si>
  <si>
    <t>zahrnuje veškeré náklady spojené s objednatelem požadovanými zařízeními</t>
  </si>
  <si>
    <t>02730</t>
  </si>
  <si>
    <t>POMOC PRÁCE ZŘÍZ NEBO ZAJIŠŤ OCHRANU INŽENÝRSKÝCH SÍTÍ</t>
  </si>
  <si>
    <t>kompletní převzetí a vytyčení stávajících inženýrských sítí v prostoru staveniště, komplet s předávacím protokolem správce a vlast. 
kompletní práce související s úpravou vedení vodovodu a sdělovacího vedení (postup prací dle požadavku správce a vlastníka sítí s pracemi v ochranném pásmu) 
1=1,0000 [A]</t>
  </si>
  <si>
    <t>02811</t>
  </si>
  <si>
    <t>PRŮZKUMNÉ PRÁCE GEOTECHNICKÉ NA POVRCHU</t>
  </si>
  <si>
    <t>Geotechnický průzkum na stavbě při zakládání objektu dle TKP, ČSN a PD 
Komplet doplňkový průzkum a účast geotechnika po dobu realizace založení objektu včetně převzetí základových poměrů s protokoly a zápisy. 
1=1,0000 [A]</t>
  </si>
  <si>
    <t>zahrnuje veškeré náklady spojené s objednatelem požadovanými pracemi</t>
  </si>
  <si>
    <t>02940</t>
  </si>
  <si>
    <t>OSTATNÍ POŽADAVKY - VYPRACOVÁNÍ DOKUMENTACE</t>
  </si>
  <si>
    <t>Kompletní práce a pasporty včetně souvisejících činností sloužící k ochraně sousedních pozemků,ploch a nemovitostí. Pasporty před zahájením prací, v průběhu realizace prací a po dokončení prací s vyhodnocením a projednáním.  
Rovněž kompletní pasport prostoru stávajících inženýrských sítí, tělesa, objektů sousední komunikace a zeleně. Kompletní práce s tím související. 
Předpoklad provedení pasportu před zahájením prací a po dokončení akce. Pasport bude protokolárně převzat objednatelem a správcem vždy daného objektu (sítě, komunikace, plochy). Po dokončení akce, bude vyhotovena závěrečná zpráva s vlivem výstavby na stav daného tělesa a vybavení trati. Pasport bude proveden oprávněnou společností. 
1=1,0000 [A]</t>
  </si>
  <si>
    <t>029412</t>
  </si>
  <si>
    <t>OSTATNÍ POŽADAVKY - VYPRACOVÁNÍ MOSTNÍHO LISTU</t>
  </si>
  <si>
    <t>KUS</t>
  </si>
  <si>
    <t>Mostní list na objekt mostu(vše dle ČSN 73 6220, 736221 a 736222) včetně určení zatížitelnosti mostu dle ČSN 73 6222 a TP 200 podrobným statickým výpočtem 
celkem včetně zadání případně do el. evidence mostních objektů objednatele. 
Počet vytištěných paré, ověřených razítkem dle SOD. 
1=1,0000 [A]</t>
  </si>
  <si>
    <t>7</t>
  </si>
  <si>
    <t>02943</t>
  </si>
  <si>
    <t>OSTATNÍ POŽADAVKY - VYPRACOVÁNÍ RDS</t>
  </si>
  <si>
    <t>dokumentace bude požadovaná v počtu výtisků objednatelem včetně dokumentace v elektronické podobě na CD 
cena za vypracování - RDS (realizační dokumentace stavby) včetně VTD dokumentace ocelových konstrukcí mostu a včetně plánu údržby mostu, montážní dokumentace 
1=1,0000 [A]</t>
  </si>
  <si>
    <t>8</t>
  </si>
  <si>
    <t>02944</t>
  </si>
  <si>
    <t>OSTAT POŽADAVKY - DOKUMENTACE SKUTEČ PROVEDENÍ V DIGIT FORMĚ</t>
  </si>
  <si>
    <t>dokumentace bude požadovaná v počtu výtisků objednatelem včetně dokumentace v elektronické podobě na CD 
cena za vypracování - DSPS (Dokumentace skutečného provedení stavby)  
1=1,0000 [A]</t>
  </si>
  <si>
    <t>02945</t>
  </si>
  <si>
    <t>OSTAT POŽADAVKY - GEOMETRICKÝ PLÁN</t>
  </si>
  <si>
    <t>vytyčovací práce + cena za vytyčení prostorové polohy stavby před jejím zahájením odborně způsobilými osobami. Kompletní geodetické práce na vytyčení vytyčovaných bodů definovaného objektu v rozsahu PD a TKP. 
celkem včetně ochrany vytyčovacích a vytyčovaných bodů 
práce budou také zahrnouvat kontrolu vytyčených bodů dle TKP a měření přetvoření nosné konstrukce dle popisu v technické zprávě 
cena za zaměření skutečného provedení stavby výškopisné i polohopisné ve 4 vyhotoveních (grafika + diskety) 
1=1,0000 [A]</t>
  </si>
  <si>
    <t>položka zahrnuje:                                                                                                                           
- přípravu podkladů, vyhotovení žádosti pro vklad na katastrální úřad 
- polní práce spojené s vyhotovením geometrického plánu 
- výpočetní a grafické kancelářské práce 
- úřední ověření výsledného elaborátu 
- schválení návrhu vkladu do katastru nemovitostí příslušným katastrálním úřadem</t>
  </si>
  <si>
    <t>02946</t>
  </si>
  <si>
    <t>OSTAT POŽADAVKY - FOTODOKUMENTACE</t>
  </si>
  <si>
    <t>fotodokumentace bude požadovaná v počtu výtisků objednatelem včetně dokumentace v elektronické podobě na CD 
cena za vypracování - Fotodokumentace z postupu výstavby, výroby, montáže dle požadavku objednatele 
1=1,0000 [A]</t>
  </si>
  <si>
    <t>položka zahrnuje: 
- fotodokumentaci zadavatelem požadovaného děje a konstrukcí v požadovaných časových intervalech 
- zadavatelem specifikované výstupy (fotografie v papírovém a digitálním formátu) v požadovaném počtu</t>
  </si>
  <si>
    <t>11</t>
  </si>
  <si>
    <t>02953</t>
  </si>
  <si>
    <t>OSTATNÍ POŽADAVKY - HLAVNÍ MOSTNÍ PROHLÍDKA</t>
  </si>
  <si>
    <t>1. Hlavní mostní prohlídka na objekt mostu (vše dle ČSN 73 6220, 736221 a 736222) včetně určení zatížitelnosti mostu dle ČSN 73 6222 a TP 200 podrobným statickým výpočtem 
celkem včetně zadání případně do el. evidence mostních objektů objednatele. 
Počet vytištěných paré, ověřených razítkem dle SOD. 
1=1,0000 [A]</t>
  </si>
  <si>
    <t>položka zahrnuje : 
- úkony dle ČSN 73 6221 
- provedení hlavní mostní prohlídky oprávněnou fyzickou nebo právnickou osobou 
- vyhotovení záznamu (protokolu), který jednoznačně definuje stav mostu</t>
  </si>
  <si>
    <t>12</t>
  </si>
  <si>
    <t>03100</t>
  </si>
  <si>
    <t>ZAŘÍZENÍ STAVENIŠTĚ - ZŘÍZENÍ, PROVOZ, DEMONTÁŽ</t>
  </si>
  <si>
    <t>"Zařízení staveniště – zřízení, provoz, demontáž 
úhrnná částka na položku musí pokrývat všechna potřebná zařízení staveniště po celou dobu výstavby. Zahrnuje náklady na veškeré zařízení staveniště vč. jeho zřízení, provoz a odstranění či jakékoliv potřebné přemisťování v rozsahu stavby, etap nebo ve fází výstavby, do doby úplného dokončení a předání stavby objednateli." 
Komplet - vybudování, provoz a likvidaci zařízení staveniště pro SO 201  komplet včetně oplocení, přístupy na staveniště a zajištění - komplet na uvedenou akci poro všechny objeky na (na kompletní dobu výstavby) 
1=1,0000 [A]</t>
  </si>
  <si>
    <t>zahrnuje objednatelem povolené náklady na pořízení (event. pronájem), provozování, udržování a likvidaci zhotovitelova zařízení</t>
  </si>
  <si>
    <t>Zemní práce</t>
  </si>
  <si>
    <t>13</t>
  </si>
  <si>
    <t>11110</t>
  </si>
  <si>
    <t>ODSTRANĚNÍ TRAVIN</t>
  </si>
  <si>
    <t>M2</t>
  </si>
  <si>
    <t>komplet s odvozem na skládku, likvidací a případným poplatkem 
celkem u opěry 01 - 59,0+1,2*30,0=95,0000 [A] 
celkem u opěry 02 - 59,0+1,2*30,0=95,0000 [B] 
Celkem: A+B=190,0000 [C]</t>
  </si>
  <si>
    <t>odstranění travin bez ohledu na způsob provedení 
přemístění travin s uložením na hromady</t>
  </si>
  <si>
    <t>14</t>
  </si>
  <si>
    <t>12110</t>
  </si>
  <si>
    <t>SEJMUTÍ ORNICE NEBO LESNÍ PŮDY</t>
  </si>
  <si>
    <t>komplet s odvozem na skládku stavby a zpětné použití ve stavbě. Poplatek za uložení je v položce 0141**. 
celkem u opěry 01 - 0,2*(59,0+1,2*30,0)=19,0000 [A] 
celkem u opěry 02 - 0,2*(59,0+1,2*30,0)=19,0000 [B] 
Celkem: A+B=38,0000 [C]</t>
  </si>
  <si>
    <t>položka zahrnuje sejmutí ornice bez ohledu na tloušťku vrstvy a její vodorovnou dopravu 
nezahrnuje uložení na trvalou skládku</t>
  </si>
  <si>
    <t>15</t>
  </si>
  <si>
    <t>12573</t>
  </si>
  <si>
    <t>VYKOPÁVKY ZE ZEMNÍKŮ A SKLÁDEK TŘ. I</t>
  </si>
  <si>
    <t>komplet výkop zeminy vhodné pro obsyp opěr a ohumusování 
celkem pro položku  - 17411 - 12,36 m3=12,3600 [A] 
celkem pro položku  - 18223 - 0,2*98,4 m2=19,6800 [B] 
celkem pro položku  - 18233 - 0,2*91,6 m2=18,3200 [C] 
Celkem: A+B+C=50,3600 [D]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</si>
  <si>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</si>
  <si>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16</t>
  </si>
  <si>
    <t>13173</t>
  </si>
  <si>
    <t>HLOUBENÍ JAM ZAPAŽ I NEPAŽ TŘ. I</t>
  </si>
  <si>
    <t>komplet s odvozem na skládku. Poplatek za uložení je v položce 0141**. 
celkem opěra 01 - 3,0*4,50=13,5000 [A] 
celkem opěra 02 - 3,0*4,50=13,5000 [B] 
Celkem: A+B=27,0000 [C]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</si>
  <si>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</si>
  <si>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</t>
  </si>
  <si>
    <t>17120</t>
  </si>
  <si>
    <t>ULOŽENÍ SYPANINY DO NÁSYPŮ A NA SKLÁDKY BEZ ZHUTNĚNÍ</t>
  </si>
  <si>
    <t>kompletní uložení zeminy a sypaniny na skládky trvalé a dočasné 
celkem položka 12110 - 38,0 m3=38,0000 [A] 
celkem vývrt z pilot - položka 264428 - 3,1415*0,5*0,5*0,62*0,62*(6,0*4)=7,2456 [B] 
celkem položka 13173 - 27,0 m3=27,0000 [C] 
Celkem: A+B+C=72,2456 [D]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</si>
  <si>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</si>
  <si>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</t>
  </si>
  <si>
    <t>17180</t>
  </si>
  <si>
    <t>ULOŽENÍ SYPANINY DO NÁSYPŮ Z NAKUPOVANÝCH MATERIÁLŮ</t>
  </si>
  <si>
    <t>komplet včetně získání vhodné zeminy pro násyp komunikace z nakupovaných materiálů dle ČSN 73 6133 
celkem násyp komunikace ve vyznačeném rozsahu před opěrou 01 - 7,5*3,4=25,5000 [A] 
celkem násyp komunikace ve vyznačeném rozsahu za opěrou 02 - 1,9*3,4=6,4600 [B] 
celkem obdyp křídel mostu opěry 01 a 02 - 4*2,35*1,25*0,5=5,8750 [C] 
Celkem: A+B+C=37,8350 [D]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</si>
  <si>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</si>
  <si>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19</t>
  </si>
  <si>
    <t>17411</t>
  </si>
  <si>
    <t>ZÁSYP JAM A RÝH ZEMINOU SE ZHUTNĚNÍM</t>
  </si>
  <si>
    <t>celkem zásyp zákaldu před opěrou a křídly - 01 - 0,6*(3,0+0,75+0,75)+0,5*0,6*0,8*2+0,6*(2,5+2,5)=6,1800 [A] 
celkem zásyp zákaldu před opěrou a křídly - 02 - 0,6*(3,0+0,75+0,75)+0,5*0,6*0,8*2+0,6*(2,5+2,5)=6,1800 [B] 
Celkem: A+B=12,3600 [C]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</si>
  <si>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</si>
  <si>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20</t>
  </si>
  <si>
    <t>18110</t>
  </si>
  <si>
    <t>ÚPRAVA PLÁNĚ SE ZHUTNĚNÍM V HORNINĚ TŘ. I</t>
  </si>
  <si>
    <t>celkem pláň násypu tělesa komunikace - (30,0*3,5+9,5*3,5)=138,2500 [C] 
celkem opěra 01 - 3,5*3,46=12,1100 [A] 
celkem opěra 02 - 3,5*3,46=12,1100 [B] 
Celkem: C+A+B=162,4700 [D]</t>
  </si>
  <si>
    <t>položka zahrnuje úpravu pláně včetně vyrovnání výškových rozdílů. Míru zhutnění určuje projekt.</t>
  </si>
  <si>
    <t>21</t>
  </si>
  <si>
    <t>18223</t>
  </si>
  <si>
    <t>ROZPROSTŘENÍ ORNICE VE SVAHU V TL DO 0,20M</t>
  </si>
  <si>
    <t>celkem opěra - úprava ornice do původního stavu v dotčených plochách - 01 a 02 - (30,0+30,0)*1,2=72,0000 [C] 
celkem opěra 01 - 1,2*(5,5+5,5)=13,2000 [A] 
celkem opěra 02 - 1,2*(5,5+5,5)=13,2000 [B] 
Celkem: C+A+B=98,4000 [D]</t>
  </si>
  <si>
    <t>položka zahrnuje: 
nutné přemístění ornice z dočasných skládek vzdálených do 50m 
rozprostření ornice v předepsané tloušťce ve svahu přes 1:5</t>
  </si>
  <si>
    <t>22</t>
  </si>
  <si>
    <t>18233</t>
  </si>
  <si>
    <t>ROZPROSTŘENÍ ORNICE V ROVINĚ V TL DO 0,20M</t>
  </si>
  <si>
    <t>celkem opěra - úprava ornice do původního stavu v dotčených plochách - 01 - 45,8=45,8000 [A] 
celkem opěra - úprava ornice do původního stavu v dotčených plochách - 02 -  45,8=45,8000 [B] 
Celkem: A+B=91,6000 [C]</t>
  </si>
  <si>
    <t>položka zahrnuje: 
nutné přemístění ornice z dočasných skládek vzdálených do 50m 
rozprostření ornice v předepsané tloušťce v rovině a ve svahu do 1:5</t>
  </si>
  <si>
    <t>23</t>
  </si>
  <si>
    <t>18241</t>
  </si>
  <si>
    <t>ZALOŽENÍ TRÁVNÍKU RUČNÍM VÝSEVEM</t>
  </si>
  <si>
    <t>celkem položka 18223 - 98,4 m2=98,4000 [A] 
celkem položka 18233 - 91,6 m2=91,6000 [B] 
Celkem: A+B=190,0000 [C]</t>
  </si>
  <si>
    <t>Zahrnuje dodání předepsané travní směsi, její výsev na ornici, zalévání, první pokosení, to vše bez ohledu na sklon terénu</t>
  </si>
  <si>
    <t>24</t>
  </si>
  <si>
    <t>18247</t>
  </si>
  <si>
    <t>OŠETŘOVÁNÍ TRÁVNÍKU</t>
  </si>
  <si>
    <t>Zahrnuje pokosení se shrabáním, naložení shrabků na dopravní prostředek, s odvozem a se složením, to vše bez ohledu na sklon terénu 
zahrnuje nutné zalití a hnojení</t>
  </si>
  <si>
    <t>25</t>
  </si>
  <si>
    <t>18481</t>
  </si>
  <si>
    <t>OCHRANA STROMŮ BEDNĚNÍM</t>
  </si>
  <si>
    <t>celkem dle soupisu prací obednění a ochrana stávajících  stromů do výšky 2,50m. Zřízení a následně odstranění. 
celkem 2*2,5*4*1,25=25,0000 [A]</t>
  </si>
  <si>
    <t>položka zahrnuje veškerý materiál, výrobky a polotovary, včetně mimostaveništní a vnitrostaveništní dopravy (rovněž přesuny), včetně naložení a složení, případně s uložením</t>
  </si>
  <si>
    <t>Základy</t>
  </si>
  <si>
    <t>26</t>
  </si>
  <si>
    <t>224325</t>
  </si>
  <si>
    <t>PILOTY ZE ŽELEZOBETONU C30/37</t>
  </si>
  <si>
    <t>celkem beton pilot C30/37-XA3 
celkem pro opěru 01 - 3,1415*0,5*0,62*0,5*0,62*6,0*2=3,6228 [A] 
celkem pro opěru 02 - 3,1415*0,5*0,62*0,5*0,62*6,0*2=3,6228 [B] 
Celkem: A+B=7,2456 [C]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</si>
  <si>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 
- zhotovení nepropustného, mrazuvzdorného betonu a betonu požadované trvanlivosti a vlastností 
- užití potřebných přísad a technologií výroby betonu 
- zřízení pracovních a dilatačních spar, včetně potřebných úprav, výplně, vložek, opracování, očištění a ošetření 
- bednění  požadovaných  konstr. (i ztracené) s úpravou  dle požadované  kvality povrchu betonu, včetně odbedňovacích a odskružovacích prostředků 
- podpěrné  konstr. (skruže) a lešení všech druhů pro bednění, uložení čerstvého betonu, výztuže a doplňkových konstr., vč. požadovaných otvorů, ochranných a bezpečnostních opatření a základů těchto konstrukcí a lešení 
- vytvoření kotevních čel, kapes, nálitků, a sedel 
- zřízení  všech  požadovaných  otvorů, kapes, výklenků, prostupů, dutin, drážek a pod., vč. ztížení práce a úprav  kolem nich 
- úpravy pro osazení výztuže, doplňkových konstrukcí a vybavení 
- úpravy povrchu pro položení požadované izolace, povlaků a nátěrů, případně vyspravení 
- upevnění kotevních prvků a doplňkových konstrukcí 
- nátěry zabraňující soudržnost betonu a bednění 
- výplň, těsnění  a tmelení spar a spojů 
- opatření  povrchů  betonu  izolací  proti zemní vlhkosti v částech, kde přijdou do styku se zeminou nebo kamenivem 
- případné zřízení spojovací vrstvy u základů 
- úpravy pro osazení zařízení ochrany konstrukce proti vlivu bludných proudů 
- objem betonu pro přebetonování a nadbetonování, který se nepřičítá ke stanovenému objemu výplně piloty 
- ukončení piloty pod ústím vrtu a vyplnění zbývající části sypaninou nebo kamenivem 
- odbourání a odstranění znehodnocené části výplně a úprava hlavy piloty před výstavbou další konstrukční části 
- zřízení výplně piloty pod hladinou vody 
- veškerý materiál, výrobky a polotovary, včetně mimostaveništní a vnitrostaveništní dopravy 
- nezahrnuje dodání a osazení výztuže, nezahrnuje vrty</t>
  </si>
  <si>
    <t>27</t>
  </si>
  <si>
    <t>224365</t>
  </si>
  <si>
    <t>VÝZTUŽ PILOT Z OCELI 10505, B500B</t>
  </si>
  <si>
    <t>T</t>
  </si>
  <si>
    <t>celkem betonářská výztuž do pilot B500B  
celkem pro opěru 01 a 02 - 1,1*(0,960+0,042)=1,1022 [A]</t>
  </si>
  <si>
    <t>položka zahrnuje: 
- veškerý materiál, výrobky a polotovary, včetně mimostaveništní a vnitrostaveništní dopravy 
- dodání betonářské výztuže v požadované kvalitě, stříhání, řezání, ohýbání a spojování do všech požadovaných tvarů (vč. armakošů) a uložení s požadovaným zajištěním polohy a krytí výztuže betonem 
- veškeré svary nebo jiné spoje výztuže 
- pomocné konstrukce a práce pro osazení a upevnění výztuže 
- zednické výpomoci pro montáž betonářské výztuže 
- úpravy výztuže pro osazení doplňkových konstrukcí 
- ochranu výztuže do doby jejího zabetonování 
- úpravy výztuže pro zřízení kotevních prvků, závěsných ok a doplňkových konstrukcí 
- veškerá opatření pro zajištění soudržnosti výztuže a betonu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 
- separaci výztuže 
- osazení měřících zařízení a úpravy pro ně 
- osazení měřících skříní nebo míst pro měření bludných proudů</t>
  </si>
  <si>
    <t>28</t>
  </si>
  <si>
    <t>261816</t>
  </si>
  <si>
    <t>VRT PRO KOTV, INJEK, MIKROPIL NA POVR TŘ III A IV D DO 80MM</t>
  </si>
  <si>
    <t>M</t>
  </si>
  <si>
    <t>Celkem vrtvy pro kotvení ložisek 
celkem opěra 01 - 2*0,25=0,5000 [A] 
celkem opěra 01 - 2*0,25=0,5000 [B] 
Celkem: A+B=1,0000 [C]</t>
  </si>
  <si>
    <t>položka zahrnuje: 
přemístění, montáž a demontáž vrtných souprav 
svislou dopravu zeminy z vrtu 
vodorovnou dopravu zeminy bez uložení na skládku 
případně nutné pažení dočasné (včetně odpažení) i trvalé</t>
  </si>
  <si>
    <t>29</t>
  </si>
  <si>
    <t>264428</t>
  </si>
  <si>
    <t>VRTY PRO PILOTY TŘ. IV D DO 600MM</t>
  </si>
  <si>
    <t>celkem čistá dílka vrtu. Hluché vrtání nutno započítat do délky vrtu pilot 
celkem pro opěru 01 - 2*6,0=12,0000 [A] 
celkem pro opěru 02 - 2*6,0=12,0000 [B] 
Celkem: A+B=24,0000 [C]</t>
  </si>
  <si>
    <t>položka zahrnuje: 
- zřízení vrtu, svislou a vodorovnou dopravu zeminy bez uložení na skládku, vrtací práce zapaž. i nepaž. vrtu 
- čerpání vody z vrtu, vyčištění vrtu 
- zabezpečení vrtacích prací 
- dopravu, nájem, provoz a přemístění, montáž a demontáž vrtacích zařízení a dalších mechanismů 
- lešení a podpěrné konstrukce pro práci a manipulaci s vrtacím zařízení a dalších mechanismů 
- vrtací plošiny vč. zemních prací, zpevnění, odvodnění a pod. 
- v případě zapažení dočasnými pažnicemi jejich opotřebení 
- v případě zapažení suspenzí veškeré hospodaření s ní 
- nezahrnuje zapažení trvalými pažnicemi 
- nezahrnuje uložení zeminy na skládku a poplatek za skládku 
nevykazuje se hluché vrtání</t>
  </si>
  <si>
    <t>Svislé konstrukce</t>
  </si>
  <si>
    <t>30</t>
  </si>
  <si>
    <t>333325</t>
  </si>
  <si>
    <t>MOSTNÍ OPĚRY A KŘÍDLA ZE ŽELEZOVÉHO BETONU DO C30/37 (B37)</t>
  </si>
  <si>
    <t>celkem beton opěr mostu C30/37-XF2,XD1 
opěra 01 celkem - (1,96*0,95*0,95)+(0,30*0,55*1,96)=2,0923 [A] 
opěra 02 celkem - (1,96*0,95*0,95)+(0,30*0,55*1,96)=2,0923 [B] 
křídla opěry 01 celkem - 2*0,35*1,44*1,05=1,0584 [C] 
křídla opěry 02 celkem - 2*0,35*1,44*1,05=1,0584 [D] 
Celkem: A+B+C+D=6,3014 [E]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</si>
  <si>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</si>
  <si>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31</t>
  </si>
  <si>
    <t>333365</t>
  </si>
  <si>
    <t>VÝZTUŽ MOSTNÍCH OPĚR A KŘÍDEL Z OCELI 10505, B500B</t>
  </si>
  <si>
    <t>celkem opěry a křídla - 1,1*(0,487+0,487)=1,0714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</si>
  <si>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</si>
  <si>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Vodorovné konstrukce</t>
  </si>
  <si>
    <t>32</t>
  </si>
  <si>
    <t>421326</t>
  </si>
  <si>
    <t>MOSTNÍ NOSNÉ DESKOVÉ KONSTRUKCE ZE ŽELEZOBETONU C35/45</t>
  </si>
  <si>
    <t>celkem mostovka nosné konstrukce ze železobetonu C30/37-XF4,XD3 
celkem - 1,96*0,5*(0,124+0,1)*8,26=1,8132 [A]</t>
  </si>
  <si>
    <t>33</t>
  </si>
  <si>
    <t>421365</t>
  </si>
  <si>
    <t>VÝZTUŽ MOSTNÍ DESKOVÉ KONSTRUKCE Z OCELI 10505, B500B</t>
  </si>
  <si>
    <t>celkem mostovka nosné konstrukce s výztuží B500B 
celkem 1,1*0,420=0,4620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</si>
  <si>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74.  
- povrchovou antikorozní úpravu výztuže,  
- separaci výztuže,  
- osazení měřících zařízení a úpravy pro ně,  
- osazení měřících skříní nebo míst pro měření bludných proudů.</t>
  </si>
  <si>
    <t>34</t>
  </si>
  <si>
    <t>42417B</t>
  </si>
  <si>
    <t>a</t>
  </si>
  <si>
    <t>MOSTNÍ NOSNÍKY Z OCELI S 355</t>
  </si>
  <si>
    <t>celkem výroba, doprava, montáž v samostatné položce 
celkem ocelová část nosné konstrukce 
celkem dle výkazu materiálu ocelových prvků - n.k. - 1,03*(1,276)=1,3143 [A] 
celkem dle výkazu materiálu ocelových prvků - ložiska -  1,05*0,046=0,0483 [B] 
Celkem: A+B=1,3626 [C]</t>
  </si>
  <si>
    <t>- dílenská dokumentace, včetně technologického předpisu spojování,  
- dodání  materiálu  v požadované kvalitě a výroba konstrukce (včetně  pomůcek,  přípravků a prostředků pro výrobu) bez ohledu na náročnost a její hmotnost,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montáž konstrukce na staveništi, včetně montážních prostředků a pomůcek a zednických výpomocí,                                
- výplň, těsnění a tmelení spar a spojů,  - všechny druhy ocelového kotvení,  
- dílenskou přejímku a montážní prohlídku, včetně požadovaných dokladů,  
- zřízení kotevních otvorů nebo jam, nejsou-li částí jiné konstrukce,  
- osazení kotvení nebo přímo částí konstrukce do podpůrné konstrukce nebo do zeminy,  
- výplň kotevních otvorů  (příp.  podlití  patních  desek) maltou,  betonem  nebo  jinou speciální hmotou, vyplnění jam zeminou,- veškeré druhy protikorozní ochrany a nátěry konstrukcí,  
- zvláštní spojovací prostředky, rozebíratelnost konstrukce,  
- ochranná opatření před účinky bludných proudů  
- ochranu před přepětím.</t>
  </si>
  <si>
    <t>35</t>
  </si>
  <si>
    <t>42418</t>
  </si>
  <si>
    <t>MONTÁŽ NOSNÉ KONSTRUKCE</t>
  </si>
  <si>
    <t>SOUBOR</t>
  </si>
  <si>
    <t>komplet práce související s montážní nosné konstrukce a přípravy okolních ploch, jeřábové plošiny a přístupu na staveniště 
celkem soubor všech prací 
celkem 1 soubor=1,0000 [A]</t>
  </si>
  <si>
    <t>36</t>
  </si>
  <si>
    <t>451312</t>
  </si>
  <si>
    <t>PODKLADNÍ A VÝPLŇOVÉ VRSTVY Z PROSTÉHO BETONU C12/15</t>
  </si>
  <si>
    <t>podkladní beton pod opěrou 01 - 0,2*2,5*2,46=1,2300 [A] 
podkladní beton pod opěrou 02 - 0,2*2,5*2,46=1,2300 [B] 
Celkem: A+B=2,4600 [C]</t>
  </si>
  <si>
    <t>37</t>
  </si>
  <si>
    <t>45160</t>
  </si>
  <si>
    <t>PODKL A VÝPLŇ VRSTVY Z MEZEROVITÉHO BETONU</t>
  </si>
  <si>
    <t>celkem přechodový klín opěry 01 - 3,5*0,3*2,5=2,6250 [A] 
celkem přechodový klín opěry 02 - 3,5*0,3*2,5=2,6250 [B] 
Celkem: A+B=5,2500 [C]</t>
  </si>
  <si>
    <t>Položka zahrnuje dodávku mezerovitého betonu a jeho uložení se zhutněním, včetně mimostaveništní a vnitrostaveništní dopravy (rovněž přesuny)</t>
  </si>
  <si>
    <t>38</t>
  </si>
  <si>
    <t>45747</t>
  </si>
  <si>
    <t>VYROVNÁVACÍ A SPÁD VRSTVY Z MALTY ZVLÁŠTNÍ (PLASTMALTA)</t>
  </si>
  <si>
    <t>celkem podlití ložisek - 4*(3,1415*0,04*0,04*0,25+0,27*0,29*0,04)=0,0176 [A] 
celkem podlití dilatačních plechů - 2*0,01*0,13*1,96=0,0051 [B] 
celkem podlití styčníkových plechů zábradlí - 4*2*(0,01*0,21*0,15)=0,0025 [C] 
Celkem: A+B+C=0,0252 [D]</t>
  </si>
  <si>
    <t>položka zahrnuje: 
- dodání zvláštní malty (plastmalty) předepsané kvality a její rozprostření v předepsané tloušťce a v předepsaném tvaru</t>
  </si>
  <si>
    <t>39</t>
  </si>
  <si>
    <t>45857</t>
  </si>
  <si>
    <t>VÝPLŇ ZA OPĚRAMI A ZDMI Z KAMENIVA TĚŽENÉHO</t>
  </si>
  <si>
    <t>celkem za opěrou 01 - (3,75*1,26+2,25*2*0,35+4,35*0,6*2)=11,5200 [A] 
celkem za opěrou 02 - (3,75*1,26+2,25*2*0,35+4,35*0,6*2)=11,5200 [B] 
Celkem: A+B=23,0400 [C]</t>
  </si>
  <si>
    <t>položka zahrnuje dodávku předepsaného kameniva, mimostaveništní a vnitrostaveništní dopravu a jeho uložení 
není-li v zadávací dokumentaci uvedeno jinak, jedná se o nakupovaný materiál</t>
  </si>
  <si>
    <t>Přidružená stavební výroba</t>
  </si>
  <si>
    <t>40</t>
  </si>
  <si>
    <t>711112</t>
  </si>
  <si>
    <t>IZOLACE BĚŽNÝCH KONSTRUKCÍ PROTI ZEMNÍ VLHKOSTI ASFALTOVÝMI PÁSY</t>
  </si>
  <si>
    <t>celkem přetavení pracovních spar z AIP 
celkem 0,5*(0,35+0,35+1,05+1,05+1,26)*2=4,0600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</si>
  <si>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</si>
  <si>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41</t>
  </si>
  <si>
    <t>711415</t>
  </si>
  <si>
    <t>IZOLACE MOSTOVEK CELOPLOŠ POLYMERNÍ</t>
  </si>
  <si>
    <t>celkem přímopojížděná izolace dle ČSN 73 6242 - kapitola 5.3.5. a dle zvláštního předpisu TP 211 
celkem povrch n.k. s přetažením přes okraje n.k. (8,26*(1,96+0,02+0,02)+0,26*(1,96+0,02+0,02)*2+0,35*1,05*4)=19,0300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</si>
  <si>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 
v této položce se vykáže i izolace rámových konstrukcí (mosty, propusty, kolektory)</t>
  </si>
  <si>
    <t>42</t>
  </si>
  <si>
    <t>711509</t>
  </si>
  <si>
    <t>OCHRANA IZOLACE NA POVRCHU TEXTILIÍ</t>
  </si>
  <si>
    <t>položka zahrnuje: 
- dodání  předepsaného ochranného materiálu 
- zřízení ochrany izolace</t>
  </si>
  <si>
    <t>43</t>
  </si>
  <si>
    <t>783121</t>
  </si>
  <si>
    <t>PROTIKOROZ OCHR OK NÁTĚREM VÍCEVRST SE ZÁKL S VYS OBSAHEM ZN</t>
  </si>
  <si>
    <t>celkem popsaný systém PKO dle Technické zprávy a dle TKP 19.B. 
celkem ocelová nosná konstrukce dle výkazu výměr - 1,03*34,51=35,5453 [A] 
celkem ložiska dle výkazu výměr - 1,05*0,52=0,5460 [B] 
celkem dilatace nosné konstrukce dle výkazu výměr - 1,05*6,60=6,9300 [C] 
Celkem: A+B+C=43,0213 [D]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</si>
  <si>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</si>
  <si>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44</t>
  </si>
  <si>
    <t>78382</t>
  </si>
  <si>
    <t>NÁTĚRY BETON KONSTR TYP S2 (OS-B)</t>
  </si>
  <si>
    <t>celkem okraje nosné konstrukce - (0,1+0,15)*(1,96+1,96+8,26+8,26)=5,1100 [A] 
celkem okraje křídel - 4*0,15*1,05+0,15*2*1,96=1,2180 [B] 
Celkem: A+B=6,3280 [C]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</si>
  <si>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</si>
  <si>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Ostatní konstrukce a práce</t>
  </si>
  <si>
    <t>45</t>
  </si>
  <si>
    <t>9112B1</t>
  </si>
  <si>
    <t>ZÁBRADLÍ MOSTNÍ SE SVISLOU VÝPLNÍ - DODÁVKA A MONTÁŽ</t>
  </si>
  <si>
    <t>celkem výroba, dodávka a montáž zábradlí na nosné konstrukci a křídlech včetně PKO dle TKP 19.B 
celkem včetně konzol pro osazení převedení inženýrských sítí, kotev a spojovacího materiálu 
celkem na křídlech - 4*1,35=5,4000 [A] 
celkem na nosné konstrukci - 2*8,26=16,5200 [B] 
Celkem: A+B=21,9200 [C]</t>
  </si>
  <si>
    <t>položka zahrnuje: 
dodání zábradlí včetně předepsané povrchové úpravy 
kotvení sloupků, t.j. kotevní desky, šrouby z nerez oceli, vrty a zálivku, pokud zadávací dokumentace nestanoví jinak 
případné nivelační hmoty pod kotevní desky</t>
  </si>
  <si>
    <t>46</t>
  </si>
  <si>
    <t>91355</t>
  </si>
  <si>
    <t>EVIDENČNÍ ČÍSLO MOSTU</t>
  </si>
  <si>
    <t>celkem tabulky s evidenčním číslem mostu dle ČSN a dle PD (dodávka a montáž) - 2 ks=2,0000 [A]</t>
  </si>
  <si>
    <t>položka zahrnuje štítek s evidenčním číslem mostu, sloupek dopravní značky včetně osazení a nutných zemních prací a zabetonování</t>
  </si>
  <si>
    <t>47</t>
  </si>
  <si>
    <t>93650</t>
  </si>
  <si>
    <t>DROBNÉ DOPLŇK KONSTR KOVOVÉ</t>
  </si>
  <si>
    <t>KG</t>
  </si>
  <si>
    <t>celkem dle výkazu materiálu ocelových prvků - dilatační plechy komplet - 1,05*(180)=189,0000 [A] - komplet PKO dle TKP 19B a dle PD v položce 783121</t>
  </si>
  <si>
    <t>- dílenská dokumentace, včetně technologického předpisu spojování,  
- dodání  materiálu  v požadované kvalitě a výroba konstrukce i dílenská (včetně  pomůcek,  přípravků a prostředků pro výrobu) bez ohledu na náročnost a její hmotnost, dílenská montáž,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jakákoliv doprava a manipulace dílců  a  montážních  sestav,  včetně  dopravy konstrukce z výrobny na stavbu,  
- montáž konstrukce na staveništi, včetně montážních prostředků a pomůcek a zednických výpomocí,  
- montážní dokumentace včetně technologického předpisu montáže,  
- výplň, těsnění a tmelení spar a spojů,  
- čištění konstrukce a odstranění všech vrubů (vrypy, otlačeniny a pod.),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dokladů,  
- zřízení kotevních otvorů nebo jam, nejsou-li částí jiné konstrukce, jejich úpravy, očištění a ošetření,  
- osazení kotvení nebo přímo částí konstrukce do podpůrné konstrukce nebo do zeminy,  
- výplň kotevních otvorů  (příp.  podlití  patních  desek)  maltou,  betonem  nebo  jinou speciální hmotou, vyplnění jam zeminou,  
- ošetření kotevní oblasti proti vzniku trhlin, vlivu povětrnosti a pod.,  
- osazení nivelačních značek, včetně jejich zaměření, označení znakem výrobce a vyznačení letopočtu.  
Dokumentace pro zadání stavby může dále předepsat že cena položky ještě obsahuje například:  
- veškeré druhy protikorozní ochrany a nátěry konstrukcí,  
- žárové zinkování ponorem nebo žárové stříkání (metalizace) kovem,  
- zvláštní spojovací prostředky, rozebíratelnost konstrukce,  
- osazení měřících zařízení a úpravy pro ně  
- ochranná opatření před účinky bludných proudů  
- ochranu před přepětím.</t>
  </si>
  <si>
    <t>48</t>
  </si>
  <si>
    <t>936501</t>
  </si>
  <si>
    <t>DROBNÉ DOPLŇK KONSTR KOVOVÉ NEREZ</t>
  </si>
  <si>
    <t>celkem chránička včetně kotevních prvků - min průměr 104/2 mm - 5,13 kg/m s kotevními prvky 5,0 kg/kus - 5,0*9+5,13*(11,0+1,0+1,0)=111,6900 [A] 
celkem konstrukce opaknic na okrajích odvodnění úložných prahů včetně kotvení- 2*2*5,0 kg/kus=20,0000 [B] 
Celkem: A+B=131,6900 [C]</t>
  </si>
  <si>
    <t>položka zahrnuje: 
- dílenská dokumentace, včetně technologického předpisu spojování 
- dodání  materiálu  v požadované kvalitě a výroba konstrukce i dílenská (včetně  pomůcek,  přípravků a prostředků pro výrobu) bez ohledu na náročnost a její hmotnost, dílenská montáž 
- dodání spojovacího materiálu 
- zřízení  montážních  a  dilatačních  spojů,  spar, včetně potřebných úprav, vložek, opracování, očištění a ošetření 
- podpěr. konstr. a lešení všech druhů pro montáž konstrukcí i doplňkových, včetně požadovaných otvorů, ochranných a bezpečnostních opatření a základů pro tyto konstrukce a lešení 
- jakákoliv doprava a manipulace dílců  a  montážních  sestav,  včetně  dopravy konstrukce z výrobny na stavbu 
- montáž konstrukce na staveništi, včetně montážních prostředků a pomůcek a zednických výpomocí 
- výplň, těsnění a tmelení spar a spojů 
- čištění konstrukce a odstranění všech vrubů (vrypy, otlačeniny a pod.) 
- všechny druhy ocelového kotvení 
- dílenskou přejímku a montážní prohlídku, včetně požadovaných dokladů 
- zřízení kotevních otvorů nebo jam, nejsou-li částí jiné konstrukce, jejich úpravy, očištění a ošetření 
- osazení kotvení nebo přímo částí konstrukce do podpůrné konstrukce nebo do zeminy 
- výplň kotevních otvorů  (příp.  podlití  patních  desek)  maltou,  betonem  nebo  jinou speciální hmotou, vyplnění jam zeminou 
- předepsanou protikorozní ochranu a nátěry konstrukcí 
- osazení měřících zařízení a úpravy pro ně 
- ochranná opatření před účinky bludných proudů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</si>
</sst>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4" borderId="1" xfId="0" applyNumberFormat="1" applyFill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SUM(C10:C10)</f>
      </c>
      <c r="D6" s="1"/>
      <c r="E6" s="1"/>
    </row>
    <row r="7" spans="1:5" ht="12.75" customHeight="1">
      <c r="A7" s="1"/>
      <c r="B7" s="4" t="s">
        <v>5</v>
      </c>
      <c r="C7" s="7">
        <f>SUM(E10:E10)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'SO-01'!I3</f>
      </c>
      <c r="D10" s="21">
        <f>0+'SO-01'!O9+'SO-01'!O13+'SO-01'!O17+'SO-01'!O21+'SO-01'!O25+'SO-01'!O29+'SO-01'!O33+'SO-01'!O37+'SO-01'!O41+'SO-01'!O45+'SO-01'!O49+'SO-01'!O53+'SO-01'!O58+'SO-01'!O62+'SO-01'!O66+'SO-01'!O70+'SO-01'!O74+'SO-01'!O78+'SO-01'!O82+'SO-01'!O86+'SO-01'!O90+'SO-01'!O94+'SO-01'!O98+'SO-01'!O102+'SO-01'!O106+'SO-01'!O111+'SO-01'!O115+'SO-01'!O119+'SO-01'!O123+'SO-01'!O128+'SO-01'!O132+'SO-01'!O137+'SO-01'!O141+'SO-01'!O145+'SO-01'!O149+'SO-01'!O153+'SO-01'!O157+'SO-01'!O161+'SO-01'!O165+'SO-01'!O170+'SO-01'!O174+'SO-01'!O178+'SO-01'!O182+'SO-01'!O186+'SO-01'!O191+'SO-01'!O195+'SO-01'!O199+'SO-01'!O203</f>
      </c>
      <c r="E10" s="21">
        <f>C10+D10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42">
        <f>0+I8+I57+I110+I127+I136+I169+I190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9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0+I9+I13+I17+I21+I25+I29+I33+I37+I41+I45+I49+I53</f>
      </c>
    </row>
    <row r="9" spans="1:16" ht="12.75" customHeight="1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21.89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 customHeight="1">
      <c r="A10" s="35" t="s">
        <v>50</v>
      </c>
      <c r="E10" s="36" t="s">
        <v>47</v>
      </c>
    </row>
    <row r="11" spans="1:5" ht="63.75" customHeight="1">
      <c r="A11" s="37" t="s">
        <v>51</v>
      </c>
      <c r="E11" s="38" t="s">
        <v>52</v>
      </c>
    </row>
    <row r="12" spans="1:5" ht="12.75" customHeight="1">
      <c r="A12" t="s">
        <v>53</v>
      </c>
      <c r="E12" s="36" t="s">
        <v>54</v>
      </c>
    </row>
    <row r="13" spans="1:16" ht="12.75" customHeight="1">
      <c r="A13" s="25" t="s">
        <v>45</v>
      </c>
      <c r="B13" s="29" t="s">
        <v>23</v>
      </c>
      <c r="C13" s="29" t="s">
        <v>55</v>
      </c>
      <c r="D13" s="25" t="s">
        <v>47</v>
      </c>
      <c r="E13" s="30" t="s">
        <v>56</v>
      </c>
      <c r="F13" s="31" t="s">
        <v>57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 customHeight="1">
      <c r="A14" s="35" t="s">
        <v>50</v>
      </c>
      <c r="E14" s="36" t="s">
        <v>47</v>
      </c>
    </row>
    <row r="15" spans="1:5" ht="51" customHeight="1">
      <c r="A15" s="37" t="s">
        <v>51</v>
      </c>
      <c r="E15" s="38" t="s">
        <v>58</v>
      </c>
    </row>
    <row r="16" spans="1:5" ht="12.75" customHeight="1">
      <c r="A16" t="s">
        <v>53</v>
      </c>
      <c r="E16" s="36" t="s">
        <v>59</v>
      </c>
    </row>
    <row r="17" spans="1:16" ht="12.75" customHeight="1">
      <c r="A17" s="25" t="s">
        <v>45</v>
      </c>
      <c r="B17" s="29" t="s">
        <v>22</v>
      </c>
      <c r="C17" s="29" t="s">
        <v>60</v>
      </c>
      <c r="D17" s="25" t="s">
        <v>47</v>
      </c>
      <c r="E17" s="30" t="s">
        <v>61</v>
      </c>
      <c r="F17" s="31" t="s">
        <v>57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 customHeight="1">
      <c r="A18" s="35" t="s">
        <v>50</v>
      </c>
      <c r="E18" s="36" t="s">
        <v>47</v>
      </c>
    </row>
    <row r="19" spans="1:5" ht="38.25" customHeight="1">
      <c r="A19" s="37" t="s">
        <v>51</v>
      </c>
      <c r="E19" s="38" t="s">
        <v>62</v>
      </c>
    </row>
    <row r="20" spans="1:5" ht="12.75" customHeight="1">
      <c r="A20" t="s">
        <v>53</v>
      </c>
      <c r="E20" s="36" t="s">
        <v>59</v>
      </c>
    </row>
    <row r="21" spans="1:16" ht="12.75" customHeight="1">
      <c r="A21" s="25" t="s">
        <v>45</v>
      </c>
      <c r="B21" s="29" t="s">
        <v>33</v>
      </c>
      <c r="C21" s="29" t="s">
        <v>63</v>
      </c>
      <c r="D21" s="25" t="s">
        <v>47</v>
      </c>
      <c r="E21" s="30" t="s">
        <v>64</v>
      </c>
      <c r="F21" s="31" t="s">
        <v>57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 customHeight="1">
      <c r="A22" s="35" t="s">
        <v>50</v>
      </c>
      <c r="E22" s="36" t="s">
        <v>47</v>
      </c>
    </row>
    <row r="23" spans="1:5" ht="38.25" customHeight="1">
      <c r="A23" s="37" t="s">
        <v>51</v>
      </c>
      <c r="E23" s="38" t="s">
        <v>65</v>
      </c>
    </row>
    <row r="24" spans="1:5" ht="12.75" customHeight="1">
      <c r="A24" t="s">
        <v>53</v>
      </c>
      <c r="E24" s="36" t="s">
        <v>66</v>
      </c>
    </row>
    <row r="25" spans="1:16" ht="12.75" customHeight="1">
      <c r="A25" s="25" t="s">
        <v>45</v>
      </c>
      <c r="B25" s="29" t="s">
        <v>35</v>
      </c>
      <c r="C25" s="29" t="s">
        <v>67</v>
      </c>
      <c r="D25" s="25" t="s">
        <v>47</v>
      </c>
      <c r="E25" s="30" t="s">
        <v>68</v>
      </c>
      <c r="F25" s="31" t="s">
        <v>57</v>
      </c>
      <c r="G25" s="32">
        <v>1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 customHeight="1">
      <c r="A26" s="35" t="s">
        <v>50</v>
      </c>
      <c r="E26" s="36" t="s">
        <v>47</v>
      </c>
    </row>
    <row r="27" spans="1:5" ht="63.75" customHeight="1">
      <c r="A27" s="37" t="s">
        <v>51</v>
      </c>
      <c r="E27" s="38" t="s">
        <v>69</v>
      </c>
    </row>
    <row r="28" spans="1:5" ht="12.75" customHeight="1">
      <c r="A28" t="s">
        <v>53</v>
      </c>
      <c r="E28" s="36" t="s">
        <v>66</v>
      </c>
    </row>
    <row r="29" spans="1:16" ht="12.75" customHeight="1">
      <c r="A29" s="25" t="s">
        <v>45</v>
      </c>
      <c r="B29" s="29" t="s">
        <v>37</v>
      </c>
      <c r="C29" s="29" t="s">
        <v>70</v>
      </c>
      <c r="D29" s="25" t="s">
        <v>47</v>
      </c>
      <c r="E29" s="30" t="s">
        <v>71</v>
      </c>
      <c r="F29" s="31" t="s">
        <v>72</v>
      </c>
      <c r="G29" s="32">
        <v>1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 customHeight="1">
      <c r="A30" s="35" t="s">
        <v>50</v>
      </c>
      <c r="E30" s="36" t="s">
        <v>47</v>
      </c>
    </row>
    <row r="31" spans="1:5" ht="51" customHeight="1">
      <c r="A31" s="37" t="s">
        <v>51</v>
      </c>
      <c r="E31" s="38" t="s">
        <v>73</v>
      </c>
    </row>
    <row r="32" spans="1:5" ht="12.75" customHeight="1">
      <c r="A32" t="s">
        <v>53</v>
      </c>
      <c r="E32" s="36" t="s">
        <v>66</v>
      </c>
    </row>
    <row r="33" spans="1:16" ht="12.75" customHeight="1">
      <c r="A33" s="25" t="s">
        <v>45</v>
      </c>
      <c r="B33" s="29" t="s">
        <v>74</v>
      </c>
      <c r="C33" s="29" t="s">
        <v>75</v>
      </c>
      <c r="D33" s="25" t="s">
        <v>47</v>
      </c>
      <c r="E33" s="30" t="s">
        <v>76</v>
      </c>
      <c r="F33" s="31" t="s">
        <v>57</v>
      </c>
      <c r="G33" s="32">
        <v>1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 customHeight="1">
      <c r="A34" s="35" t="s">
        <v>50</v>
      </c>
      <c r="E34" s="36" t="s">
        <v>47</v>
      </c>
    </row>
    <row r="35" spans="1:5" ht="38.25" customHeight="1">
      <c r="A35" s="37" t="s">
        <v>51</v>
      </c>
      <c r="E35" s="38" t="s">
        <v>77</v>
      </c>
    </row>
    <row r="36" spans="1:5" ht="12.75" customHeight="1">
      <c r="A36" t="s">
        <v>53</v>
      </c>
      <c r="E36" s="36" t="s">
        <v>66</v>
      </c>
    </row>
    <row r="37" spans="1:16" ht="12.75" customHeight="1">
      <c r="A37" s="25" t="s">
        <v>45</v>
      </c>
      <c r="B37" s="29" t="s">
        <v>78</v>
      </c>
      <c r="C37" s="29" t="s">
        <v>79</v>
      </c>
      <c r="D37" s="25" t="s">
        <v>47</v>
      </c>
      <c r="E37" s="30" t="s">
        <v>80</v>
      </c>
      <c r="F37" s="31" t="s">
        <v>57</v>
      </c>
      <c r="G37" s="32">
        <v>1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 customHeight="1">
      <c r="A38" s="35" t="s">
        <v>50</v>
      </c>
      <c r="E38" s="36" t="s">
        <v>47</v>
      </c>
    </row>
    <row r="39" spans="1:5" ht="38.25" customHeight="1">
      <c r="A39" s="37" t="s">
        <v>51</v>
      </c>
      <c r="E39" s="38" t="s">
        <v>81</v>
      </c>
    </row>
    <row r="40" spans="1:5" ht="12.75" customHeight="1">
      <c r="A40" t="s">
        <v>53</v>
      </c>
      <c r="E40" s="36" t="s">
        <v>66</v>
      </c>
    </row>
    <row r="41" spans="1:16" ht="12.75" customHeight="1">
      <c r="A41" s="25" t="s">
        <v>45</v>
      </c>
      <c r="B41" s="29" t="s">
        <v>40</v>
      </c>
      <c r="C41" s="29" t="s">
        <v>82</v>
      </c>
      <c r="D41" s="25" t="s">
        <v>47</v>
      </c>
      <c r="E41" s="30" t="s">
        <v>83</v>
      </c>
      <c r="F41" s="31" t="s">
        <v>57</v>
      </c>
      <c r="G41" s="32">
        <v>1</v>
      </c>
      <c r="H41" s="33">
        <v>0</v>
      </c>
      <c r="I41" s="34">
        <f>ROUND(ROUND(H41,2)*ROUND(G41,3),2)</f>
      </c>
      <c r="O41">
        <f>(I41*21)/100</f>
      </c>
      <c r="P41" t="s">
        <v>23</v>
      </c>
    </row>
    <row r="42" spans="1:5" ht="12.75" customHeight="1">
      <c r="A42" s="35" t="s">
        <v>50</v>
      </c>
      <c r="E42" s="36" t="s">
        <v>47</v>
      </c>
    </row>
    <row r="43" spans="1:5" ht="63.75" customHeight="1">
      <c r="A43" s="37" t="s">
        <v>51</v>
      </c>
      <c r="E43" s="38" t="s">
        <v>84</v>
      </c>
    </row>
    <row r="44" spans="1:5" ht="76.5" customHeight="1">
      <c r="A44" t="s">
        <v>53</v>
      </c>
      <c r="E44" s="36" t="s">
        <v>85</v>
      </c>
    </row>
    <row r="45" spans="1:16" ht="12.75" customHeight="1">
      <c r="A45" s="25" t="s">
        <v>45</v>
      </c>
      <c r="B45" s="29" t="s">
        <v>42</v>
      </c>
      <c r="C45" s="29" t="s">
        <v>86</v>
      </c>
      <c r="D45" s="25" t="s">
        <v>47</v>
      </c>
      <c r="E45" s="30" t="s">
        <v>87</v>
      </c>
      <c r="F45" s="31" t="s">
        <v>57</v>
      </c>
      <c r="G45" s="32">
        <v>1</v>
      </c>
      <c r="H45" s="33">
        <v>0</v>
      </c>
      <c r="I45" s="34">
        <f>ROUND(ROUND(H45,2)*ROUND(G45,3),2)</f>
      </c>
      <c r="O45">
        <f>(I45*21)/100</f>
      </c>
      <c r="P45" t="s">
        <v>23</v>
      </c>
    </row>
    <row r="46" spans="1:5" ht="12.75" customHeight="1">
      <c r="A46" s="35" t="s">
        <v>50</v>
      </c>
      <c r="E46" s="36" t="s">
        <v>47</v>
      </c>
    </row>
    <row r="47" spans="1:5" ht="38.25" customHeight="1">
      <c r="A47" s="37" t="s">
        <v>51</v>
      </c>
      <c r="E47" s="38" t="s">
        <v>88</v>
      </c>
    </row>
    <row r="48" spans="1:5" ht="38.25" customHeight="1">
      <c r="A48" t="s">
        <v>53</v>
      </c>
      <c r="E48" s="36" t="s">
        <v>89</v>
      </c>
    </row>
    <row r="49" spans="1:16" ht="12.75" customHeight="1">
      <c r="A49" s="25" t="s">
        <v>45</v>
      </c>
      <c r="B49" s="29" t="s">
        <v>90</v>
      </c>
      <c r="C49" s="29" t="s">
        <v>91</v>
      </c>
      <c r="D49" s="25" t="s">
        <v>47</v>
      </c>
      <c r="E49" s="30" t="s">
        <v>92</v>
      </c>
      <c r="F49" s="31" t="s">
        <v>72</v>
      </c>
      <c r="G49" s="32">
        <v>1</v>
      </c>
      <c r="H49" s="33">
        <v>0</v>
      </c>
      <c r="I49" s="34">
        <f>ROUND(ROUND(H49,2)*ROUND(G49,3),2)</f>
      </c>
      <c r="O49">
        <f>(I49*21)/100</f>
      </c>
      <c r="P49" t="s">
        <v>23</v>
      </c>
    </row>
    <row r="50" spans="1:5" ht="12.75" customHeight="1">
      <c r="A50" s="35" t="s">
        <v>50</v>
      </c>
      <c r="E50" s="36" t="s">
        <v>47</v>
      </c>
    </row>
    <row r="51" spans="1:5" ht="51" customHeight="1">
      <c r="A51" s="37" t="s">
        <v>51</v>
      </c>
      <c r="E51" s="38" t="s">
        <v>93</v>
      </c>
    </row>
    <row r="52" spans="1:5" ht="51" customHeight="1">
      <c r="A52" t="s">
        <v>53</v>
      </c>
      <c r="E52" s="36" t="s">
        <v>94</v>
      </c>
    </row>
    <row r="53" spans="1:16" ht="12.75" customHeight="1">
      <c r="A53" s="25" t="s">
        <v>45</v>
      </c>
      <c r="B53" s="29" t="s">
        <v>95</v>
      </c>
      <c r="C53" s="29" t="s">
        <v>96</v>
      </c>
      <c r="D53" s="25" t="s">
        <v>47</v>
      </c>
      <c r="E53" s="30" t="s">
        <v>97</v>
      </c>
      <c r="F53" s="31" t="s">
        <v>57</v>
      </c>
      <c r="G53" s="32">
        <v>1</v>
      </c>
      <c r="H53" s="33">
        <v>0</v>
      </c>
      <c r="I53" s="34">
        <f>ROUND(ROUND(H53,2)*ROUND(G53,3),2)</f>
      </c>
      <c r="O53">
        <f>(I53*21)/100</f>
      </c>
      <c r="P53" t="s">
        <v>23</v>
      </c>
    </row>
    <row r="54" spans="1:5" ht="12.75" customHeight="1">
      <c r="A54" s="35" t="s">
        <v>50</v>
      </c>
      <c r="E54" s="36" t="s">
        <v>47</v>
      </c>
    </row>
    <row r="55" spans="1:5" ht="51" customHeight="1">
      <c r="A55" s="37" t="s">
        <v>51</v>
      </c>
      <c r="E55" s="38" t="s">
        <v>98</v>
      </c>
    </row>
    <row r="56" spans="1:5" ht="12.75" customHeight="1">
      <c r="A56" t="s">
        <v>53</v>
      </c>
      <c r="E56" s="36" t="s">
        <v>99</v>
      </c>
    </row>
    <row r="57" spans="1:9" ht="12.75" customHeight="1">
      <c r="A57" s="6" t="s">
        <v>43</v>
      </c>
      <c r="B57" s="6"/>
      <c r="C57" s="40" t="s">
        <v>29</v>
      </c>
      <c r="D57" s="6"/>
      <c r="E57" s="27" t="s">
        <v>100</v>
      </c>
      <c r="F57" s="6"/>
      <c r="G57" s="6"/>
      <c r="H57" s="6"/>
      <c r="I57" s="41">
        <f>0+I58+I62+I66+I70+I74+I78+I82+I86+I90+I94+I98+I102+I106</f>
      </c>
    </row>
    <row r="58" spans="1:16" ht="12.75" customHeight="1">
      <c r="A58" s="25" t="s">
        <v>45</v>
      </c>
      <c r="B58" s="29" t="s">
        <v>101</v>
      </c>
      <c r="C58" s="29" t="s">
        <v>102</v>
      </c>
      <c r="D58" s="25" t="s">
        <v>47</v>
      </c>
      <c r="E58" s="30" t="s">
        <v>103</v>
      </c>
      <c r="F58" s="31" t="s">
        <v>104</v>
      </c>
      <c r="G58" s="32">
        <v>190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 customHeight="1">
      <c r="A59" s="35" t="s">
        <v>50</v>
      </c>
      <c r="E59" s="36" t="s">
        <v>47</v>
      </c>
    </row>
    <row r="60" spans="1:5" ht="63.75" customHeight="1">
      <c r="A60" s="37" t="s">
        <v>51</v>
      </c>
      <c r="E60" s="38" t="s">
        <v>105</v>
      </c>
    </row>
    <row r="61" spans="1:5" ht="25.5" customHeight="1">
      <c r="A61" t="s">
        <v>53</v>
      </c>
      <c r="E61" s="36" t="s">
        <v>106</v>
      </c>
    </row>
    <row r="62" spans="1:16" ht="12.75" customHeight="1">
      <c r="A62" s="25" t="s">
        <v>45</v>
      </c>
      <c r="B62" s="29" t="s">
        <v>107</v>
      </c>
      <c r="C62" s="29" t="s">
        <v>108</v>
      </c>
      <c r="D62" s="25" t="s">
        <v>47</v>
      </c>
      <c r="E62" s="30" t="s">
        <v>109</v>
      </c>
      <c r="F62" s="31" t="s">
        <v>49</v>
      </c>
      <c r="G62" s="32">
        <v>38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 customHeight="1">
      <c r="A63" s="35" t="s">
        <v>50</v>
      </c>
      <c r="E63" s="36" t="s">
        <v>47</v>
      </c>
    </row>
    <row r="64" spans="1:5" ht="63.75" customHeight="1">
      <c r="A64" s="37" t="s">
        <v>51</v>
      </c>
      <c r="E64" s="38" t="s">
        <v>110</v>
      </c>
    </row>
    <row r="65" spans="1:5" ht="25.5" customHeight="1">
      <c r="A65" t="s">
        <v>53</v>
      </c>
      <c r="E65" s="36" t="s">
        <v>111</v>
      </c>
    </row>
    <row r="66" spans="1:16" ht="12.75" customHeight="1">
      <c r="A66" s="25" t="s">
        <v>45</v>
      </c>
      <c r="B66" s="29" t="s">
        <v>112</v>
      </c>
      <c r="C66" s="29" t="s">
        <v>113</v>
      </c>
      <c r="D66" s="25" t="s">
        <v>47</v>
      </c>
      <c r="E66" s="30" t="s">
        <v>114</v>
      </c>
      <c r="F66" s="31" t="s">
        <v>49</v>
      </c>
      <c r="G66" s="32">
        <v>50.36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 customHeight="1">
      <c r="A67" s="35" t="s">
        <v>50</v>
      </c>
      <c r="E67" s="36" t="s">
        <v>47</v>
      </c>
    </row>
    <row r="68" spans="1:5" ht="76.5" customHeight="1">
      <c r="A68" s="37" t="s">
        <v>51</v>
      </c>
      <c r="E68" s="38" t="s">
        <v>115</v>
      </c>
    </row>
    <row r="69" spans="1:5" ht="267.75" customHeight="1">
      <c r="A69" t="s">
        <v>53</v>
      </c>
      <c r="E69" s="36" t="s">
        <v>116</v>
      </c>
    </row>
    <row r="70" spans="1:16" ht="12.75" customHeight="1">
      <c r="A70" s="25" t="s">
        <v>45</v>
      </c>
      <c r="B70" s="29" t="s">
        <v>117</v>
      </c>
      <c r="C70" s="29" t="s">
        <v>118</v>
      </c>
      <c r="D70" s="25" t="s">
        <v>47</v>
      </c>
      <c r="E70" s="30" t="s">
        <v>119</v>
      </c>
      <c r="F70" s="31" t="s">
        <v>49</v>
      </c>
      <c r="G70" s="32">
        <v>27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 customHeight="1">
      <c r="A71" s="35" t="s">
        <v>50</v>
      </c>
      <c r="E71" s="36" t="s">
        <v>47</v>
      </c>
    </row>
    <row r="72" spans="1:5" ht="63.75" customHeight="1">
      <c r="A72" s="37" t="s">
        <v>51</v>
      </c>
      <c r="E72" s="38" t="s">
        <v>120</v>
      </c>
    </row>
    <row r="73" spans="1:5" ht="255" customHeight="1">
      <c r="A73" t="s">
        <v>53</v>
      </c>
      <c r="E73" s="36" t="s">
        <v>121</v>
      </c>
    </row>
    <row r="74" spans="1:16" ht="12.75" customHeight="1">
      <c r="A74" s="25" t="s">
        <v>45</v>
      </c>
      <c r="B74" s="29" t="s">
        <v>122</v>
      </c>
      <c r="C74" s="29" t="s">
        <v>123</v>
      </c>
      <c r="D74" s="25" t="s">
        <v>47</v>
      </c>
      <c r="E74" s="30" t="s">
        <v>124</v>
      </c>
      <c r="F74" s="31" t="s">
        <v>49</v>
      </c>
      <c r="G74" s="32">
        <v>72.246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 customHeight="1">
      <c r="A75" s="35" t="s">
        <v>50</v>
      </c>
      <c r="E75" s="36" t="s">
        <v>47</v>
      </c>
    </row>
    <row r="76" spans="1:5" ht="76.5" customHeight="1">
      <c r="A76" s="37" t="s">
        <v>51</v>
      </c>
      <c r="E76" s="38" t="s">
        <v>125</v>
      </c>
    </row>
    <row r="77" spans="1:5" ht="165.75" customHeight="1">
      <c r="A77" t="s">
        <v>53</v>
      </c>
      <c r="E77" s="36" t="s">
        <v>126</v>
      </c>
    </row>
    <row r="78" spans="1:16" ht="12.75" customHeight="1">
      <c r="A78" s="25" t="s">
        <v>45</v>
      </c>
      <c r="B78" s="29" t="s">
        <v>127</v>
      </c>
      <c r="C78" s="29" t="s">
        <v>128</v>
      </c>
      <c r="D78" s="25" t="s">
        <v>47</v>
      </c>
      <c r="E78" s="30" t="s">
        <v>129</v>
      </c>
      <c r="F78" s="31" t="s">
        <v>49</v>
      </c>
      <c r="G78" s="32">
        <v>37.835</v>
      </c>
      <c r="H78" s="33">
        <v>0</v>
      </c>
      <c r="I78" s="34">
        <f>ROUND(ROUND(H78,2)*ROUND(G78,3),2)</f>
      </c>
      <c r="O78">
        <f>(I78*21)/100</f>
      </c>
      <c r="P78" t="s">
        <v>23</v>
      </c>
    </row>
    <row r="79" spans="1:5" ht="12.75" customHeight="1">
      <c r="A79" s="35" t="s">
        <v>50</v>
      </c>
      <c r="E79" s="36" t="s">
        <v>47</v>
      </c>
    </row>
    <row r="80" spans="1:5" ht="76.5" customHeight="1">
      <c r="A80" s="37" t="s">
        <v>51</v>
      </c>
      <c r="E80" s="38" t="s">
        <v>130</v>
      </c>
    </row>
    <row r="81" spans="1:5" ht="229.5" customHeight="1">
      <c r="A81" t="s">
        <v>53</v>
      </c>
      <c r="E81" s="36" t="s">
        <v>131</v>
      </c>
    </row>
    <row r="82" spans="1:16" ht="12.75" customHeight="1">
      <c r="A82" s="25" t="s">
        <v>45</v>
      </c>
      <c r="B82" s="29" t="s">
        <v>132</v>
      </c>
      <c r="C82" s="29" t="s">
        <v>133</v>
      </c>
      <c r="D82" s="25" t="s">
        <v>47</v>
      </c>
      <c r="E82" s="30" t="s">
        <v>134</v>
      </c>
      <c r="F82" s="31" t="s">
        <v>49</v>
      </c>
      <c r="G82" s="32">
        <v>12.36</v>
      </c>
      <c r="H82" s="33">
        <v>0</v>
      </c>
      <c r="I82" s="34">
        <f>ROUND(ROUND(H82,2)*ROUND(G82,3),2)</f>
      </c>
      <c r="O82">
        <f>(I82*21)/100</f>
      </c>
      <c r="P82" t="s">
        <v>23</v>
      </c>
    </row>
    <row r="83" spans="1:5" ht="12.75" customHeight="1">
      <c r="A83" s="35" t="s">
        <v>50</v>
      </c>
      <c r="E83" s="36" t="s">
        <v>47</v>
      </c>
    </row>
    <row r="84" spans="1:5" ht="51" customHeight="1">
      <c r="A84" s="37" t="s">
        <v>51</v>
      </c>
      <c r="E84" s="38" t="s">
        <v>135</v>
      </c>
    </row>
    <row r="85" spans="1:5" ht="191.25" customHeight="1">
      <c r="A85" t="s">
        <v>53</v>
      </c>
      <c r="E85" s="36" t="s">
        <v>136</v>
      </c>
    </row>
    <row r="86" spans="1:16" ht="12.75" customHeight="1">
      <c r="A86" s="25" t="s">
        <v>45</v>
      </c>
      <c r="B86" s="29" t="s">
        <v>137</v>
      </c>
      <c r="C86" s="29" t="s">
        <v>138</v>
      </c>
      <c r="D86" s="25" t="s">
        <v>47</v>
      </c>
      <c r="E86" s="30" t="s">
        <v>139</v>
      </c>
      <c r="F86" s="31" t="s">
        <v>104</v>
      </c>
      <c r="G86" s="32">
        <v>162.47</v>
      </c>
      <c r="H86" s="33">
        <v>0</v>
      </c>
      <c r="I86" s="34">
        <f>ROUND(ROUND(H86,2)*ROUND(G86,3),2)</f>
      </c>
      <c r="O86">
        <f>(I86*21)/100</f>
      </c>
      <c r="P86" t="s">
        <v>23</v>
      </c>
    </row>
    <row r="87" spans="1:5" ht="12.75" customHeight="1">
      <c r="A87" s="35" t="s">
        <v>50</v>
      </c>
      <c r="E87" s="36" t="s">
        <v>47</v>
      </c>
    </row>
    <row r="88" spans="1:5" ht="63.75" customHeight="1">
      <c r="A88" s="37" t="s">
        <v>51</v>
      </c>
      <c r="E88" s="38" t="s">
        <v>140</v>
      </c>
    </row>
    <row r="89" spans="1:5" ht="12.75" customHeight="1">
      <c r="A89" t="s">
        <v>53</v>
      </c>
      <c r="E89" s="36" t="s">
        <v>141</v>
      </c>
    </row>
    <row r="90" spans="1:16" ht="12.75" customHeight="1">
      <c r="A90" s="25" t="s">
        <v>45</v>
      </c>
      <c r="B90" s="29" t="s">
        <v>142</v>
      </c>
      <c r="C90" s="29" t="s">
        <v>143</v>
      </c>
      <c r="D90" s="25" t="s">
        <v>47</v>
      </c>
      <c r="E90" s="30" t="s">
        <v>144</v>
      </c>
      <c r="F90" s="31" t="s">
        <v>104</v>
      </c>
      <c r="G90" s="32">
        <v>98.4</v>
      </c>
      <c r="H90" s="33">
        <v>0</v>
      </c>
      <c r="I90" s="34">
        <f>ROUND(ROUND(H90,2)*ROUND(G90,3),2)</f>
      </c>
      <c r="O90">
        <f>(I90*21)/100</f>
      </c>
      <c r="P90" t="s">
        <v>23</v>
      </c>
    </row>
    <row r="91" spans="1:5" ht="12.75" customHeight="1">
      <c r="A91" s="35" t="s">
        <v>50</v>
      </c>
      <c r="E91" s="36" t="s">
        <v>47</v>
      </c>
    </row>
    <row r="92" spans="1:5" ht="63.75" customHeight="1">
      <c r="A92" s="37" t="s">
        <v>51</v>
      </c>
      <c r="E92" s="38" t="s">
        <v>145</v>
      </c>
    </row>
    <row r="93" spans="1:5" ht="38.25" customHeight="1">
      <c r="A93" t="s">
        <v>53</v>
      </c>
      <c r="E93" s="36" t="s">
        <v>146</v>
      </c>
    </row>
    <row r="94" spans="1:16" ht="12.75" customHeight="1">
      <c r="A94" s="25" t="s">
        <v>45</v>
      </c>
      <c r="B94" s="29" t="s">
        <v>147</v>
      </c>
      <c r="C94" s="29" t="s">
        <v>148</v>
      </c>
      <c r="D94" s="25" t="s">
        <v>47</v>
      </c>
      <c r="E94" s="30" t="s">
        <v>149</v>
      </c>
      <c r="F94" s="31" t="s">
        <v>104</v>
      </c>
      <c r="G94" s="32">
        <v>91.6</v>
      </c>
      <c r="H94" s="33">
        <v>0</v>
      </c>
      <c r="I94" s="34">
        <f>ROUND(ROUND(H94,2)*ROUND(G94,3),2)</f>
      </c>
      <c r="O94">
        <f>(I94*21)/100</f>
      </c>
      <c r="P94" t="s">
        <v>23</v>
      </c>
    </row>
    <row r="95" spans="1:5" ht="12.75" customHeight="1">
      <c r="A95" s="35" t="s">
        <v>50</v>
      </c>
      <c r="E95" s="36" t="s">
        <v>47</v>
      </c>
    </row>
    <row r="96" spans="1:5" ht="51" customHeight="1">
      <c r="A96" s="37" t="s">
        <v>51</v>
      </c>
      <c r="E96" s="38" t="s">
        <v>150</v>
      </c>
    </row>
    <row r="97" spans="1:5" ht="38.25" customHeight="1">
      <c r="A97" t="s">
        <v>53</v>
      </c>
      <c r="E97" s="36" t="s">
        <v>151</v>
      </c>
    </row>
    <row r="98" spans="1:16" ht="12.75" customHeight="1">
      <c r="A98" s="25" t="s">
        <v>45</v>
      </c>
      <c r="B98" s="29" t="s">
        <v>152</v>
      </c>
      <c r="C98" s="29" t="s">
        <v>153</v>
      </c>
      <c r="D98" s="25" t="s">
        <v>47</v>
      </c>
      <c r="E98" s="30" t="s">
        <v>154</v>
      </c>
      <c r="F98" s="31" t="s">
        <v>104</v>
      </c>
      <c r="G98" s="32">
        <v>190</v>
      </c>
      <c r="H98" s="33">
        <v>0</v>
      </c>
      <c r="I98" s="34">
        <f>ROUND(ROUND(H98,2)*ROUND(G98,3),2)</f>
      </c>
      <c r="O98">
        <f>(I98*21)/100</f>
      </c>
      <c r="P98" t="s">
        <v>23</v>
      </c>
    </row>
    <row r="99" spans="1:5" ht="12.75" customHeight="1">
      <c r="A99" s="35" t="s">
        <v>50</v>
      </c>
      <c r="E99" s="36" t="s">
        <v>47</v>
      </c>
    </row>
    <row r="100" spans="1:5" ht="51" customHeight="1">
      <c r="A100" s="37" t="s">
        <v>51</v>
      </c>
      <c r="E100" s="38" t="s">
        <v>155</v>
      </c>
    </row>
    <row r="101" spans="1:5" ht="12.75" customHeight="1">
      <c r="A101" t="s">
        <v>53</v>
      </c>
      <c r="E101" s="36" t="s">
        <v>156</v>
      </c>
    </row>
    <row r="102" spans="1:16" ht="12.75" customHeight="1">
      <c r="A102" s="25" t="s">
        <v>45</v>
      </c>
      <c r="B102" s="29" t="s">
        <v>157</v>
      </c>
      <c r="C102" s="29" t="s">
        <v>158</v>
      </c>
      <c r="D102" s="25" t="s">
        <v>47</v>
      </c>
      <c r="E102" s="30" t="s">
        <v>159</v>
      </c>
      <c r="F102" s="31" t="s">
        <v>104</v>
      </c>
      <c r="G102" s="32">
        <v>190</v>
      </c>
      <c r="H102" s="33">
        <v>0</v>
      </c>
      <c r="I102" s="34">
        <f>ROUND(ROUND(H102,2)*ROUND(G102,3),2)</f>
      </c>
      <c r="O102">
        <f>(I102*21)/100</f>
      </c>
      <c r="P102" t="s">
        <v>23</v>
      </c>
    </row>
    <row r="103" spans="1:5" ht="12.75" customHeight="1">
      <c r="A103" s="35" t="s">
        <v>50</v>
      </c>
      <c r="E103" s="36" t="s">
        <v>47</v>
      </c>
    </row>
    <row r="104" spans="1:5" ht="51" customHeight="1">
      <c r="A104" s="37" t="s">
        <v>51</v>
      </c>
      <c r="E104" s="38" t="s">
        <v>155</v>
      </c>
    </row>
    <row r="105" spans="1:5" ht="25.5" customHeight="1">
      <c r="A105" t="s">
        <v>53</v>
      </c>
      <c r="E105" s="36" t="s">
        <v>160</v>
      </c>
    </row>
    <row r="106" spans="1:16" ht="12.75" customHeight="1">
      <c r="A106" s="25" t="s">
        <v>45</v>
      </c>
      <c r="B106" s="29" t="s">
        <v>161</v>
      </c>
      <c r="C106" s="29" t="s">
        <v>162</v>
      </c>
      <c r="D106" s="25" t="s">
        <v>47</v>
      </c>
      <c r="E106" s="30" t="s">
        <v>163</v>
      </c>
      <c r="F106" s="31" t="s">
        <v>104</v>
      </c>
      <c r="G106" s="32">
        <v>25</v>
      </c>
      <c r="H106" s="33">
        <v>0</v>
      </c>
      <c r="I106" s="34">
        <f>ROUND(ROUND(H106,2)*ROUND(G106,3),2)</f>
      </c>
      <c r="O106">
        <f>(I106*21)/100</f>
      </c>
      <c r="P106" t="s">
        <v>23</v>
      </c>
    </row>
    <row r="107" spans="1:5" ht="12.75" customHeight="1">
      <c r="A107" s="35" t="s">
        <v>50</v>
      </c>
      <c r="E107" s="36" t="s">
        <v>47</v>
      </c>
    </row>
    <row r="108" spans="1:5" ht="25.5" customHeight="1">
      <c r="A108" s="37" t="s">
        <v>51</v>
      </c>
      <c r="E108" s="38" t="s">
        <v>164</v>
      </c>
    </row>
    <row r="109" spans="1:5" ht="12.75" customHeight="1">
      <c r="A109" t="s">
        <v>53</v>
      </c>
      <c r="E109" s="36" t="s">
        <v>165</v>
      </c>
    </row>
    <row r="110" spans="1:9" ht="12.75" customHeight="1">
      <c r="A110" s="6" t="s">
        <v>43</v>
      </c>
      <c r="B110" s="6"/>
      <c r="C110" s="40" t="s">
        <v>23</v>
      </c>
      <c r="D110" s="6"/>
      <c r="E110" s="27" t="s">
        <v>166</v>
      </c>
      <c r="F110" s="6"/>
      <c r="G110" s="6"/>
      <c r="H110" s="6"/>
      <c r="I110" s="41">
        <f>0+I111+I115+I119+I123</f>
      </c>
    </row>
    <row r="111" spans="1:16" ht="12.75" customHeight="1">
      <c r="A111" s="25" t="s">
        <v>45</v>
      </c>
      <c r="B111" s="29" t="s">
        <v>167</v>
      </c>
      <c r="C111" s="29" t="s">
        <v>168</v>
      </c>
      <c r="D111" s="25" t="s">
        <v>47</v>
      </c>
      <c r="E111" s="30" t="s">
        <v>169</v>
      </c>
      <c r="F111" s="31" t="s">
        <v>49</v>
      </c>
      <c r="G111" s="32">
        <v>7.246</v>
      </c>
      <c r="H111" s="33">
        <v>0</v>
      </c>
      <c r="I111" s="34">
        <f>ROUND(ROUND(H111,2)*ROUND(G111,3),2)</f>
      </c>
      <c r="O111">
        <f>(I111*21)/100</f>
      </c>
      <c r="P111" t="s">
        <v>23</v>
      </c>
    </row>
    <row r="112" spans="1:5" ht="12.75" customHeight="1">
      <c r="A112" s="35" t="s">
        <v>50</v>
      </c>
      <c r="E112" s="36" t="s">
        <v>47</v>
      </c>
    </row>
    <row r="113" spans="1:5" ht="63.75" customHeight="1">
      <c r="A113" s="37" t="s">
        <v>51</v>
      </c>
      <c r="E113" s="38" t="s">
        <v>170</v>
      </c>
    </row>
    <row r="114" spans="1:5" ht="293.25" customHeight="1">
      <c r="A114" t="s">
        <v>53</v>
      </c>
      <c r="E114" s="36" t="s">
        <v>171</v>
      </c>
    </row>
    <row r="115" spans="1:16" ht="12.75" customHeight="1">
      <c r="A115" s="25" t="s">
        <v>45</v>
      </c>
      <c r="B115" s="29" t="s">
        <v>172</v>
      </c>
      <c r="C115" s="29" t="s">
        <v>173</v>
      </c>
      <c r="D115" s="25" t="s">
        <v>47</v>
      </c>
      <c r="E115" s="30" t="s">
        <v>174</v>
      </c>
      <c r="F115" s="31" t="s">
        <v>175</v>
      </c>
      <c r="G115" s="32">
        <v>1.102</v>
      </c>
      <c r="H115" s="33">
        <v>0</v>
      </c>
      <c r="I115" s="34">
        <f>ROUND(ROUND(H115,2)*ROUND(G115,3),2)</f>
      </c>
      <c r="O115">
        <f>(I115*21)/100</f>
      </c>
      <c r="P115" t="s">
        <v>23</v>
      </c>
    </row>
    <row r="116" spans="1:5" ht="12.75" customHeight="1">
      <c r="A116" s="35" t="s">
        <v>50</v>
      </c>
      <c r="E116" s="36" t="s">
        <v>47</v>
      </c>
    </row>
    <row r="117" spans="1:5" ht="25.5" customHeight="1">
      <c r="A117" s="37" t="s">
        <v>51</v>
      </c>
      <c r="E117" s="38" t="s">
        <v>176</v>
      </c>
    </row>
    <row r="118" spans="1:5" ht="191.25" customHeight="1">
      <c r="A118" t="s">
        <v>53</v>
      </c>
      <c r="E118" s="36" t="s">
        <v>177</v>
      </c>
    </row>
    <row r="119" spans="1:16" ht="12.75" customHeight="1">
      <c r="A119" s="25" t="s">
        <v>45</v>
      </c>
      <c r="B119" s="29" t="s">
        <v>178</v>
      </c>
      <c r="C119" s="29" t="s">
        <v>179</v>
      </c>
      <c r="D119" s="25" t="s">
        <v>47</v>
      </c>
      <c r="E119" s="30" t="s">
        <v>180</v>
      </c>
      <c r="F119" s="31" t="s">
        <v>181</v>
      </c>
      <c r="G119" s="32">
        <v>1</v>
      </c>
      <c r="H119" s="33">
        <v>0</v>
      </c>
      <c r="I119" s="34">
        <f>ROUND(ROUND(H119,2)*ROUND(G119,3),2)</f>
      </c>
      <c r="O119">
        <f>(I119*21)/100</f>
      </c>
      <c r="P119" t="s">
        <v>23</v>
      </c>
    </row>
    <row r="120" spans="1:5" ht="12.75" customHeight="1">
      <c r="A120" s="35" t="s">
        <v>50</v>
      </c>
      <c r="E120" s="36" t="s">
        <v>47</v>
      </c>
    </row>
    <row r="121" spans="1:5" ht="63.75" customHeight="1">
      <c r="A121" s="37" t="s">
        <v>51</v>
      </c>
      <c r="E121" s="38" t="s">
        <v>182</v>
      </c>
    </row>
    <row r="122" spans="1:5" ht="63.75" customHeight="1">
      <c r="A122" t="s">
        <v>53</v>
      </c>
      <c r="E122" s="36" t="s">
        <v>183</v>
      </c>
    </row>
    <row r="123" spans="1:16" ht="12.75" customHeight="1">
      <c r="A123" s="25" t="s">
        <v>45</v>
      </c>
      <c r="B123" s="29" t="s">
        <v>184</v>
      </c>
      <c r="C123" s="29" t="s">
        <v>185</v>
      </c>
      <c r="D123" s="25" t="s">
        <v>47</v>
      </c>
      <c r="E123" s="30" t="s">
        <v>186</v>
      </c>
      <c r="F123" s="31" t="s">
        <v>181</v>
      </c>
      <c r="G123" s="32">
        <v>24</v>
      </c>
      <c r="H123" s="33">
        <v>0</v>
      </c>
      <c r="I123" s="34">
        <f>ROUND(ROUND(H123,2)*ROUND(G123,3),2)</f>
      </c>
      <c r="O123">
        <f>(I123*21)/100</f>
      </c>
      <c r="P123" t="s">
        <v>23</v>
      </c>
    </row>
    <row r="124" spans="1:5" ht="12.75" customHeight="1">
      <c r="A124" s="35" t="s">
        <v>50</v>
      </c>
      <c r="E124" s="36" t="s">
        <v>47</v>
      </c>
    </row>
    <row r="125" spans="1:5" ht="63.75" customHeight="1">
      <c r="A125" s="37" t="s">
        <v>51</v>
      </c>
      <c r="E125" s="38" t="s">
        <v>187</v>
      </c>
    </row>
    <row r="126" spans="1:5" ht="153" customHeight="1">
      <c r="A126" t="s">
        <v>53</v>
      </c>
      <c r="E126" s="36" t="s">
        <v>188</v>
      </c>
    </row>
    <row r="127" spans="1:9" ht="12.75" customHeight="1">
      <c r="A127" s="6" t="s">
        <v>43</v>
      </c>
      <c r="B127" s="6"/>
      <c r="C127" s="40" t="s">
        <v>22</v>
      </c>
      <c r="D127" s="6"/>
      <c r="E127" s="27" t="s">
        <v>189</v>
      </c>
      <c r="F127" s="6"/>
      <c r="G127" s="6"/>
      <c r="H127" s="6"/>
      <c r="I127" s="41">
        <f>0+I128+I132</f>
      </c>
    </row>
    <row r="128" spans="1:16" ht="12.75" customHeight="1">
      <c r="A128" s="25" t="s">
        <v>45</v>
      </c>
      <c r="B128" s="29" t="s">
        <v>190</v>
      </c>
      <c r="C128" s="29" t="s">
        <v>191</v>
      </c>
      <c r="D128" s="25" t="s">
        <v>47</v>
      </c>
      <c r="E128" s="30" t="s">
        <v>192</v>
      </c>
      <c r="F128" s="31" t="s">
        <v>49</v>
      </c>
      <c r="G128" s="32">
        <v>6.3</v>
      </c>
      <c r="H128" s="33">
        <v>0</v>
      </c>
      <c r="I128" s="34">
        <f>ROUND(ROUND(H128,2)*ROUND(G128,3),2)</f>
      </c>
      <c r="O128">
        <f>(I128*21)/100</f>
      </c>
      <c r="P128" t="s">
        <v>23</v>
      </c>
    </row>
    <row r="129" spans="1:5" ht="12.75" customHeight="1">
      <c r="A129" s="35" t="s">
        <v>50</v>
      </c>
      <c r="E129" s="36" t="s">
        <v>47</v>
      </c>
    </row>
    <row r="130" spans="1:5" ht="89.25" customHeight="1">
      <c r="A130" s="37" t="s">
        <v>51</v>
      </c>
      <c r="E130" s="38" t="s">
        <v>193</v>
      </c>
    </row>
    <row r="131" spans="1:5" ht="216.75" customHeight="1">
      <c r="A131" t="s">
        <v>53</v>
      </c>
      <c r="E131" s="36" t="s">
        <v>194</v>
      </c>
    </row>
    <row r="132" spans="1:16" ht="12.75" customHeight="1">
      <c r="A132" s="25" t="s">
        <v>45</v>
      </c>
      <c r="B132" s="29" t="s">
        <v>195</v>
      </c>
      <c r="C132" s="29" t="s">
        <v>196</v>
      </c>
      <c r="D132" s="25" t="s">
        <v>47</v>
      </c>
      <c r="E132" s="30" t="s">
        <v>197</v>
      </c>
      <c r="F132" s="31" t="s">
        <v>175</v>
      </c>
      <c r="G132" s="32">
        <v>1.071</v>
      </c>
      <c r="H132" s="33">
        <v>0</v>
      </c>
      <c r="I132" s="34">
        <f>ROUND(ROUND(H132,2)*ROUND(G132,3),2)</f>
      </c>
      <c r="O132">
        <f>(I132*21)/100</f>
      </c>
      <c r="P132" t="s">
        <v>23</v>
      </c>
    </row>
    <row r="133" spans="1:5" ht="12.75" customHeight="1">
      <c r="A133" s="35" t="s">
        <v>50</v>
      </c>
      <c r="E133" s="36" t="s">
        <v>47</v>
      </c>
    </row>
    <row r="134" spans="1:5" ht="12.75" customHeight="1">
      <c r="A134" s="37" t="s">
        <v>51</v>
      </c>
      <c r="E134" s="38" t="s">
        <v>198</v>
      </c>
    </row>
    <row r="135" spans="1:5" ht="178.5" customHeight="1">
      <c r="A135" t="s">
        <v>53</v>
      </c>
      <c r="E135" s="36" t="s">
        <v>199</v>
      </c>
    </row>
    <row r="136" spans="1:9" ht="12.75" customHeight="1">
      <c r="A136" s="6" t="s">
        <v>43</v>
      </c>
      <c r="B136" s="6"/>
      <c r="C136" s="40" t="s">
        <v>33</v>
      </c>
      <c r="D136" s="6"/>
      <c r="E136" s="27" t="s">
        <v>200</v>
      </c>
      <c r="F136" s="6"/>
      <c r="G136" s="6"/>
      <c r="H136" s="6"/>
      <c r="I136" s="41">
        <f>0+I137+I141+I145+I149+I153+I157+I161+I165</f>
      </c>
    </row>
    <row r="137" spans="1:16" ht="12.75" customHeight="1">
      <c r="A137" s="25" t="s">
        <v>45</v>
      </c>
      <c r="B137" s="29" t="s">
        <v>201</v>
      </c>
      <c r="C137" s="29" t="s">
        <v>202</v>
      </c>
      <c r="D137" s="25" t="s">
        <v>47</v>
      </c>
      <c r="E137" s="30" t="s">
        <v>203</v>
      </c>
      <c r="F137" s="31" t="s">
        <v>49</v>
      </c>
      <c r="G137" s="32">
        <v>1.813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 customHeight="1">
      <c r="A138" s="35" t="s">
        <v>50</v>
      </c>
      <c r="E138" s="36" t="s">
        <v>47</v>
      </c>
    </row>
    <row r="139" spans="1:5" ht="25.5" customHeight="1">
      <c r="A139" s="37" t="s">
        <v>51</v>
      </c>
      <c r="E139" s="38" t="s">
        <v>204</v>
      </c>
    </row>
    <row r="140" spans="1:5" ht="216.75" customHeight="1">
      <c r="A140" t="s">
        <v>53</v>
      </c>
      <c r="E140" s="36" t="s">
        <v>194</v>
      </c>
    </row>
    <row r="141" spans="1:16" ht="12.75" customHeight="1">
      <c r="A141" s="25" t="s">
        <v>45</v>
      </c>
      <c r="B141" s="29" t="s">
        <v>205</v>
      </c>
      <c r="C141" s="29" t="s">
        <v>206</v>
      </c>
      <c r="D141" s="25" t="s">
        <v>47</v>
      </c>
      <c r="E141" s="30" t="s">
        <v>207</v>
      </c>
      <c r="F141" s="31" t="s">
        <v>175</v>
      </c>
      <c r="G141" s="32">
        <v>0.462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75" customHeight="1">
      <c r="A142" s="35" t="s">
        <v>50</v>
      </c>
      <c r="E142" s="36" t="s">
        <v>47</v>
      </c>
    </row>
    <row r="143" spans="1:5" ht="25.5" customHeight="1">
      <c r="A143" s="37" t="s">
        <v>51</v>
      </c>
      <c r="E143" s="38" t="s">
        <v>208</v>
      </c>
    </row>
    <row r="144" spans="1:5" ht="178.5" customHeight="1">
      <c r="A144" t="s">
        <v>53</v>
      </c>
      <c r="E144" s="36" t="s">
        <v>209</v>
      </c>
    </row>
    <row r="145" spans="1:16" ht="12.75" customHeight="1">
      <c r="A145" s="25" t="s">
        <v>45</v>
      </c>
      <c r="B145" s="29" t="s">
        <v>210</v>
      </c>
      <c r="C145" s="29" t="s">
        <v>211</v>
      </c>
      <c r="D145" s="25" t="s">
        <v>212</v>
      </c>
      <c r="E145" s="30" t="s">
        <v>213</v>
      </c>
      <c r="F145" s="31" t="s">
        <v>175</v>
      </c>
      <c r="G145" s="32">
        <v>1.362</v>
      </c>
      <c r="H145" s="33">
        <v>0</v>
      </c>
      <c r="I145" s="34">
        <f>ROUND(ROUND(H145,2)*ROUND(G145,3),2)</f>
      </c>
      <c r="O145">
        <f>(I145*21)/100</f>
      </c>
      <c r="P145" t="s">
        <v>23</v>
      </c>
    </row>
    <row r="146" spans="1:5" ht="12.75" customHeight="1">
      <c r="A146" s="35" t="s">
        <v>50</v>
      </c>
      <c r="E146" s="36" t="s">
        <v>47</v>
      </c>
    </row>
    <row r="147" spans="1:5" ht="76.5" customHeight="1">
      <c r="A147" s="37" t="s">
        <v>51</v>
      </c>
      <c r="E147" s="38" t="s">
        <v>214</v>
      </c>
    </row>
    <row r="148" spans="1:5" ht="178.5" customHeight="1">
      <c r="A148" t="s">
        <v>53</v>
      </c>
      <c r="E148" s="36" t="s">
        <v>215</v>
      </c>
    </row>
    <row r="149" spans="1:16" ht="12.75" customHeight="1">
      <c r="A149" s="25" t="s">
        <v>45</v>
      </c>
      <c r="B149" s="29" t="s">
        <v>216</v>
      </c>
      <c r="C149" s="29" t="s">
        <v>217</v>
      </c>
      <c r="D149" s="25" t="s">
        <v>47</v>
      </c>
      <c r="E149" s="30" t="s">
        <v>218</v>
      </c>
      <c r="F149" s="31" t="s">
        <v>219</v>
      </c>
      <c r="G149" s="32">
        <v>1</v>
      </c>
      <c r="H149" s="33">
        <v>0</v>
      </c>
      <c r="I149" s="34">
        <f>ROUND(ROUND(H149,2)*ROUND(G149,3),2)</f>
      </c>
      <c r="O149">
        <f>(I149*21)/100</f>
      </c>
      <c r="P149" t="s">
        <v>23</v>
      </c>
    </row>
    <row r="150" spans="1:5" ht="12.75" customHeight="1">
      <c r="A150" s="35" t="s">
        <v>50</v>
      </c>
      <c r="E150" s="36" t="s">
        <v>47</v>
      </c>
    </row>
    <row r="151" spans="1:5" ht="38.25" customHeight="1">
      <c r="A151" s="37" t="s">
        <v>51</v>
      </c>
      <c r="E151" s="38" t="s">
        <v>220</v>
      </c>
    </row>
    <row r="152" spans="1:5" ht="12.75" customHeight="1">
      <c r="A152" t="s">
        <v>53</v>
      </c>
      <c r="E152" s="36" t="s">
        <v>47</v>
      </c>
    </row>
    <row r="153" spans="1:16" ht="12.75" customHeight="1">
      <c r="A153" s="25" t="s">
        <v>45</v>
      </c>
      <c r="B153" s="29" t="s">
        <v>221</v>
      </c>
      <c r="C153" s="29" t="s">
        <v>222</v>
      </c>
      <c r="D153" s="25" t="s">
        <v>47</v>
      </c>
      <c r="E153" s="30" t="s">
        <v>223</v>
      </c>
      <c r="F153" s="31" t="s">
        <v>49</v>
      </c>
      <c r="G153" s="32">
        <v>2.46</v>
      </c>
      <c r="H153" s="33">
        <v>0</v>
      </c>
      <c r="I153" s="34">
        <f>ROUND(ROUND(H153,2)*ROUND(G153,3),2)</f>
      </c>
      <c r="O153">
        <f>(I153*21)/100</f>
      </c>
      <c r="P153" t="s">
        <v>23</v>
      </c>
    </row>
    <row r="154" spans="1:5" ht="12.75" customHeight="1">
      <c r="A154" s="35" t="s">
        <v>50</v>
      </c>
      <c r="E154" s="36" t="s">
        <v>47</v>
      </c>
    </row>
    <row r="155" spans="1:5" ht="51" customHeight="1">
      <c r="A155" s="37" t="s">
        <v>51</v>
      </c>
      <c r="E155" s="38" t="s">
        <v>224</v>
      </c>
    </row>
    <row r="156" spans="1:5" ht="216.75" customHeight="1">
      <c r="A156" t="s">
        <v>53</v>
      </c>
      <c r="E156" s="36" t="s">
        <v>194</v>
      </c>
    </row>
    <row r="157" spans="1:16" ht="12.75" customHeight="1">
      <c r="A157" s="25" t="s">
        <v>45</v>
      </c>
      <c r="B157" s="29" t="s">
        <v>225</v>
      </c>
      <c r="C157" s="29" t="s">
        <v>226</v>
      </c>
      <c r="D157" s="25" t="s">
        <v>47</v>
      </c>
      <c r="E157" s="30" t="s">
        <v>227</v>
      </c>
      <c r="F157" s="31" t="s">
        <v>49</v>
      </c>
      <c r="G157" s="32">
        <v>5.25</v>
      </c>
      <c r="H157" s="33">
        <v>0</v>
      </c>
      <c r="I157" s="34">
        <f>ROUND(ROUND(H157,2)*ROUND(G157,3),2)</f>
      </c>
      <c r="O157">
        <f>(I157*21)/100</f>
      </c>
      <c r="P157" t="s">
        <v>23</v>
      </c>
    </row>
    <row r="158" spans="1:5" ht="12.75" customHeight="1">
      <c r="A158" s="35" t="s">
        <v>50</v>
      </c>
      <c r="E158" s="36" t="s">
        <v>47</v>
      </c>
    </row>
    <row r="159" spans="1:5" ht="51" customHeight="1">
      <c r="A159" s="37" t="s">
        <v>51</v>
      </c>
      <c r="E159" s="38" t="s">
        <v>228</v>
      </c>
    </row>
    <row r="160" spans="1:5" ht="12.75" customHeight="1">
      <c r="A160" t="s">
        <v>53</v>
      </c>
      <c r="E160" s="36" t="s">
        <v>229</v>
      </c>
    </row>
    <row r="161" spans="1:16" ht="12.75" customHeight="1">
      <c r="A161" s="25" t="s">
        <v>45</v>
      </c>
      <c r="B161" s="29" t="s">
        <v>230</v>
      </c>
      <c r="C161" s="29" t="s">
        <v>231</v>
      </c>
      <c r="D161" s="25" t="s">
        <v>47</v>
      </c>
      <c r="E161" s="30" t="s">
        <v>232</v>
      </c>
      <c r="F161" s="31" t="s">
        <v>49</v>
      </c>
      <c r="G161" s="32">
        <v>0.026</v>
      </c>
      <c r="H161" s="33">
        <v>0</v>
      </c>
      <c r="I161" s="34">
        <f>ROUND(ROUND(H161,2)*ROUND(G161,3),2)</f>
      </c>
      <c r="O161">
        <f>(I161*21)/100</f>
      </c>
      <c r="P161" t="s">
        <v>23</v>
      </c>
    </row>
    <row r="162" spans="1:5" ht="12.75" customHeight="1">
      <c r="A162" s="35" t="s">
        <v>50</v>
      </c>
      <c r="E162" s="36" t="s">
        <v>47</v>
      </c>
    </row>
    <row r="163" spans="1:5" ht="63.75" customHeight="1">
      <c r="A163" s="37" t="s">
        <v>51</v>
      </c>
      <c r="E163" s="38" t="s">
        <v>233</v>
      </c>
    </row>
    <row r="164" spans="1:5" ht="25.5" customHeight="1">
      <c r="A164" t="s">
        <v>53</v>
      </c>
      <c r="E164" s="36" t="s">
        <v>234</v>
      </c>
    </row>
    <row r="165" spans="1:16" ht="12.75" customHeight="1">
      <c r="A165" s="25" t="s">
        <v>45</v>
      </c>
      <c r="B165" s="29" t="s">
        <v>235</v>
      </c>
      <c r="C165" s="29" t="s">
        <v>236</v>
      </c>
      <c r="D165" s="25" t="s">
        <v>47</v>
      </c>
      <c r="E165" s="30" t="s">
        <v>237</v>
      </c>
      <c r="F165" s="31" t="s">
        <v>49</v>
      </c>
      <c r="G165" s="32">
        <v>23.04</v>
      </c>
      <c r="H165" s="33">
        <v>0</v>
      </c>
      <c r="I165" s="34">
        <f>ROUND(ROUND(H165,2)*ROUND(G165,3),2)</f>
      </c>
      <c r="O165">
        <f>(I165*21)/100</f>
      </c>
      <c r="P165" t="s">
        <v>23</v>
      </c>
    </row>
    <row r="166" spans="1:5" ht="12.75" customHeight="1">
      <c r="A166" s="35" t="s">
        <v>50</v>
      </c>
      <c r="E166" s="36" t="s">
        <v>47</v>
      </c>
    </row>
    <row r="167" spans="1:5" ht="51" customHeight="1">
      <c r="A167" s="37" t="s">
        <v>51</v>
      </c>
      <c r="E167" s="38" t="s">
        <v>238</v>
      </c>
    </row>
    <row r="168" spans="1:5" ht="25.5" customHeight="1">
      <c r="A168" t="s">
        <v>53</v>
      </c>
      <c r="E168" s="36" t="s">
        <v>239</v>
      </c>
    </row>
    <row r="169" spans="1:9" ht="12.75" customHeight="1">
      <c r="A169" s="6" t="s">
        <v>43</v>
      </c>
      <c r="B169" s="6"/>
      <c r="C169" s="40" t="s">
        <v>74</v>
      </c>
      <c r="D169" s="6"/>
      <c r="E169" s="27" t="s">
        <v>240</v>
      </c>
      <c r="F169" s="6"/>
      <c r="G169" s="6"/>
      <c r="H169" s="6"/>
      <c r="I169" s="41">
        <f>0+I170+I174+I178+I182+I186</f>
      </c>
    </row>
    <row r="170" spans="1:16" ht="12.75" customHeight="1">
      <c r="A170" s="25" t="s">
        <v>45</v>
      </c>
      <c r="B170" s="29" t="s">
        <v>241</v>
      </c>
      <c r="C170" s="29" t="s">
        <v>242</v>
      </c>
      <c r="D170" s="25" t="s">
        <v>47</v>
      </c>
      <c r="E170" s="30" t="s">
        <v>243</v>
      </c>
      <c r="F170" s="31" t="s">
        <v>104</v>
      </c>
      <c r="G170" s="32">
        <v>4.06</v>
      </c>
      <c r="H170" s="33">
        <v>0</v>
      </c>
      <c r="I170" s="34">
        <f>ROUND(ROUND(H170,2)*ROUND(G170,3),2)</f>
      </c>
      <c r="O170">
        <f>(I170*21)/100</f>
      </c>
      <c r="P170" t="s">
        <v>23</v>
      </c>
    </row>
    <row r="171" spans="1:5" ht="12.75" customHeight="1">
      <c r="A171" s="35" t="s">
        <v>50</v>
      </c>
      <c r="E171" s="36" t="s">
        <v>47</v>
      </c>
    </row>
    <row r="172" spans="1:5" ht="25.5" customHeight="1">
      <c r="A172" s="37" t="s">
        <v>51</v>
      </c>
      <c r="E172" s="38" t="s">
        <v>244</v>
      </c>
    </row>
    <row r="173" spans="1:5" ht="140.25" customHeight="1">
      <c r="A173" t="s">
        <v>53</v>
      </c>
      <c r="E173" s="36" t="s">
        <v>245</v>
      </c>
    </row>
    <row r="174" spans="1:16" ht="12.75" customHeight="1">
      <c r="A174" s="25" t="s">
        <v>45</v>
      </c>
      <c r="B174" s="29" t="s">
        <v>246</v>
      </c>
      <c r="C174" s="29" t="s">
        <v>247</v>
      </c>
      <c r="D174" s="25" t="s">
        <v>212</v>
      </c>
      <c r="E174" s="30" t="s">
        <v>248</v>
      </c>
      <c r="F174" s="31" t="s">
        <v>104</v>
      </c>
      <c r="G174" s="32">
        <v>19.03</v>
      </c>
      <c r="H174" s="33">
        <v>0</v>
      </c>
      <c r="I174" s="34">
        <f>ROUND(ROUND(H174,2)*ROUND(G174,3),2)</f>
      </c>
      <c r="O174">
        <f>(I174*21)/100</f>
      </c>
      <c r="P174" t="s">
        <v>23</v>
      </c>
    </row>
    <row r="175" spans="1:5" ht="12.75" customHeight="1">
      <c r="A175" s="35" t="s">
        <v>50</v>
      </c>
      <c r="E175" s="36" t="s">
        <v>47</v>
      </c>
    </row>
    <row r="176" spans="1:5" ht="25.5" customHeight="1">
      <c r="A176" s="37" t="s">
        <v>51</v>
      </c>
      <c r="E176" s="38" t="s">
        <v>249</v>
      </c>
    </row>
    <row r="177" spans="1:5" ht="153" customHeight="1">
      <c r="A177" t="s">
        <v>53</v>
      </c>
      <c r="E177" s="36" t="s">
        <v>250</v>
      </c>
    </row>
    <row r="178" spans="1:16" ht="12.75" customHeight="1">
      <c r="A178" s="25" t="s">
        <v>45</v>
      </c>
      <c r="B178" s="29" t="s">
        <v>251</v>
      </c>
      <c r="C178" s="29" t="s">
        <v>252</v>
      </c>
      <c r="D178" s="25" t="s">
        <v>47</v>
      </c>
      <c r="E178" s="30" t="s">
        <v>253</v>
      </c>
      <c r="F178" s="31" t="s">
        <v>104</v>
      </c>
      <c r="G178" s="32">
        <v>4.06</v>
      </c>
      <c r="H178" s="33">
        <v>0</v>
      </c>
      <c r="I178" s="34">
        <f>ROUND(ROUND(H178,2)*ROUND(G178,3),2)</f>
      </c>
      <c r="O178">
        <f>(I178*21)/100</f>
      </c>
      <c r="P178" t="s">
        <v>23</v>
      </c>
    </row>
    <row r="179" spans="1:5" ht="12.75" customHeight="1">
      <c r="A179" s="35" t="s">
        <v>50</v>
      </c>
      <c r="E179" s="36" t="s">
        <v>47</v>
      </c>
    </row>
    <row r="180" spans="1:5" ht="25.5" customHeight="1">
      <c r="A180" s="37" t="s">
        <v>51</v>
      </c>
      <c r="E180" s="38" t="s">
        <v>244</v>
      </c>
    </row>
    <row r="181" spans="1:5" ht="38.25" customHeight="1">
      <c r="A181" t="s">
        <v>53</v>
      </c>
      <c r="E181" s="36" t="s">
        <v>254</v>
      </c>
    </row>
    <row r="182" spans="1:16" ht="12.75" customHeight="1">
      <c r="A182" s="25" t="s">
        <v>45</v>
      </c>
      <c r="B182" s="29" t="s">
        <v>255</v>
      </c>
      <c r="C182" s="29" t="s">
        <v>256</v>
      </c>
      <c r="D182" s="25" t="s">
        <v>47</v>
      </c>
      <c r="E182" s="30" t="s">
        <v>257</v>
      </c>
      <c r="F182" s="31" t="s">
        <v>104</v>
      </c>
      <c r="G182" s="32">
        <v>43.021</v>
      </c>
      <c r="H182" s="33">
        <v>0</v>
      </c>
      <c r="I182" s="34">
        <f>ROUND(ROUND(H182,2)*ROUND(G182,3),2)</f>
      </c>
      <c r="O182">
        <f>(I182*21)/100</f>
      </c>
      <c r="P182" t="s">
        <v>23</v>
      </c>
    </row>
    <row r="183" spans="1:5" ht="12.75" customHeight="1">
      <c r="A183" s="35" t="s">
        <v>50</v>
      </c>
      <c r="E183" s="36" t="s">
        <v>47</v>
      </c>
    </row>
    <row r="184" spans="1:5" ht="76.5" customHeight="1">
      <c r="A184" s="37" t="s">
        <v>51</v>
      </c>
      <c r="E184" s="38" t="s">
        <v>258</v>
      </c>
    </row>
    <row r="185" spans="1:5" ht="12.75" customHeight="1">
      <c r="A185" t="s">
        <v>53</v>
      </c>
      <c r="E185" s="36" t="s">
        <v>259</v>
      </c>
    </row>
    <row r="186" spans="1:16" ht="12.75" customHeight="1">
      <c r="A186" s="25" t="s">
        <v>45</v>
      </c>
      <c r="B186" s="29" t="s">
        <v>260</v>
      </c>
      <c r="C186" s="29" t="s">
        <v>261</v>
      </c>
      <c r="D186" s="25" t="s">
        <v>47</v>
      </c>
      <c r="E186" s="30" t="s">
        <v>262</v>
      </c>
      <c r="F186" s="31" t="s">
        <v>104</v>
      </c>
      <c r="G186" s="32">
        <v>6.328</v>
      </c>
      <c r="H186" s="33">
        <v>0</v>
      </c>
      <c r="I186" s="34">
        <f>ROUND(ROUND(H186,2)*ROUND(G186,3),2)</f>
      </c>
      <c r="O186">
        <f>(I186*21)/100</f>
      </c>
      <c r="P186" t="s">
        <v>23</v>
      </c>
    </row>
    <row r="187" spans="1:5" ht="12.75" customHeight="1">
      <c r="A187" s="35" t="s">
        <v>50</v>
      </c>
      <c r="E187" s="36" t="s">
        <v>47</v>
      </c>
    </row>
    <row r="188" spans="1:5" ht="51" customHeight="1">
      <c r="A188" s="37" t="s">
        <v>51</v>
      </c>
      <c r="E188" s="38" t="s">
        <v>263</v>
      </c>
    </row>
    <row r="189" spans="1:5" ht="12.75" customHeight="1">
      <c r="A189" t="s">
        <v>53</v>
      </c>
      <c r="E189" s="36" t="s">
        <v>264</v>
      </c>
    </row>
    <row r="190" spans="1:9" ht="12.75" customHeight="1">
      <c r="A190" s="6" t="s">
        <v>43</v>
      </c>
      <c r="B190" s="6"/>
      <c r="C190" s="40" t="s">
        <v>40</v>
      </c>
      <c r="D190" s="6"/>
      <c r="E190" s="27" t="s">
        <v>265</v>
      </c>
      <c r="F190" s="6"/>
      <c r="G190" s="6"/>
      <c r="H190" s="6"/>
      <c r="I190" s="41">
        <f>0+I191+I195+I199+I203</f>
      </c>
    </row>
    <row r="191" spans="1:16" ht="12.75" customHeight="1">
      <c r="A191" s="25" t="s">
        <v>45</v>
      </c>
      <c r="B191" s="29" t="s">
        <v>266</v>
      </c>
      <c r="C191" s="29" t="s">
        <v>267</v>
      </c>
      <c r="D191" s="25" t="s">
        <v>47</v>
      </c>
      <c r="E191" s="30" t="s">
        <v>268</v>
      </c>
      <c r="F191" s="31" t="s">
        <v>181</v>
      </c>
      <c r="G191" s="32">
        <v>21.92</v>
      </c>
      <c r="H191" s="33">
        <v>0</v>
      </c>
      <c r="I191" s="34">
        <f>ROUND(ROUND(H191,2)*ROUND(G191,3),2)</f>
      </c>
      <c r="O191">
        <f>(I191*21)/100</f>
      </c>
      <c r="P191" t="s">
        <v>23</v>
      </c>
    </row>
    <row r="192" spans="1:5" ht="12.75" customHeight="1">
      <c r="A192" s="35" t="s">
        <v>50</v>
      </c>
      <c r="E192" s="36" t="s">
        <v>47</v>
      </c>
    </row>
    <row r="193" spans="1:5" ht="76.5" customHeight="1">
      <c r="A193" s="37" t="s">
        <v>51</v>
      </c>
      <c r="E193" s="38" t="s">
        <v>269</v>
      </c>
    </row>
    <row r="194" spans="1:5" ht="51" customHeight="1">
      <c r="A194" t="s">
        <v>53</v>
      </c>
      <c r="E194" s="36" t="s">
        <v>270</v>
      </c>
    </row>
    <row r="195" spans="1:16" ht="12.75" customHeight="1">
      <c r="A195" s="25" t="s">
        <v>45</v>
      </c>
      <c r="B195" s="29" t="s">
        <v>271</v>
      </c>
      <c r="C195" s="29" t="s">
        <v>272</v>
      </c>
      <c r="D195" s="25" t="s">
        <v>47</v>
      </c>
      <c r="E195" s="30" t="s">
        <v>273</v>
      </c>
      <c r="F195" s="31" t="s">
        <v>72</v>
      </c>
      <c r="G195" s="32">
        <v>2</v>
      </c>
      <c r="H195" s="33">
        <v>0</v>
      </c>
      <c r="I195" s="34">
        <f>ROUND(ROUND(H195,2)*ROUND(G195,3),2)</f>
      </c>
      <c r="O195">
        <f>(I195*21)/100</f>
      </c>
      <c r="P195" t="s">
        <v>23</v>
      </c>
    </row>
    <row r="196" spans="1:5" ht="12.75" customHeight="1">
      <c r="A196" s="35" t="s">
        <v>50</v>
      </c>
      <c r="E196" s="36" t="s">
        <v>47</v>
      </c>
    </row>
    <row r="197" spans="1:5" ht="12.75" customHeight="1">
      <c r="A197" s="37" t="s">
        <v>51</v>
      </c>
      <c r="E197" s="38" t="s">
        <v>274</v>
      </c>
    </row>
    <row r="198" spans="1:5" ht="12.75" customHeight="1">
      <c r="A198" t="s">
        <v>53</v>
      </c>
      <c r="E198" s="36" t="s">
        <v>275</v>
      </c>
    </row>
    <row r="199" spans="1:16" ht="12.75" customHeight="1">
      <c r="A199" s="25" t="s">
        <v>45</v>
      </c>
      <c r="B199" s="29" t="s">
        <v>276</v>
      </c>
      <c r="C199" s="29" t="s">
        <v>277</v>
      </c>
      <c r="D199" s="25" t="s">
        <v>47</v>
      </c>
      <c r="E199" s="30" t="s">
        <v>278</v>
      </c>
      <c r="F199" s="31" t="s">
        <v>279</v>
      </c>
      <c r="G199" s="32">
        <v>189</v>
      </c>
      <c r="H199" s="33">
        <v>0</v>
      </c>
      <c r="I199" s="34">
        <f>ROUND(ROUND(H199,2)*ROUND(G199,3),2)</f>
      </c>
      <c r="O199">
        <f>(I199*21)/100</f>
      </c>
      <c r="P199" t="s">
        <v>23</v>
      </c>
    </row>
    <row r="200" spans="1:5" ht="12.75" customHeight="1">
      <c r="A200" s="35" t="s">
        <v>50</v>
      </c>
      <c r="E200" s="36" t="s">
        <v>47</v>
      </c>
    </row>
    <row r="201" spans="1:5" ht="12.75" customHeight="1">
      <c r="A201" s="37" t="s">
        <v>51</v>
      </c>
      <c r="E201" s="38" t="s">
        <v>280</v>
      </c>
    </row>
    <row r="202" spans="1:5" ht="331.5" customHeight="1">
      <c r="A202" t="s">
        <v>53</v>
      </c>
      <c r="E202" s="36" t="s">
        <v>281</v>
      </c>
    </row>
    <row r="203" spans="1:16" ht="12.75" customHeight="1">
      <c r="A203" s="25" t="s">
        <v>45</v>
      </c>
      <c r="B203" s="29" t="s">
        <v>282</v>
      </c>
      <c r="C203" s="29" t="s">
        <v>283</v>
      </c>
      <c r="D203" s="25" t="s">
        <v>47</v>
      </c>
      <c r="E203" s="30" t="s">
        <v>284</v>
      </c>
      <c r="F203" s="31" t="s">
        <v>279</v>
      </c>
      <c r="G203" s="32">
        <v>131.69</v>
      </c>
      <c r="H203" s="33">
        <v>0</v>
      </c>
      <c r="I203" s="34">
        <f>ROUND(ROUND(H203,2)*ROUND(G203,3),2)</f>
      </c>
      <c r="O203">
        <f>(I203*21)/100</f>
      </c>
      <c r="P203" t="s">
        <v>23</v>
      </c>
    </row>
    <row r="204" spans="1:5" ht="12.75" customHeight="1">
      <c r="A204" s="35" t="s">
        <v>50</v>
      </c>
      <c r="E204" s="36" t="s">
        <v>47</v>
      </c>
    </row>
    <row r="205" spans="1:5" ht="51" customHeight="1">
      <c r="A205" s="37" t="s">
        <v>51</v>
      </c>
      <c r="E205" s="38" t="s">
        <v>285</v>
      </c>
    </row>
    <row r="206" spans="1:5" ht="229.5" customHeight="1">
      <c r="A206" t="s">
        <v>53</v>
      </c>
      <c r="E206" s="36" t="s">
        <v>286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