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ouhrn" sheetId="9" r:id="rId1"/>
    <sheet name="SO 02 - následná péče" sheetId="5" r:id="rId2"/>
    <sheet name="SO 02 - taxony-práce" sheetId="2" r:id="rId3"/>
    <sheet name="SO 02 - Materiál_celkem" sheetId="4" r:id="rId4"/>
    <sheet name="SO 01 - Taxony" sheetId="6" r:id="rId5"/>
    <sheet name="SO 01ceny opatření_XAVEROV" sheetId="7" r:id="rId6"/>
    <sheet name="SO 01 - přehled opatření " sheetId="8" r:id="rId7"/>
  </sheets>
  <definedNames>
    <definedName name="_xlnm._FilterDatabase" localSheetId="2" hidden="1">'SO 02 - taxony-práce'!$A$1:$H$4</definedName>
    <definedName name="_xlnm.Print_Area" localSheetId="3">'SO 02 - Materiál_celkem'!$A$1:$F$29</definedName>
    <definedName name="_xlnm.Print_Area" localSheetId="1">'SO 02 - následná péče'!$A$1:$G$23</definedName>
    <definedName name="_xlnm.Print_Area" localSheetId="2">'SO 02 - taxony-práce'!$A$1:$H$43</definedName>
    <definedName name="PocetMJ">#REF!</definedName>
    <definedName name="Projektant">#REF!</definedName>
    <definedName name="SazbaDPH1">#REF!</definedName>
    <definedName name="SazbaDPH2">#REF!</definedName>
  </definedNames>
  <calcPr calcId="145621"/>
</workbook>
</file>

<file path=xl/calcChain.xml><?xml version="1.0" encoding="utf-8"?>
<calcChain xmlns="http://schemas.openxmlformats.org/spreadsheetml/2006/main">
  <c r="C17" i="8" l="1"/>
  <c r="C16" i="8"/>
  <c r="C15" i="8"/>
  <c r="F7" i="6"/>
  <c r="D16" i="8" l="1"/>
  <c r="J5" i="8"/>
  <c r="F5" i="8"/>
  <c r="C5" i="8"/>
  <c r="F120" i="7"/>
  <c r="P5" i="8" s="1"/>
  <c r="E115" i="7"/>
  <c r="F115" i="7" s="1"/>
  <c r="E105" i="7"/>
  <c r="F105" i="7" s="1"/>
  <c r="N5" i="8" s="1"/>
  <c r="E93" i="7"/>
  <c r="R5" i="8" s="1"/>
  <c r="D86" i="7"/>
  <c r="D80" i="7"/>
  <c r="E63" i="7"/>
  <c r="M5" i="8" s="1"/>
  <c r="D56" i="7"/>
  <c r="D46" i="7"/>
  <c r="E20" i="7"/>
  <c r="F27" i="6"/>
  <c r="F26" i="6"/>
  <c r="F21" i="6"/>
  <c r="F20" i="6"/>
  <c r="F19" i="6"/>
  <c r="F18" i="6"/>
  <c r="F17" i="6"/>
  <c r="F16" i="6"/>
  <c r="F15" i="6"/>
  <c r="F14" i="6"/>
  <c r="F9" i="6"/>
  <c r="F8" i="6"/>
  <c r="F6" i="6"/>
  <c r="F5" i="6"/>
  <c r="O5" i="8" l="1"/>
  <c r="E81" i="7"/>
  <c r="E47" i="7"/>
  <c r="F28" i="6"/>
  <c r="F22" i="6"/>
  <c r="F10" i="6"/>
  <c r="G5" i="8" l="1"/>
  <c r="K5" i="8"/>
  <c r="S5" i="8" s="1"/>
  <c r="U5" i="8" l="1"/>
  <c r="S21" i="8"/>
  <c r="B4" i="9" s="1"/>
  <c r="S22" i="8"/>
  <c r="S23" i="8" s="1"/>
  <c r="B5" i="9" s="1"/>
  <c r="F11" i="4"/>
  <c r="E8" i="5" l="1"/>
  <c r="E10" i="2"/>
  <c r="E29" i="2" s="1"/>
  <c r="G29" i="2" s="1"/>
  <c r="H8" i="2"/>
  <c r="H9" i="2"/>
  <c r="E16" i="2" l="1"/>
  <c r="H7" i="2"/>
  <c r="H10" i="2" s="1"/>
  <c r="D13" i="4" l="1"/>
  <c r="F13" i="4" s="1"/>
  <c r="D7" i="4"/>
  <c r="E21" i="2"/>
  <c r="E28" i="2" l="1"/>
  <c r="G28" i="2" s="1"/>
  <c r="E27" i="2"/>
  <c r="G27" i="2" s="1"/>
  <c r="E26" i="2"/>
  <c r="G26" i="2" s="1"/>
  <c r="E11" i="5"/>
  <c r="G11" i="5" s="1"/>
  <c r="E10" i="5"/>
  <c r="G10" i="5" s="1"/>
  <c r="E9" i="5"/>
  <c r="G9" i="5" s="1"/>
  <c r="G8" i="5"/>
  <c r="F9" i="4"/>
  <c r="F10" i="4"/>
  <c r="G16" i="2" l="1"/>
  <c r="G17" i="2" s="1"/>
  <c r="E18" i="5"/>
  <c r="G12" i="5"/>
  <c r="F17" i="4"/>
  <c r="E30" i="2"/>
  <c r="G30" i="2" s="1"/>
  <c r="E22" i="2"/>
  <c r="G22" i="2" s="1"/>
  <c r="E23" i="2"/>
  <c r="G21" i="2"/>
  <c r="F7" i="4"/>
  <c r="F8" i="4" l="1"/>
  <c r="D12" i="4"/>
  <c r="F12" i="4" s="1"/>
  <c r="E21" i="5"/>
  <c r="G21" i="5" s="1"/>
  <c r="G18" i="5"/>
  <c r="E19" i="5"/>
  <c r="E20" i="5"/>
  <c r="G20" i="5" s="1"/>
  <c r="E24" i="2"/>
  <c r="G23" i="2"/>
  <c r="F14" i="4" l="1"/>
  <c r="F19" i="4" s="1"/>
  <c r="G19" i="5"/>
  <c r="G22" i="5" s="1"/>
  <c r="G23" i="5" s="1"/>
  <c r="E25" i="2"/>
  <c r="G25" i="2" s="1"/>
  <c r="G24" i="2"/>
  <c r="G31" i="2" l="1"/>
  <c r="G33" i="2" s="1"/>
  <c r="G34" i="2" l="1"/>
  <c r="F18" i="4"/>
  <c r="F20" i="4"/>
  <c r="F21" i="4" l="1"/>
  <c r="F22" i="4" l="1"/>
  <c r="F23" i="4" s="1"/>
  <c r="B9" i="9" s="1"/>
  <c r="B8" i="9"/>
  <c r="B12" i="9" s="1"/>
  <c r="B13" i="9" s="1"/>
  <c r="B14" i="9" s="1"/>
</calcChain>
</file>

<file path=xl/sharedStrings.xml><?xml version="1.0" encoding="utf-8"?>
<sst xmlns="http://schemas.openxmlformats.org/spreadsheetml/2006/main" count="500" uniqueCount="272">
  <si>
    <t>jednotka</t>
  </si>
  <si>
    <t>počet jedn.</t>
  </si>
  <si>
    <t>ks</t>
  </si>
  <si>
    <t>cena/jedn.</t>
  </si>
  <si>
    <t>Práce</t>
  </si>
  <si>
    <t xml:space="preserve">Pomocný materiál </t>
  </si>
  <si>
    <t>CELKEM :</t>
  </si>
  <si>
    <t>CELKEM bez DPH :</t>
  </si>
  <si>
    <t>SEZNAM POUŽITÝCH DRUHŮ :</t>
  </si>
  <si>
    <t>P.č.</t>
  </si>
  <si>
    <t>taxon</t>
  </si>
  <si>
    <t>česky</t>
  </si>
  <si>
    <t>efekt</t>
  </si>
  <si>
    <t>poč. ks</t>
  </si>
  <si>
    <t>cena/ks*</t>
  </si>
  <si>
    <t>celkem*</t>
  </si>
  <si>
    <t>-</t>
  </si>
  <si>
    <t>číslo</t>
  </si>
  <si>
    <t>č. práce</t>
  </si>
  <si>
    <t>celkem</t>
  </si>
  <si>
    <t>název</t>
  </si>
  <si>
    <t>poř.č.</t>
  </si>
  <si>
    <t>práce</t>
  </si>
  <si>
    <t>998 23-1311</t>
  </si>
  <si>
    <t>t</t>
  </si>
  <si>
    <t xml:space="preserve">Rostlinný materiál </t>
  </si>
  <si>
    <t>PRÁCE  :</t>
  </si>
  <si>
    <t>POMOCNÝ MATERIÁL  :</t>
  </si>
  <si>
    <t>CELKOVÉ NÁKLADY :</t>
  </si>
  <si>
    <t>CELKEM POMOCNÝ MATERIÁL :</t>
  </si>
  <si>
    <t>velk. kat.</t>
  </si>
  <si>
    <t>SADOVNICKÉ ÚPRAVY</t>
  </si>
  <si>
    <t>VYTYČENÍ OSAZOVACÍHO PLÁNU :</t>
  </si>
  <si>
    <t>DPH 21%</t>
  </si>
  <si>
    <t xml:space="preserve"> </t>
  </si>
  <si>
    <t>STROMY :</t>
  </si>
  <si>
    <t>CELKEM PRÁCE  :</t>
  </si>
  <si>
    <r>
      <t xml:space="preserve">katalog popisů a směrných cen stavebních prací </t>
    </r>
    <r>
      <rPr>
        <b/>
        <sz val="9"/>
        <color theme="0" tint="-0.499984740745262"/>
        <rFont val="Tahoma"/>
        <family val="2"/>
        <charset val="238"/>
      </rPr>
      <t>HSV 2014</t>
    </r>
    <r>
      <rPr>
        <sz val="9"/>
        <color theme="0" tint="-0.499984740745262"/>
        <rFont val="Tahoma"/>
        <family val="2"/>
        <charset val="238"/>
      </rPr>
      <t>, ÚRS PRAHA</t>
    </r>
  </si>
  <si>
    <t>vytyčení stromů</t>
  </si>
  <si>
    <t>hnojení tabletovým hnojivem Sylvamix (1 rostlina - 3 ks)</t>
  </si>
  <si>
    <t>184 21-5133</t>
  </si>
  <si>
    <t>184 50-1121</t>
  </si>
  <si>
    <t>přesun hmot pro sadovnické úpravy do 5000 m vodorovně (0,15t/ks)</t>
  </si>
  <si>
    <t>kůly (frézovaný, prům. 6 cm, 2,5m), 3 ks/strom s balem</t>
  </si>
  <si>
    <t>příčky (prům. 8cm, délka 60cm), 3 ks/strom</t>
  </si>
  <si>
    <t>úvazky (strom 1m/ks)</t>
  </si>
  <si>
    <t>m</t>
  </si>
  <si>
    <t>m3</t>
  </si>
  <si>
    <t>SADOVNICKÉ ÚPRAVY - ROZPOČET</t>
  </si>
  <si>
    <t>3</t>
  </si>
  <si>
    <t>CELKEM NÁSLEDNÁ PÉČE :</t>
  </si>
  <si>
    <t>NÁSLEDNÁ PÉČE O STROMY :</t>
  </si>
  <si>
    <t>184 80-1121</t>
  </si>
  <si>
    <t>jedn.</t>
  </si>
  <si>
    <t>kontrola a znovuuvázání dřeviny, příp. doplnění kotvících a ochranných prvků, vč.ceny materiálu</t>
  </si>
  <si>
    <t>zálivka jamky (12 x opakovat, 0,05m3/ks), vč. dovozu a ceny vody</t>
  </si>
  <si>
    <t>NÁSLEDNÁ PÉČE (1. rok) :</t>
  </si>
  <si>
    <t>hnojení do zálivky, vč.ceny hnojiva</t>
  </si>
  <si>
    <t>4</t>
  </si>
  <si>
    <t>Následná péče</t>
  </si>
  <si>
    <t>NÁSLEDNÁ PÉČE (2. rok) :</t>
  </si>
  <si>
    <t>NÁSLEDNÁ PÉČE :</t>
  </si>
  <si>
    <t>tabletové hnojivo (strom/3ks,keře/2ks)</t>
  </si>
  <si>
    <t>bílý květ</t>
  </si>
  <si>
    <t xml:space="preserve">kotvení dřevin 3 kůly do 3m </t>
  </si>
  <si>
    <t xml:space="preserve">VÝSADBA STROMŮ S BALEM, rovina : </t>
  </si>
  <si>
    <t>hloubení jam pro stromy bez výměny půdy přes 0,125 do 0,4 m3</t>
  </si>
  <si>
    <t>183 10-1115</t>
  </si>
  <si>
    <t xml:space="preserve">výsadba dřevin s balem do předem vyhloubené jamky se zalitím v rovině </t>
  </si>
  <si>
    <t>Prunus avium ´Plena´</t>
  </si>
  <si>
    <t>Acer campestre</t>
  </si>
  <si>
    <t>Sorbus domestica</t>
  </si>
  <si>
    <t>třešeň ptačí (bezplodá)</t>
  </si>
  <si>
    <t>javor babyka</t>
  </si>
  <si>
    <t>jeřáb oskeruše</t>
  </si>
  <si>
    <t>výrazný barevný efekt na podzim</t>
  </si>
  <si>
    <t>jedlé plody</t>
  </si>
  <si>
    <t>CELKEM STROMY :</t>
  </si>
  <si>
    <t>ok 12-14 (ZB)</t>
  </si>
  <si>
    <t>CYKLOSTEZKA UHERSKÝ BROD - NIVNICE</t>
  </si>
  <si>
    <t>ošetření vysazených dřevin(vypletí - 3x opakovat, výchovný a zdravotní řez, ods. pošk. částí, odvoz do 20 km, vč. skládkovného)</t>
  </si>
  <si>
    <t>zálivka jamky (12 x opakovat, 0,06m3/ks), vč. dovozu a ceny vody</t>
  </si>
  <si>
    <t>výchovný řez (strom s balem)</t>
  </si>
  <si>
    <t>184 21-5412</t>
  </si>
  <si>
    <t>zhotovení závlahové mísy u solitérních dřevin o prům. mísy 0,5-1m</t>
  </si>
  <si>
    <t>184 91-1421</t>
  </si>
  <si>
    <t>mulčování vysazených rostlin</t>
  </si>
  <si>
    <t>m2</t>
  </si>
  <si>
    <t>bm</t>
  </si>
  <si>
    <t>instalace ochrany - králičí pletivo (100cm)</t>
  </si>
  <si>
    <t>184 10-2114</t>
  </si>
  <si>
    <t>zhotovení obalu rákosová rohož v= 150 cm 1 vrstva rovina (0,3 m2/ 1strom)</t>
  </si>
  <si>
    <t>rákosová rohož v = 150 cm</t>
  </si>
  <si>
    <t>králičí pletivo (25mm oko, výška 1m)/ 1 strom /1,5 m vč. spojovacího materiálu</t>
  </si>
  <si>
    <t>mulčovací kůra (tl. vrstvy 10cm)</t>
  </si>
  <si>
    <t>ROSTLINNÝ MATERIÁL:</t>
  </si>
  <si>
    <t>neovocné stromy:</t>
  </si>
  <si>
    <t>specifikace</t>
  </si>
  <si>
    <t>počet ks</t>
  </si>
  <si>
    <t>cena/ks</t>
  </si>
  <si>
    <t>cena celkem</t>
  </si>
  <si>
    <t>Quercus robur</t>
  </si>
  <si>
    <t>12/14, ZB</t>
  </si>
  <si>
    <t>Tilia cordata</t>
  </si>
  <si>
    <t>Alnus glutinosa</t>
  </si>
  <si>
    <t>Prunus padus</t>
  </si>
  <si>
    <t>ovocné stromy:</t>
  </si>
  <si>
    <t>Třešeň Karešova</t>
  </si>
  <si>
    <t>VK</t>
  </si>
  <si>
    <t>Třešeň Kaštánka</t>
  </si>
  <si>
    <t>Třešeň Burlat</t>
  </si>
  <si>
    <t>Třešeň Napoleonova</t>
  </si>
  <si>
    <t>Jabloň Průsvitné letní</t>
  </si>
  <si>
    <t>Jabloň James Grieve</t>
  </si>
  <si>
    <t>Jabloň Panenské české</t>
  </si>
  <si>
    <t>Jabloň Řehtáč soudkovitý</t>
  </si>
  <si>
    <t>keře:</t>
  </si>
  <si>
    <t>Cornus sanguinea</t>
  </si>
  <si>
    <t>60-80 cm</t>
  </si>
  <si>
    <t>Viburnum opulus</t>
  </si>
  <si>
    <t>CENY OPATŘENÍ :</t>
  </si>
  <si>
    <t xml:space="preserve">VÝSADBA NEOVOCNÝCH STROMŮ : </t>
  </si>
  <si>
    <t>práce / 1 ks strom neovocný</t>
  </si>
  <si>
    <t>cena/strom</t>
  </si>
  <si>
    <t>cena / 1 ks soliterní strom</t>
  </si>
  <si>
    <t>vytyčení výsadeb</t>
  </si>
  <si>
    <t>hloubení jam pro stromy bez výměny půdy (0,125 m3-0,4m3), vč. naložení, odvozu přebyteč.výkopků do 20 km a složení</t>
  </si>
  <si>
    <t>184 10-2115</t>
  </si>
  <si>
    <t>výsadba dřevin s palem do předem vyhloubené jamky přes 600 do 800 mm se zalitím</t>
  </si>
  <si>
    <t>zhotovení závlahové mísy o prům.  přes 0,6 m do 1m</t>
  </si>
  <si>
    <t>hnojení tabletovým hnojivem (3ks/1strom)</t>
  </si>
  <si>
    <t xml:space="preserve">kotvení dřevin 3 kůly, 2-3m </t>
  </si>
  <si>
    <t>mulčování rostlin tl. do 100 mm, 1m2</t>
  </si>
  <si>
    <t>instalace rákosové rohože</t>
  </si>
  <si>
    <t>instalace ochrany pletivem</t>
  </si>
  <si>
    <t>řez při výsadbě</t>
  </si>
  <si>
    <t>185 85-1121</t>
  </si>
  <si>
    <t>dovoz vody pro zálivku do 1000 m (1x 0,03m3/ks), vč. ceny vody</t>
  </si>
  <si>
    <t>přesun hmot pro sadovnické úpravy do 5000 m vodorovně (0,05t/ks)</t>
  </si>
  <si>
    <t>pomocný materiál / 1 ks soliterní strom</t>
  </si>
  <si>
    <t>kůly (frézovaný, prům. 8 cm, 2,7m, spodní část impregnovaná), strom/3 ks</t>
  </si>
  <si>
    <t>2</t>
  </si>
  <si>
    <t>příčky 3 řady (prům. 6cm, délka 80cm)</t>
  </si>
  <si>
    <t>úvazky (7,5m/strom)</t>
  </si>
  <si>
    <t>tabletové hnojivo 3ks/strom</t>
  </si>
  <si>
    <t>rákosová rohož v=150 cm, š= 20 cm</t>
  </si>
  <si>
    <t>štěpka (10 cm výška)</t>
  </si>
  <si>
    <t>pletivo pozinkované (králičí pletivo),prům.drátů min.2,5 mm, výška pletiva 1,8 m - individuální  ochrana dřevin (1,75 bm/ks), hřebíky a skoby k uchycení kůlů a pletiva</t>
  </si>
  <si>
    <t xml:space="preserve">VÝSADBA OVOCNÝCH STROMŮ : </t>
  </si>
  <si>
    <t>práce / 1 ks ovocný strom</t>
  </si>
  <si>
    <t>cena / 1 ks ovocný strom</t>
  </si>
  <si>
    <t>184 20-1112</t>
  </si>
  <si>
    <t>výsadba dřevin prostokořenných se zalitím</t>
  </si>
  <si>
    <t>zhotovení závlahové mísy o prům.  přes 0,5 m do 1m</t>
  </si>
  <si>
    <t>mulčování rostlin tl. do 100 mm</t>
  </si>
  <si>
    <t>výchovný řez ovocných stromů při výsadbě</t>
  </si>
  <si>
    <t>pomocný materiál / 1 ks ovocný strom</t>
  </si>
  <si>
    <t>kůly (frézovaný, prům. 10 cm, 2,7m, spodní část impregnovaná), ovocný strom/3 ks</t>
  </si>
  <si>
    <t>příčky 3 řady (prům. 8cm, délka 80cm)</t>
  </si>
  <si>
    <t>úvazky (7,5m/ovocný strom)</t>
  </si>
  <si>
    <t>6</t>
  </si>
  <si>
    <t>pletivo pozinkované (králičí pletivo),prům.drátů min.2,5 mm, výška pletiva 1,6 m - individuální  ochrana dřevin (1,75 bm/ks), hřebíky a skoby k uchycení kůlů a pletiva</t>
  </si>
  <si>
    <t>ZALOŽENÍ TRÁVNÍKU</t>
  </si>
  <si>
    <t>práce + materiál / 1 ha trávníku</t>
  </si>
  <si>
    <t>cena / 1 ha trávníku</t>
  </si>
  <si>
    <t>cena/ha</t>
  </si>
  <si>
    <t>rozrušení terénu (frézování, vláčení, válení)</t>
  </si>
  <si>
    <t>plošná úprava terénu - nerovnosti 10-30 cm</t>
  </si>
  <si>
    <t xml:space="preserve">osetí, vč.ceny osiva, travní semeno: RSM 7.3.1 - Krajinný trávník  - vlhká stanoviště (20 g/m2) </t>
  </si>
  <si>
    <t>zavláčení</t>
  </si>
  <si>
    <t>zaválcování</t>
  </si>
  <si>
    <t>1.seč se sběrem a likvidace posečené hmoty</t>
  </si>
  <si>
    <t xml:space="preserve">VÝSADBA KEŘŮ </t>
  </si>
  <si>
    <t>práce / 1 ks keř</t>
  </si>
  <si>
    <t>cena/keř</t>
  </si>
  <si>
    <t>cena / 1 ks keř</t>
  </si>
  <si>
    <t>183 10-1113</t>
  </si>
  <si>
    <t>hloubení jam bez výměny půdy do 0,05m3, vč. naložení, odvozu přebyteč.výkopků do 20 km a složení</t>
  </si>
  <si>
    <t>184 10-2111</t>
  </si>
  <si>
    <t>výsadba dřevin s balem v rovině bal  0,1-0,2 m se zalitím</t>
  </si>
  <si>
    <t>hnojení tabletovým hnojivem (1ks/1strom)</t>
  </si>
  <si>
    <t>mulčování rostlin tl. do 100 mm (1m2)</t>
  </si>
  <si>
    <t>184 81-3134</t>
  </si>
  <si>
    <t>ochrana dřevin před okusem zvěří, nátěrem, listn.,rovina</t>
  </si>
  <si>
    <t>dovoz vody pro zálivku do 1000 m (1x 0,01m3/ks), vč. ceny vody</t>
  </si>
  <si>
    <t>pomocný materiál / 1 ks keř</t>
  </si>
  <si>
    <t>tabletové hnojivo 1ks/keř</t>
  </si>
  <si>
    <t>nátěr proti okusu zvěří</t>
  </si>
  <si>
    <t>štěpka (10 cm výška, 1m2)</t>
  </si>
  <si>
    <t>TERÉNNÍ ÚPRAVY :</t>
  </si>
  <si>
    <t>cena/ jedn.</t>
  </si>
  <si>
    <t>cena celkem / 1 m3 (m2)</t>
  </si>
  <si>
    <t>111301111R00</t>
  </si>
  <si>
    <t>Sejmutí drnu tl. do 10 cm, s přemístěním do 50 m (m3)</t>
  </si>
  <si>
    <t>131101112R00</t>
  </si>
  <si>
    <t xml:space="preserve">Hloubení nezapaž. jam hor.2 do 1000 m3, STROJNĚ </t>
  </si>
  <si>
    <t>162301101R00</t>
  </si>
  <si>
    <t xml:space="preserve">Vodorovné přemístění výkopku z hor.1-4 do 500 m </t>
  </si>
  <si>
    <t>167101102R00</t>
  </si>
  <si>
    <t xml:space="preserve">Nakládání výkopku z hor.1-4 v množství nad 100 m3 </t>
  </si>
  <si>
    <t>167102111R00</t>
  </si>
  <si>
    <t xml:space="preserve">Nakládání drnu ze skládky </t>
  </si>
  <si>
    <t>171101101R00</t>
  </si>
  <si>
    <t xml:space="preserve">Uložení sypaniny do násypů zhutněných na 95% PS </t>
  </si>
  <si>
    <t>181101101R00</t>
  </si>
  <si>
    <t>Úprava pláně v zářezech v hor. 1-4, bez zhutnění (m3)</t>
  </si>
  <si>
    <t>182001112R00</t>
  </si>
  <si>
    <t>Plošná úprava terénu, nerovnosti do 10 cm svah 1:2 (m2)</t>
  </si>
  <si>
    <t>ROZVOJOVÁ PÉČE</t>
  </si>
  <si>
    <t>práce + materiál / ks / rok</t>
  </si>
  <si>
    <t>jednotlivé stromy</t>
  </si>
  <si>
    <t>cena /strom / rok</t>
  </si>
  <si>
    <t>cena /strom / 3roky</t>
  </si>
  <si>
    <t>zálivka vč.dopravy a ceny vody - 6 x ročně 0,03m3</t>
  </si>
  <si>
    <t>výchovný řez</t>
  </si>
  <si>
    <t>kontrola, doplnění nebo odstranění kotvících a ochranných prvků, vč.materiálu</t>
  </si>
  <si>
    <t>hnojení, vč.ceny hnojiva</t>
  </si>
  <si>
    <t>vyžínání porostu, odplevelování</t>
  </si>
  <si>
    <t>ochrana proti chorobám, vč. ceny materiálu</t>
  </si>
  <si>
    <t>doplnění mulče, vč.ceny mulče</t>
  </si>
  <si>
    <t>jednotlivé keře</t>
  </si>
  <si>
    <t>cena /keř / rok</t>
  </si>
  <si>
    <t>zálivka vč.dopravy a ceny vody - 6 x ročně 0,01m3</t>
  </si>
  <si>
    <t>ochrana proti chorobám a okusu zvěří, vč. ceny materiálu</t>
  </si>
  <si>
    <t xml:space="preserve">údržba trávníku (ha) </t>
  </si>
  <si>
    <t>LAVIČKY :</t>
  </si>
  <si>
    <t>cena / ks</t>
  </si>
  <si>
    <t>Dřevěná lavice vyřezaná z půlkmene 1800 mm na nohách, celková výška 450 mm, ošetřeno olejovým nátěrem, zemní vruty, dovoz+montáž</t>
  </si>
  <si>
    <t>KRUHOVÁ LAVIČKA :</t>
  </si>
  <si>
    <t>lavička ve tvaru dřevěné spirály stočené kolem stromu, složena z desky z lepeného akátového dřeva, lubu z pružného nenasákavého materiálu, žárově zinkovaných kotvících prvků, nerezových a zinkovaných spojovacích materiálů. Rozměry : 2500 x 3500 mm, výška 450 mm, ošetřeno olejovým nátěrem, dovoz+montáž</t>
  </si>
  <si>
    <t>STOJAN NA KOLA :</t>
  </si>
  <si>
    <t>Kůlová konstrukce z akátového dřeva, zemní vruty. Rozměry : délka 3000 mm,  výška cca 350 mm,ošetřeno olejovým nátěrem, dovoz+montáž</t>
  </si>
  <si>
    <t>PŘEHLED OPATŘENÍ  :</t>
  </si>
  <si>
    <t>sadovnické úpravy :</t>
  </si>
  <si>
    <t>ovocné stromy počet ks:</t>
  </si>
  <si>
    <t>ovocné stromy ks celkem:</t>
  </si>
  <si>
    <t>stromy ok6/8 :</t>
  </si>
  <si>
    <t>stromyok 12/14 počet ks:</t>
  </si>
  <si>
    <t>stromy vel. ok 12/14 ks celkem:</t>
  </si>
  <si>
    <t>stromy cena celkem:</t>
  </si>
  <si>
    <t>keře počet ks:</t>
  </si>
  <si>
    <t>keře ks celkem:</t>
  </si>
  <si>
    <t>keře cena celkem:</t>
  </si>
  <si>
    <t>založení trávníku(ha):</t>
  </si>
  <si>
    <t>cena trávníku celkem:</t>
  </si>
  <si>
    <r>
      <t xml:space="preserve">rozvojová péče </t>
    </r>
    <r>
      <rPr>
        <b/>
        <sz val="10"/>
        <rFont val="Arial Narrow"/>
        <family val="2"/>
        <charset val="238"/>
      </rPr>
      <t>stromy</t>
    </r>
    <r>
      <rPr>
        <sz val="10"/>
        <rFont val="Arial Narrow"/>
        <family val="2"/>
        <charset val="238"/>
      </rPr>
      <t xml:space="preserve"> cena celkem (3roky)</t>
    </r>
  </si>
  <si>
    <r>
      <t xml:space="preserve">rozvojová péče </t>
    </r>
    <r>
      <rPr>
        <b/>
        <sz val="10"/>
        <rFont val="Arial Narrow"/>
        <family val="2"/>
        <charset val="238"/>
      </rPr>
      <t>keře</t>
    </r>
    <r>
      <rPr>
        <sz val="10"/>
        <rFont val="Arial Narrow"/>
        <family val="2"/>
        <charset val="238"/>
      </rPr>
      <t xml:space="preserve"> cena celkem (3roky)</t>
    </r>
  </si>
  <si>
    <r>
      <t xml:space="preserve">rozvojová péče </t>
    </r>
    <r>
      <rPr>
        <b/>
        <sz val="10"/>
        <rFont val="Arial Narrow"/>
        <family val="2"/>
        <charset val="238"/>
      </rPr>
      <t>trávník</t>
    </r>
    <r>
      <rPr>
        <sz val="10"/>
        <rFont val="Arial Narrow"/>
        <family val="2"/>
        <charset val="238"/>
      </rPr>
      <t xml:space="preserve"> cena celkem (3roky)</t>
    </r>
  </si>
  <si>
    <t>terénní úpravy(m3)</t>
  </si>
  <si>
    <t>terénní úpravy cena celkem</t>
  </si>
  <si>
    <t>celkem  bez DPH :</t>
  </si>
  <si>
    <t>plocha (ha)</t>
  </si>
  <si>
    <t>cena /ha</t>
  </si>
  <si>
    <t>mobiliář :</t>
  </si>
  <si>
    <t>název :</t>
  </si>
  <si>
    <t>počet ks :</t>
  </si>
  <si>
    <t>cena celkem :</t>
  </si>
  <si>
    <t>lavička</t>
  </si>
  <si>
    <t>kruhová lavička</t>
  </si>
  <si>
    <t>stojan na kola</t>
  </si>
  <si>
    <t>CENA CELKEM bez DPH :</t>
  </si>
  <si>
    <t>DPH (21%) :</t>
  </si>
  <si>
    <t>CENA CELKEM  vč. DPH :</t>
  </si>
  <si>
    <t>DPH (21%)</t>
  </si>
  <si>
    <t>SOUHRNNÝ PŘEHLED</t>
  </si>
  <si>
    <t>výdaje (bez DPH) :</t>
  </si>
  <si>
    <t>SO 01 - Mokřad 3, u farmy v Újezdci u Luhačovic</t>
  </si>
  <si>
    <t>SO 02 - liniová výsadba podél cyklostezky v úseku od sídliště Olšava po přejezd komunikace na Nivnici</t>
  </si>
  <si>
    <t>výdaje (s DPH) :</t>
  </si>
  <si>
    <t>Celkem výdaje (bez DPH) :</t>
  </si>
  <si>
    <t>Celkem výdaje (vč. DPH) :</t>
  </si>
  <si>
    <t>seč trávníku, 3x ročně, vč.likvidace posečené trávy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</si>
</sst>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č&quot;"/>
    <numFmt numFmtId="165" formatCode="#,##0\ &quot;Kč&quot;"/>
    <numFmt numFmtId="166" formatCode="#,##0.00\ &quot;Kč&quot;"/>
  </numFmts>
  <fonts count="35" x14ac:knownFonts="1">
    <font>
      <sz val="10"/>
      <name val="Arial CE"/>
      <family val="2"/>
      <charset val="238"/>
    </font>
    <font>
      <b/>
      <sz val="12"/>
      <color indexed="50"/>
      <name val="Tahoma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2"/>
      <name val="Tahoma"/>
      <family val="2"/>
      <charset val="238"/>
    </font>
    <font>
      <sz val="10"/>
      <name val="Arial"/>
      <family val="2"/>
      <charset val="238"/>
    </font>
    <font>
      <sz val="10"/>
      <color indexed="21"/>
      <name val="Tahoma"/>
      <family val="2"/>
      <charset val="238"/>
    </font>
    <font>
      <b/>
      <sz val="16"/>
      <color indexed="55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family val="2"/>
      <charset val="238"/>
    </font>
    <font>
      <sz val="16"/>
      <color indexed="55"/>
      <name val="Tahoma"/>
      <family val="2"/>
      <charset val="238"/>
    </font>
    <font>
      <sz val="9"/>
      <color theme="0" tint="-0.499984740745262"/>
      <name val="Tahoma"/>
      <family val="2"/>
      <charset val="238"/>
    </font>
    <font>
      <b/>
      <sz val="9"/>
      <color theme="0" tint="-0.499984740745262"/>
      <name val="Tahoma"/>
      <family val="2"/>
      <charset val="238"/>
    </font>
    <font>
      <sz val="9"/>
      <name val="Tahoma"/>
      <family val="2"/>
      <charset val="238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/>
    <xf numFmtId="0" fontId="30" fillId="0" borderId="0"/>
  </cellStyleXfs>
  <cellXfs count="411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18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16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4" fillId="0" borderId="13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/>
    <xf numFmtId="166" fontId="4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0" fontId="15" fillId="0" borderId="0" xfId="0" applyFont="1" applyFill="1"/>
    <xf numFmtId="0" fontId="16" fillId="0" borderId="0" xfId="0" applyFont="1" applyFill="1" applyAlignment="1"/>
    <xf numFmtId="164" fontId="5" fillId="0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30" xfId="1" applyFont="1" applyFill="1" applyBorder="1" applyAlignment="1">
      <alignment horizontal="center"/>
    </xf>
    <xf numFmtId="0" fontId="5" fillId="0" borderId="30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left"/>
    </xf>
    <xf numFmtId="1" fontId="3" fillId="0" borderId="30" xfId="1" applyNumberFormat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 wrapText="1"/>
    </xf>
    <xf numFmtId="49" fontId="3" fillId="0" borderId="30" xfId="1" applyNumberFormat="1" applyFont="1" applyFill="1" applyBorder="1" applyAlignment="1">
      <alignment horizontal="center"/>
    </xf>
    <xf numFmtId="49" fontId="3" fillId="0" borderId="22" xfId="1" applyNumberFormat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left" wrapText="1"/>
    </xf>
    <xf numFmtId="0" fontId="3" fillId="0" borderId="22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 wrapText="1"/>
    </xf>
    <xf numFmtId="0" fontId="4" fillId="0" borderId="13" xfId="1" applyFont="1" applyFill="1" applyBorder="1"/>
    <xf numFmtId="0" fontId="5" fillId="0" borderId="12" xfId="1" applyFont="1" applyFill="1" applyBorder="1" applyAlignment="1">
      <alignment horizontal="center"/>
    </xf>
    <xf numFmtId="0" fontId="4" fillId="0" borderId="12" xfId="1" applyFont="1" applyFill="1" applyBorder="1"/>
    <xf numFmtId="0" fontId="4" fillId="0" borderId="12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 wrapText="1"/>
    </xf>
    <xf numFmtId="164" fontId="4" fillId="0" borderId="19" xfId="1" applyNumberFormat="1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17" fillId="0" borderId="34" xfId="0" applyFont="1" applyFill="1" applyBorder="1" applyAlignment="1">
      <alignment wrapText="1"/>
    </xf>
    <xf numFmtId="0" fontId="17" fillId="0" borderId="3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/>
    </xf>
    <xf numFmtId="1" fontId="3" fillId="0" borderId="22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5" fillId="0" borderId="2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/>
    <xf numFmtId="1" fontId="3" fillId="0" borderId="24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30" xfId="0" applyFont="1" applyFill="1" applyBorder="1" applyAlignment="1">
      <alignment horizontal="center"/>
    </xf>
    <xf numFmtId="0" fontId="3" fillId="0" borderId="30" xfId="0" applyFont="1" applyFill="1" applyBorder="1"/>
    <xf numFmtId="164" fontId="2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12" fillId="0" borderId="0" xfId="0" applyFont="1" applyFill="1" applyAlignment="1">
      <alignment horizontal="left"/>
    </xf>
    <xf numFmtId="2" fontId="15" fillId="0" borderId="24" xfId="1" applyNumberFormat="1" applyFont="1" applyFill="1" applyBorder="1" applyAlignment="1">
      <alignment horizontal="center" vertical="center"/>
    </xf>
    <xf numFmtId="0" fontId="1" fillId="0" borderId="0" xfId="0" applyFont="1" applyFill="1"/>
    <xf numFmtId="0" fontId="3" fillId="0" borderId="28" xfId="0" applyFont="1" applyFill="1" applyBorder="1"/>
    <xf numFmtId="0" fontId="3" fillId="0" borderId="27" xfId="0" applyFont="1" applyFill="1" applyBorder="1"/>
    <xf numFmtId="0" fontId="3" fillId="0" borderId="26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0" fontId="3" fillId="0" borderId="29" xfId="0" applyFont="1" applyFill="1" applyBorder="1"/>
    <xf numFmtId="49" fontId="3" fillId="0" borderId="30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3" xfId="0" applyFont="1" applyFill="1" applyBorder="1"/>
    <xf numFmtId="164" fontId="3" fillId="0" borderId="6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4" xfId="0" applyFont="1" applyFill="1" applyBorder="1"/>
    <xf numFmtId="0" fontId="3" fillId="0" borderId="7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2" xfId="0" applyFont="1" applyFill="1" applyBorder="1"/>
    <xf numFmtId="165" fontId="10" fillId="0" borderId="14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36" xfId="0" applyFont="1" applyFill="1" applyBorder="1"/>
    <xf numFmtId="2" fontId="15" fillId="0" borderId="37" xfId="1" applyNumberFormat="1" applyFont="1" applyFill="1" applyBorder="1" applyAlignment="1">
      <alignment horizontal="center" vertical="center"/>
    </xf>
    <xf numFmtId="0" fontId="2" fillId="0" borderId="13" xfId="1" applyFont="1" applyFill="1" applyBorder="1"/>
    <xf numFmtId="0" fontId="6" fillId="0" borderId="12" xfId="1" applyFont="1" applyFill="1" applyBorder="1" applyAlignment="1">
      <alignment horizontal="center"/>
    </xf>
    <xf numFmtId="0" fontId="6" fillId="0" borderId="12" xfId="1" applyFont="1" applyFill="1" applyBorder="1"/>
    <xf numFmtId="164" fontId="2" fillId="0" borderId="9" xfId="1" applyNumberFormat="1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4" fontId="2" fillId="2" borderId="14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4" fillId="2" borderId="12" xfId="1" applyFont="1" applyFill="1" applyBorder="1"/>
    <xf numFmtId="0" fontId="4" fillId="2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 wrapText="1"/>
    </xf>
    <xf numFmtId="0" fontId="2" fillId="2" borderId="13" xfId="0" applyFont="1" applyFill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0" fontId="10" fillId="3" borderId="13" xfId="0" applyFont="1" applyFill="1" applyBorder="1"/>
    <xf numFmtId="0" fontId="3" fillId="3" borderId="12" xfId="0" applyFont="1" applyFill="1" applyBorder="1"/>
    <xf numFmtId="166" fontId="4" fillId="0" borderId="0" xfId="0" applyNumberFormat="1" applyFont="1" applyFill="1" applyBorder="1" applyAlignment="1">
      <alignment horizontal="center"/>
    </xf>
    <xf numFmtId="2" fontId="3" fillId="0" borderId="31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164" fontId="7" fillId="0" borderId="0" xfId="0" applyNumberFormat="1" applyFont="1"/>
    <xf numFmtId="0" fontId="7" fillId="0" borderId="0" xfId="0" applyFont="1" applyBorder="1"/>
    <xf numFmtId="0" fontId="0" fillId="0" borderId="40" xfId="0" applyBorder="1" applyAlignment="1">
      <alignment horizontal="center"/>
    </xf>
    <xf numFmtId="0" fontId="7" fillId="0" borderId="40" xfId="0" applyFont="1" applyBorder="1"/>
    <xf numFmtId="0" fontId="0" fillId="0" borderId="40" xfId="0" applyBorder="1"/>
    <xf numFmtId="164" fontId="3" fillId="0" borderId="40" xfId="1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7" fillId="0" borderId="39" xfId="0" applyFont="1" applyBorder="1"/>
    <xf numFmtId="0" fontId="0" fillId="0" borderId="39" xfId="0" applyBorder="1"/>
    <xf numFmtId="0" fontId="7" fillId="0" borderId="38" xfId="0" applyFont="1" applyBorder="1"/>
    <xf numFmtId="0" fontId="0" fillId="0" borderId="38" xfId="0" applyBorder="1"/>
    <xf numFmtId="49" fontId="4" fillId="0" borderId="41" xfId="0" applyNumberFormat="1" applyFont="1" applyFill="1" applyBorder="1" applyAlignment="1">
      <alignment horizontal="center"/>
    </xf>
    <xf numFmtId="1" fontId="3" fillId="0" borderId="30" xfId="0" applyNumberFormat="1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23" xfId="0" applyFont="1" applyFill="1" applyBorder="1"/>
    <xf numFmtId="1" fontId="3" fillId="0" borderId="40" xfId="0" applyNumberFormat="1" applyFont="1" applyFill="1" applyBorder="1" applyAlignment="1">
      <alignment horizontal="center"/>
    </xf>
    <xf numFmtId="0" fontId="3" fillId="0" borderId="39" xfId="0" applyFont="1" applyFill="1" applyBorder="1"/>
    <xf numFmtId="1" fontId="3" fillId="0" borderId="3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42" xfId="0" applyFont="1" applyFill="1" applyBorder="1"/>
    <xf numFmtId="49" fontId="3" fillId="0" borderId="39" xfId="0" applyNumberFormat="1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8" xfId="0" applyFont="1" applyBorder="1"/>
    <xf numFmtId="0" fontId="21" fillId="0" borderId="19" xfId="0" applyFont="1" applyBorder="1"/>
    <xf numFmtId="0" fontId="0" fillId="0" borderId="43" xfId="0" applyBorder="1" applyAlignment="1">
      <alignment horizontal="left"/>
    </xf>
    <xf numFmtId="0" fontId="22" fillId="0" borderId="16" xfId="0" applyFont="1" applyBorder="1"/>
    <xf numFmtId="0" fontId="0" fillId="0" borderId="16" xfId="0" applyBorder="1"/>
    <xf numFmtId="0" fontId="22" fillId="0" borderId="16" xfId="0" applyFont="1" applyBorder="1" applyAlignment="1">
      <alignment horizontal="center"/>
    </xf>
    <xf numFmtId="166" fontId="0" fillId="0" borderId="16" xfId="0" applyNumberFormat="1" applyBorder="1"/>
    <xf numFmtId="166" fontId="0" fillId="0" borderId="44" xfId="0" applyNumberFormat="1" applyBorder="1"/>
    <xf numFmtId="0" fontId="0" fillId="0" borderId="45" xfId="0" applyBorder="1" applyAlignment="1">
      <alignment horizontal="left"/>
    </xf>
    <xf numFmtId="0" fontId="22" fillId="0" borderId="39" xfId="0" applyFont="1" applyBorder="1"/>
    <xf numFmtId="0" fontId="22" fillId="0" borderId="39" xfId="0" applyFont="1" applyBorder="1" applyAlignment="1">
      <alignment horizontal="center"/>
    </xf>
    <xf numFmtId="166" fontId="0" fillId="0" borderId="39" xfId="0" applyNumberFormat="1" applyBorder="1"/>
    <xf numFmtId="166" fontId="0" fillId="0" borderId="46" xfId="0" applyNumberFormat="1" applyBorder="1"/>
    <xf numFmtId="0" fontId="0" fillId="0" borderId="47" xfId="0" applyBorder="1"/>
    <xf numFmtId="0" fontId="0" fillId="0" borderId="48" xfId="0" applyBorder="1"/>
    <xf numFmtId="0" fontId="0" fillId="0" borderId="48" xfId="0" applyFont="1" applyBorder="1"/>
    <xf numFmtId="166" fontId="0" fillId="0" borderId="48" xfId="0" applyNumberFormat="1" applyBorder="1"/>
    <xf numFmtId="166" fontId="0" fillId="0" borderId="49" xfId="0" applyNumberFormat="1" applyBorder="1"/>
    <xf numFmtId="0" fontId="0" fillId="0" borderId="0" xfId="0" applyFont="1" applyBorder="1"/>
    <xf numFmtId="166" fontId="0" fillId="0" borderId="0" xfId="0" applyNumberFormat="1" applyBorder="1"/>
    <xf numFmtId="0" fontId="0" fillId="0" borderId="0" xfId="0" applyFont="1"/>
    <xf numFmtId="0" fontId="19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19" fillId="0" borderId="50" xfId="0" applyFont="1" applyBorder="1" applyAlignment="1">
      <alignment vertical="center"/>
    </xf>
    <xf numFmtId="0" fontId="22" fillId="0" borderId="51" xfId="0" applyFont="1" applyBorder="1" applyAlignment="1">
      <alignment vertical="center"/>
    </xf>
    <xf numFmtId="0" fontId="22" fillId="0" borderId="52" xfId="0" applyFont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vertical="center" wrapText="1"/>
    </xf>
    <xf numFmtId="0" fontId="24" fillId="0" borderId="39" xfId="1" applyFont="1" applyFill="1" applyBorder="1" applyAlignment="1">
      <alignment vertical="center"/>
    </xf>
    <xf numFmtId="0" fontId="24" fillId="0" borderId="46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39" xfId="1" applyFont="1" applyFill="1" applyBorder="1" applyAlignment="1">
      <alignment vertical="center" wrapText="1"/>
    </xf>
    <xf numFmtId="166" fontId="22" fillId="0" borderId="39" xfId="0" applyNumberFormat="1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4" fillId="0" borderId="39" xfId="1" applyFont="1" applyFill="1" applyBorder="1" applyAlignment="1">
      <alignment horizontal="center" vertical="center"/>
    </xf>
    <xf numFmtId="49" fontId="24" fillId="0" borderId="39" xfId="1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vertical="center"/>
    </xf>
    <xf numFmtId="0" fontId="25" fillId="0" borderId="39" xfId="1" applyFont="1" applyFill="1" applyBorder="1" applyAlignment="1">
      <alignment horizontal="center" vertical="center"/>
    </xf>
    <xf numFmtId="49" fontId="24" fillId="0" borderId="42" xfId="1" applyNumberFormat="1" applyFont="1" applyFill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19" fillId="0" borderId="45" xfId="0" applyFont="1" applyBorder="1" applyAlignment="1">
      <alignment vertical="center"/>
    </xf>
    <xf numFmtId="166" fontId="21" fillId="0" borderId="46" xfId="0" applyNumberFormat="1" applyFont="1" applyBorder="1" applyAlignment="1">
      <alignment horizontal="center" vertical="center"/>
    </xf>
    <xf numFmtId="0" fontId="22" fillId="0" borderId="39" xfId="1" applyFont="1" applyFill="1" applyBorder="1" applyAlignment="1">
      <alignment horizontal="center" vertical="center"/>
    </xf>
    <xf numFmtId="0" fontId="22" fillId="0" borderId="39" xfId="1" applyFont="1" applyFill="1" applyBorder="1" applyAlignment="1">
      <alignment vertical="center"/>
    </xf>
    <xf numFmtId="49" fontId="22" fillId="0" borderId="39" xfId="1" applyNumberFormat="1" applyFont="1" applyFill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22" fillId="0" borderId="39" xfId="0" applyFont="1" applyBorder="1" applyAlignment="1">
      <alignment horizontal="center" vertical="center"/>
    </xf>
    <xf numFmtId="0" fontId="22" fillId="0" borderId="47" xfId="0" applyFont="1" applyBorder="1" applyAlignment="1">
      <alignment vertical="center"/>
    </xf>
    <xf numFmtId="0" fontId="22" fillId="0" borderId="48" xfId="0" applyFont="1" applyBorder="1" applyAlignment="1">
      <alignment vertical="center"/>
    </xf>
    <xf numFmtId="166" fontId="22" fillId="0" borderId="48" xfId="0" applyNumberFormat="1" applyFont="1" applyBorder="1" applyAlignment="1">
      <alignment vertical="center"/>
    </xf>
    <xf numFmtId="0" fontId="22" fillId="0" borderId="49" xfId="0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22" fillId="0" borderId="54" xfId="0" applyFont="1" applyBorder="1" applyAlignment="1">
      <alignment vertical="center"/>
    </xf>
    <xf numFmtId="0" fontId="22" fillId="0" borderId="55" xfId="0" applyFont="1" applyBorder="1" applyAlignment="1">
      <alignment horizontal="center" vertical="center"/>
    </xf>
    <xf numFmtId="0" fontId="24" fillId="0" borderId="56" xfId="1" applyFont="1" applyFill="1" applyBorder="1" applyAlignment="1">
      <alignment vertical="center"/>
    </xf>
    <xf numFmtId="0" fontId="25" fillId="0" borderId="43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58" xfId="1" applyFont="1" applyFill="1" applyBorder="1" applyAlignment="1">
      <alignment vertical="center" wrapText="1"/>
    </xf>
    <xf numFmtId="166" fontId="22" fillId="0" borderId="56" xfId="0" applyNumberFormat="1" applyFont="1" applyBorder="1" applyAlignment="1">
      <alignment vertical="center"/>
    </xf>
    <xf numFmtId="166" fontId="22" fillId="0" borderId="59" xfId="0" applyNumberFormat="1" applyFont="1" applyBorder="1" applyAlignment="1">
      <alignment vertical="center"/>
    </xf>
    <xf numFmtId="0" fontId="25" fillId="0" borderId="60" xfId="0" applyFont="1" applyFill="1" applyBorder="1" applyAlignment="1">
      <alignment horizontal="center" vertical="center"/>
    </xf>
    <xf numFmtId="0" fontId="24" fillId="0" borderId="42" xfId="1" applyFont="1" applyFill="1" applyBorder="1" applyAlignment="1">
      <alignment horizontal="center" vertical="center"/>
    </xf>
    <xf numFmtId="0" fontId="22" fillId="0" borderId="56" xfId="1" applyFont="1" applyFill="1" applyBorder="1" applyAlignment="1">
      <alignment vertical="center" wrapText="1"/>
    </xf>
    <xf numFmtId="166" fontId="22" fillId="0" borderId="61" xfId="0" applyNumberFormat="1" applyFont="1" applyBorder="1" applyAlignment="1">
      <alignment vertical="center"/>
    </xf>
    <xf numFmtId="0" fontId="25" fillId="0" borderId="42" xfId="1" applyFont="1" applyFill="1" applyBorder="1" applyAlignment="1">
      <alignment horizontal="center" vertical="center"/>
    </xf>
    <xf numFmtId="166" fontId="21" fillId="0" borderId="61" xfId="0" applyNumberFormat="1" applyFont="1" applyBorder="1" applyAlignment="1">
      <alignment horizontal="center" vertical="center"/>
    </xf>
    <xf numFmtId="166" fontId="22" fillId="0" borderId="56" xfId="0" applyNumberFormat="1" applyFont="1" applyFill="1" applyBorder="1" applyAlignment="1">
      <alignment vertical="center"/>
    </xf>
    <xf numFmtId="49" fontId="24" fillId="0" borderId="62" xfId="1" applyNumberFormat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vertical="center" wrapText="1"/>
    </xf>
    <xf numFmtId="49" fontId="24" fillId="0" borderId="0" xfId="1" applyNumberFormat="1" applyFont="1" applyFill="1" applyBorder="1" applyAlignment="1">
      <alignment horizontal="center" vertical="center"/>
    </xf>
    <xf numFmtId="0" fontId="22" fillId="0" borderId="63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0" fontId="19" fillId="0" borderId="63" xfId="0" applyFont="1" applyBorder="1" applyAlignment="1">
      <alignment vertical="center"/>
    </xf>
    <xf numFmtId="0" fontId="22" fillId="0" borderId="2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vertical="center"/>
    </xf>
    <xf numFmtId="49" fontId="22" fillId="0" borderId="64" xfId="1" applyNumberFormat="1" applyFont="1" applyFill="1" applyBorder="1" applyAlignment="1">
      <alignment horizontal="center" vertical="center"/>
    </xf>
    <xf numFmtId="0" fontId="22" fillId="0" borderId="65" xfId="1" applyFont="1" applyFill="1" applyBorder="1" applyAlignment="1">
      <alignment vertical="center"/>
    </xf>
    <xf numFmtId="0" fontId="22" fillId="0" borderId="66" xfId="1" applyFont="1" applyFill="1" applyBorder="1" applyAlignment="1">
      <alignment vertical="center"/>
    </xf>
    <xf numFmtId="0" fontId="22" fillId="0" borderId="56" xfId="1" applyFont="1" applyFill="1" applyBorder="1" applyAlignment="1">
      <alignment vertical="center"/>
    </xf>
    <xf numFmtId="49" fontId="22" fillId="0" borderId="67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vertical="center"/>
    </xf>
    <xf numFmtId="0" fontId="22" fillId="0" borderId="64" xfId="1" applyFont="1" applyFill="1" applyBorder="1" applyAlignment="1">
      <alignment horizontal="center" vertical="center"/>
    </xf>
    <xf numFmtId="0" fontId="22" fillId="0" borderId="65" xfId="1" applyFont="1" applyFill="1" applyBorder="1" applyAlignment="1">
      <alignment vertical="center" wrapText="1"/>
    </xf>
    <xf numFmtId="0" fontId="22" fillId="0" borderId="68" xfId="0" applyFont="1" applyBorder="1" applyAlignment="1">
      <alignment vertical="center"/>
    </xf>
    <xf numFmtId="0" fontId="22" fillId="0" borderId="69" xfId="0" applyFont="1" applyBorder="1" applyAlignment="1">
      <alignment vertical="center"/>
    </xf>
    <xf numFmtId="166" fontId="22" fillId="0" borderId="69" xfId="0" applyNumberFormat="1" applyFont="1" applyBorder="1" applyAlignment="1">
      <alignment vertical="center"/>
    </xf>
    <xf numFmtId="166" fontId="22" fillId="0" borderId="70" xfId="0" applyNumberFormat="1" applyFont="1" applyBorder="1" applyAlignment="1">
      <alignment vertical="center"/>
    </xf>
    <xf numFmtId="0" fontId="19" fillId="0" borderId="53" xfId="0" applyFont="1" applyFill="1" applyBorder="1" applyAlignment="1">
      <alignment vertical="center"/>
    </xf>
    <xf numFmtId="0" fontId="22" fillId="0" borderId="54" xfId="0" applyFont="1" applyFill="1" applyBorder="1" applyAlignment="1">
      <alignment vertical="center"/>
    </xf>
    <xf numFmtId="0" fontId="24" fillId="0" borderId="5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0" fontId="24" fillId="0" borderId="56" xfId="0" applyFont="1" applyFill="1" applyBorder="1" applyAlignment="1">
      <alignment vertical="center" wrapText="1"/>
    </xf>
    <xf numFmtId="0" fontId="22" fillId="0" borderId="71" xfId="0" applyFont="1" applyFill="1" applyBorder="1" applyAlignment="1">
      <alignment vertical="center"/>
    </xf>
    <xf numFmtId="0" fontId="22" fillId="0" borderId="72" xfId="0" applyFont="1" applyFill="1" applyBorder="1" applyAlignment="1">
      <alignment vertical="center"/>
    </xf>
    <xf numFmtId="0" fontId="22" fillId="0" borderId="61" xfId="0" applyFont="1" applyFill="1" applyBorder="1" applyAlignment="1">
      <alignment vertical="center"/>
    </xf>
    <xf numFmtId="166" fontId="21" fillId="0" borderId="61" xfId="0" applyNumberFormat="1" applyFont="1" applyFill="1" applyBorder="1" applyAlignment="1">
      <alignment horizontal="center" vertical="center"/>
    </xf>
    <xf numFmtId="165" fontId="21" fillId="0" borderId="61" xfId="0" applyNumberFormat="1" applyFont="1" applyFill="1" applyBorder="1" applyAlignment="1">
      <alignment horizontal="center" vertical="center"/>
    </xf>
    <xf numFmtId="165" fontId="21" fillId="0" borderId="0" xfId="0" applyNumberFormat="1" applyFont="1" applyFill="1" applyAlignment="1">
      <alignment vertical="center"/>
    </xf>
    <xf numFmtId="0" fontId="25" fillId="0" borderId="47" xfId="0" applyFont="1" applyFill="1" applyBorder="1" applyAlignment="1">
      <alignment horizontal="center" vertical="center"/>
    </xf>
    <xf numFmtId="49" fontId="24" fillId="0" borderId="48" xfId="1" applyNumberFormat="1" applyFont="1" applyFill="1" applyBorder="1" applyAlignment="1">
      <alignment horizontal="center" vertical="center"/>
    </xf>
    <xf numFmtId="0" fontId="22" fillId="0" borderId="73" xfId="1" applyFont="1" applyFill="1" applyBorder="1" applyAlignment="1">
      <alignment vertical="center" wrapText="1"/>
    </xf>
    <xf numFmtId="166" fontId="22" fillId="0" borderId="73" xfId="0" applyNumberFormat="1" applyFont="1" applyFill="1" applyBorder="1" applyAlignment="1">
      <alignment vertical="center"/>
    </xf>
    <xf numFmtId="0" fontId="22" fillId="0" borderId="70" xfId="0" applyFont="1" applyFill="1" applyBorder="1" applyAlignment="1">
      <alignment vertical="center"/>
    </xf>
    <xf numFmtId="166" fontId="22" fillId="0" borderId="0" xfId="0" applyNumberFormat="1" applyFont="1" applyFill="1" applyAlignment="1">
      <alignment vertical="center"/>
    </xf>
    <xf numFmtId="49" fontId="24" fillId="0" borderId="25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25" xfId="1" applyFont="1" applyFill="1" applyBorder="1" applyAlignment="1">
      <alignment horizontal="center" vertical="center"/>
    </xf>
    <xf numFmtId="49" fontId="22" fillId="0" borderId="65" xfId="1" applyNumberFormat="1" applyFont="1" applyFill="1" applyBorder="1" applyAlignment="1">
      <alignment horizontal="center" vertical="center"/>
    </xf>
    <xf numFmtId="166" fontId="22" fillId="0" borderId="69" xfId="0" applyNumberFormat="1" applyFont="1" applyFill="1" applyBorder="1" applyAlignment="1">
      <alignment vertical="center"/>
    </xf>
    <xf numFmtId="0" fontId="24" fillId="0" borderId="50" xfId="0" applyFont="1" applyFill="1" applyBorder="1" applyAlignment="1">
      <alignment vertical="center" wrapText="1"/>
    </xf>
    <xf numFmtId="0" fontId="24" fillId="0" borderId="51" xfId="0" applyFont="1" applyFill="1" applyBorder="1" applyAlignment="1">
      <alignment vertical="center" wrapText="1"/>
    </xf>
    <xf numFmtId="166" fontId="22" fillId="0" borderId="51" xfId="0" applyNumberFormat="1" applyFont="1" applyBorder="1" applyAlignment="1">
      <alignment vertical="center"/>
    </xf>
    <xf numFmtId="0" fontId="22" fillId="0" borderId="52" xfId="0" applyFont="1" applyFill="1" applyBorder="1" applyAlignment="1">
      <alignment vertical="center"/>
    </xf>
    <xf numFmtId="0" fontId="22" fillId="0" borderId="46" xfId="0" applyFont="1" applyFill="1" applyBorder="1" applyAlignment="1">
      <alignment vertical="center"/>
    </xf>
    <xf numFmtId="0" fontId="22" fillId="0" borderId="46" xfId="0" applyFont="1" applyBorder="1" applyAlignment="1">
      <alignment horizontal="center" vertical="center"/>
    </xf>
    <xf numFmtId="166" fontId="21" fillId="0" borderId="46" xfId="0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vertical="center" wrapText="1"/>
    </xf>
    <xf numFmtId="166" fontId="22" fillId="0" borderId="48" xfId="0" applyNumberFormat="1" applyFont="1" applyFill="1" applyBorder="1" applyAlignment="1">
      <alignment vertical="center"/>
    </xf>
    <xf numFmtId="0" fontId="22" fillId="0" borderId="49" xfId="0" applyFont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vertical="center"/>
    </xf>
    <xf numFmtId="0" fontId="22" fillId="0" borderId="76" xfId="0" applyFont="1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2" fillId="0" borderId="77" xfId="0" applyFont="1" applyBorder="1" applyAlignment="1">
      <alignment vertical="center"/>
    </xf>
    <xf numFmtId="0" fontId="22" fillId="0" borderId="16" xfId="1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/>
    </xf>
    <xf numFmtId="0" fontId="22" fillId="0" borderId="61" xfId="0" applyFont="1" applyBorder="1" applyAlignment="1">
      <alignment vertical="center"/>
    </xf>
    <xf numFmtId="166" fontId="21" fillId="0" borderId="20" xfId="0" applyNumberFormat="1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2" fillId="0" borderId="44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2" fillId="0" borderId="78" xfId="1" applyFont="1" applyFill="1" applyBorder="1" applyAlignment="1">
      <alignment vertical="center" wrapText="1"/>
    </xf>
    <xf numFmtId="0" fontId="22" fillId="0" borderId="78" xfId="0" applyFont="1" applyBorder="1" applyAlignment="1">
      <alignment vertical="center"/>
    </xf>
    <xf numFmtId="0" fontId="22" fillId="0" borderId="7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79" xfId="0" applyFont="1" applyFill="1" applyBorder="1" applyAlignment="1">
      <alignment vertical="center"/>
    </xf>
    <xf numFmtId="0" fontId="22" fillId="0" borderId="80" xfId="0" applyFont="1" applyFill="1" applyBorder="1" applyAlignment="1">
      <alignment vertical="center"/>
    </xf>
    <xf numFmtId="0" fontId="20" fillId="0" borderId="80" xfId="0" applyFont="1" applyFill="1" applyBorder="1" applyAlignment="1">
      <alignment vertical="center"/>
    </xf>
    <xf numFmtId="0" fontId="22" fillId="0" borderId="80" xfId="0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0" fontId="22" fillId="0" borderId="74" xfId="0" applyFont="1" applyBorder="1" applyAlignment="1">
      <alignment vertical="center"/>
    </xf>
    <xf numFmtId="0" fontId="22" fillId="0" borderId="76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49" fontId="24" fillId="0" borderId="78" xfId="1" applyNumberFormat="1" applyFont="1" applyFill="1" applyBorder="1" applyAlignment="1">
      <alignment horizontal="center" vertical="center"/>
    </xf>
    <xf numFmtId="0" fontId="22" fillId="0" borderId="82" xfId="1" applyFont="1" applyFill="1" applyBorder="1" applyAlignment="1">
      <alignment vertical="center" wrapText="1"/>
    </xf>
    <xf numFmtId="0" fontId="22" fillId="0" borderId="69" xfId="0" applyFont="1" applyBorder="1" applyAlignment="1">
      <alignment horizontal="center" vertical="center"/>
    </xf>
    <xf numFmtId="0" fontId="24" fillId="0" borderId="79" xfId="0" applyFont="1" applyFill="1" applyBorder="1" applyAlignment="1">
      <alignment vertical="center" wrapText="1"/>
    </xf>
    <xf numFmtId="0" fontId="24" fillId="0" borderId="83" xfId="0" applyFont="1" applyFill="1" applyBorder="1" applyAlignment="1">
      <alignment vertical="center" wrapText="1"/>
    </xf>
    <xf numFmtId="166" fontId="22" fillId="0" borderId="52" xfId="0" applyNumberFormat="1" applyFont="1" applyBorder="1" applyAlignment="1">
      <alignment vertical="center"/>
    </xf>
    <xf numFmtId="166" fontId="21" fillId="0" borderId="8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2" fillId="5" borderId="40" xfId="0" applyFont="1" applyFill="1" applyBorder="1" applyAlignment="1">
      <alignment horizontal="center" vertical="center" wrapText="1"/>
    </xf>
    <xf numFmtId="166" fontId="19" fillId="6" borderId="40" xfId="0" applyNumberFormat="1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2" fillId="0" borderId="51" xfId="0" applyFont="1" applyBorder="1"/>
    <xf numFmtId="0" fontId="27" fillId="0" borderId="51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85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2" fillId="5" borderId="41" xfId="0" applyFont="1" applyFill="1" applyBorder="1" applyAlignment="1">
      <alignment horizontal="center"/>
    </xf>
    <xf numFmtId="0" fontId="22" fillId="0" borderId="41" xfId="0" applyFont="1" applyBorder="1"/>
    <xf numFmtId="0" fontId="22" fillId="0" borderId="40" xfId="0" applyFont="1" applyBorder="1"/>
    <xf numFmtId="0" fontId="27" fillId="0" borderId="3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166" fontId="20" fillId="0" borderId="20" xfId="0" applyNumberFormat="1" applyFont="1" applyFill="1" applyBorder="1" applyAlignment="1">
      <alignment horizontal="center"/>
    </xf>
    <xf numFmtId="166" fontId="20" fillId="0" borderId="86" xfId="0" applyNumberFormat="1" applyFont="1" applyBorder="1" applyAlignment="1">
      <alignment horizontal="center"/>
    </xf>
    <xf numFmtId="166" fontId="20" fillId="0" borderId="86" xfId="0" applyNumberFormat="1" applyFont="1" applyFill="1" applyBorder="1" applyAlignment="1">
      <alignment horizontal="center"/>
    </xf>
    <xf numFmtId="166" fontId="20" fillId="0" borderId="20" xfId="0" applyNumberFormat="1" applyFont="1" applyBorder="1" applyAlignment="1">
      <alignment horizontal="center"/>
    </xf>
    <xf numFmtId="166" fontId="20" fillId="5" borderId="20" xfId="0" applyNumberFormat="1" applyFont="1" applyFill="1" applyBorder="1" applyAlignment="1">
      <alignment horizontal="center"/>
    </xf>
    <xf numFmtId="166" fontId="27" fillId="0" borderId="2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166" fontId="29" fillId="0" borderId="20" xfId="0" applyNumberFormat="1" applyFont="1" applyBorder="1" applyAlignment="1">
      <alignment horizontal="center"/>
    </xf>
    <xf numFmtId="0" fontId="22" fillId="0" borderId="20" xfId="0" applyFont="1" applyBorder="1"/>
    <xf numFmtId="0" fontId="27" fillId="0" borderId="16" xfId="0" applyFont="1" applyBorder="1" applyAlignment="1">
      <alignment horizontal="center"/>
    </xf>
    <xf numFmtId="166" fontId="20" fillId="0" borderId="16" xfId="0" applyNumberFormat="1" applyFont="1" applyBorder="1" applyAlignment="1">
      <alignment horizontal="center"/>
    </xf>
    <xf numFmtId="166" fontId="20" fillId="0" borderId="58" xfId="0" applyNumberFormat="1" applyFont="1" applyBorder="1" applyAlignment="1">
      <alignment horizontal="center"/>
    </xf>
    <xf numFmtId="166" fontId="29" fillId="0" borderId="16" xfId="0" applyNumberFormat="1" applyFont="1" applyBorder="1" applyAlignment="1">
      <alignment horizontal="center"/>
    </xf>
    <xf numFmtId="166" fontId="20" fillId="5" borderId="16" xfId="0" applyNumberFormat="1" applyFont="1" applyFill="1" applyBorder="1" applyAlignment="1">
      <alignment horizontal="center"/>
    </xf>
    <xf numFmtId="166" fontId="27" fillId="0" borderId="16" xfId="0" applyNumberFormat="1" applyFont="1" applyBorder="1" applyAlignment="1">
      <alignment horizontal="center"/>
    </xf>
    <xf numFmtId="0" fontId="22" fillId="0" borderId="0" xfId="0" applyFont="1" applyBorder="1"/>
    <xf numFmtId="0" fontId="27" fillId="0" borderId="0" xfId="0" applyFont="1" applyBorder="1" applyAlignment="1">
      <alignment horizontal="center"/>
    </xf>
    <xf numFmtId="166" fontId="20" fillId="0" borderId="0" xfId="0" applyNumberFormat="1" applyFont="1" applyBorder="1" applyAlignment="1">
      <alignment horizontal="center"/>
    </xf>
    <xf numFmtId="166" fontId="29" fillId="0" borderId="0" xfId="0" applyNumberFormat="1" applyFont="1" applyBorder="1" applyAlignment="1">
      <alignment horizontal="center"/>
    </xf>
    <xf numFmtId="166" fontId="20" fillId="0" borderId="0" xfId="0" applyNumberFormat="1" applyFont="1" applyFill="1" applyBorder="1" applyAlignment="1">
      <alignment horizontal="center"/>
    </xf>
    <xf numFmtId="166" fontId="27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31" fillId="0" borderId="39" xfId="2" applyFont="1" applyBorder="1" applyAlignment="1">
      <alignment vertical="top" wrapText="1"/>
    </xf>
    <xf numFmtId="0" fontId="22" fillId="5" borderId="40" xfId="0" applyFont="1" applyFill="1" applyBorder="1"/>
    <xf numFmtId="0" fontId="22" fillId="5" borderId="16" xfId="0" applyFont="1" applyFill="1" applyBorder="1"/>
    <xf numFmtId="0" fontId="21" fillId="0" borderId="56" xfId="0" applyFont="1" applyBorder="1" applyAlignment="1">
      <alignment horizontal="left"/>
    </xf>
    <xf numFmtId="0" fontId="27" fillId="0" borderId="76" xfId="0" applyFont="1" applyBorder="1"/>
    <xf numFmtId="0" fontId="22" fillId="0" borderId="76" xfId="0" applyFont="1" applyBorder="1"/>
    <xf numFmtId="0" fontId="22" fillId="0" borderId="42" xfId="0" applyFont="1" applyBorder="1"/>
    <xf numFmtId="166" fontId="21" fillId="0" borderId="39" xfId="0" applyNumberFormat="1" applyFont="1" applyBorder="1"/>
    <xf numFmtId="166" fontId="22" fillId="0" borderId="39" xfId="0" applyNumberFormat="1" applyFont="1" applyBorder="1"/>
    <xf numFmtId="0" fontId="21" fillId="7" borderId="56" xfId="0" applyFont="1" applyFill="1" applyBorder="1" applyAlignment="1">
      <alignment horizontal="left"/>
    </xf>
    <xf numFmtId="0" fontId="22" fillId="7" borderId="76" xfId="0" applyFont="1" applyFill="1" applyBorder="1"/>
    <xf numFmtId="0" fontId="22" fillId="7" borderId="42" xfId="0" applyFont="1" applyFill="1" applyBorder="1"/>
    <xf numFmtId="166" fontId="21" fillId="7" borderId="39" xfId="0" applyNumberFormat="1" applyFont="1" applyFill="1" applyBorder="1"/>
    <xf numFmtId="165" fontId="22" fillId="0" borderId="0" xfId="0" applyNumberFormat="1" applyFont="1"/>
    <xf numFmtId="0" fontId="20" fillId="0" borderId="0" xfId="0" applyFont="1"/>
    <xf numFmtId="0" fontId="32" fillId="0" borderId="0" xfId="0" applyFont="1" applyAlignment="1">
      <alignment horizontal="left" vertical="center"/>
    </xf>
    <xf numFmtId="165" fontId="32" fillId="0" borderId="0" xfId="0" applyNumberFormat="1" applyFont="1"/>
    <xf numFmtId="0" fontId="33" fillId="0" borderId="39" xfId="0" applyFont="1" applyBorder="1" applyAlignment="1">
      <alignment horizontal="left"/>
    </xf>
    <xf numFmtId="166" fontId="33" fillId="0" borderId="39" xfId="0" applyNumberFormat="1" applyFont="1" applyBorder="1" applyAlignment="1">
      <alignment horizontal="center"/>
    </xf>
    <xf numFmtId="0" fontId="32" fillId="0" borderId="39" xfId="0" applyFont="1" applyBorder="1" applyAlignment="1">
      <alignment horizontal="left"/>
    </xf>
    <xf numFmtId="166" fontId="32" fillId="0" borderId="39" xfId="0" applyNumberFormat="1" applyFont="1" applyBorder="1" applyAlignment="1">
      <alignment horizontal="center"/>
    </xf>
    <xf numFmtId="0" fontId="32" fillId="0" borderId="0" xfId="0" applyFont="1"/>
    <xf numFmtId="0" fontId="33" fillId="0" borderId="39" xfId="0" applyFont="1" applyBorder="1"/>
    <xf numFmtId="0" fontId="34" fillId="0" borderId="39" xfId="0" applyFont="1" applyBorder="1"/>
    <xf numFmtId="166" fontId="34" fillId="0" borderId="39" xfId="0" applyNumberFormat="1" applyFont="1" applyBorder="1" applyAlignment="1">
      <alignment horizontal="center"/>
    </xf>
    <xf numFmtId="49" fontId="24" fillId="0" borderId="87" xfId="1" applyNumberFormat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vertical="center" wrapText="1"/>
    </xf>
    <xf numFmtId="166" fontId="21" fillId="0" borderId="71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10" fillId="3" borderId="14" xfId="0" applyNumberFormat="1" applyFont="1" applyFill="1" applyBorder="1" applyAlignment="1">
      <alignment horizontal="center"/>
    </xf>
  </cellXfs>
  <cellStyles count="3">
    <cellStyle name="Excel Built-in Normal" xfId="1"/>
    <cellStyle name="Normální" xfId="0" builtinId="0"/>
    <cellStyle name="normální_POL.XLS" xfId="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="130" zoomScaleNormal="130" workbookViewId="0">
      <selection activeCell="E11" sqref="E11"/>
    </sheetView>
  </sheetViews>
  <sheetFormatPr defaultRowHeight="12.75" x14ac:dyDescent="0.2"/>
  <cols>
    <col min="1" max="1" width="80.85546875" customWidth="1"/>
    <col min="2" max="2" width="26.5703125" customWidth="1"/>
  </cols>
  <sheetData>
    <row r="1" spans="1:2" x14ac:dyDescent="0.2">
      <c r="A1" s="395" t="s">
        <v>264</v>
      </c>
      <c r="B1" s="394"/>
    </row>
    <row r="2" spans="1:2" x14ac:dyDescent="0.2">
      <c r="A2" s="395"/>
      <c r="B2" s="394"/>
    </row>
    <row r="3" spans="1:2" ht="16.5" x14ac:dyDescent="0.3">
      <c r="A3" s="396" t="s">
        <v>266</v>
      </c>
      <c r="B3" s="397"/>
    </row>
    <row r="4" spans="1:2" ht="16.5" x14ac:dyDescent="0.3">
      <c r="A4" s="398" t="s">
        <v>265</v>
      </c>
      <c r="B4" s="399">
        <f>'SO 01 - přehled opatření '!S21</f>
        <v>0</v>
      </c>
    </row>
    <row r="5" spans="1:2" ht="16.5" x14ac:dyDescent="0.3">
      <c r="A5" s="400" t="s">
        <v>268</v>
      </c>
      <c r="B5" s="401">
        <f>'SO 01 - přehled opatření '!S23</f>
        <v>0</v>
      </c>
    </row>
    <row r="6" spans="1:2" ht="16.5" x14ac:dyDescent="0.3">
      <c r="A6" s="402"/>
      <c r="B6" s="397"/>
    </row>
    <row r="7" spans="1:2" ht="16.5" x14ac:dyDescent="0.3">
      <c r="A7" s="396" t="s">
        <v>267</v>
      </c>
      <c r="B7" s="397"/>
    </row>
    <row r="8" spans="1:2" ht="16.5" x14ac:dyDescent="0.3">
      <c r="A8" s="398" t="s">
        <v>265</v>
      </c>
      <c r="B8" s="399">
        <f>'SO 02 - Materiál_celkem'!F21</f>
        <v>0</v>
      </c>
    </row>
    <row r="9" spans="1:2" ht="16.5" x14ac:dyDescent="0.3">
      <c r="A9" s="400" t="s">
        <v>268</v>
      </c>
      <c r="B9" s="401">
        <f>'SO 02 - Materiál_celkem'!F23</f>
        <v>0</v>
      </c>
    </row>
    <row r="10" spans="1:2" ht="16.5" x14ac:dyDescent="0.3">
      <c r="A10" s="402"/>
      <c r="B10" s="397"/>
    </row>
    <row r="11" spans="1:2" ht="16.5" x14ac:dyDescent="0.3">
      <c r="A11" s="402"/>
      <c r="B11" s="397"/>
    </row>
    <row r="12" spans="1:2" ht="16.5" x14ac:dyDescent="0.3">
      <c r="A12" s="403" t="s">
        <v>269</v>
      </c>
      <c r="B12" s="399">
        <f>B4+B8</f>
        <v>0</v>
      </c>
    </row>
    <row r="13" spans="1:2" ht="16.5" x14ac:dyDescent="0.3">
      <c r="A13" s="403" t="s">
        <v>263</v>
      </c>
      <c r="B13" s="399">
        <f>B12/100*21</f>
        <v>0</v>
      </c>
    </row>
    <row r="14" spans="1:2" ht="16.5" x14ac:dyDescent="0.3">
      <c r="A14" s="404" t="s">
        <v>270</v>
      </c>
      <c r="B14" s="405">
        <f>SUM(B12:B13)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SheetLayoutView="100" workbookViewId="0">
      <selection activeCell="K20" sqref="K20"/>
    </sheetView>
  </sheetViews>
  <sheetFormatPr defaultRowHeight="12.75" x14ac:dyDescent="0.2"/>
  <cols>
    <col min="1" max="1" width="7" customWidth="1"/>
    <col min="2" max="2" width="12.28515625" customWidth="1"/>
    <col min="3" max="3" width="80.28515625" customWidth="1"/>
    <col min="7" max="7" width="19.7109375" customWidth="1"/>
  </cols>
  <sheetData>
    <row r="1" spans="1:7" ht="19.5" x14ac:dyDescent="0.25">
      <c r="A1" s="18" t="s">
        <v>79</v>
      </c>
    </row>
    <row r="2" spans="1:7" ht="19.5" x14ac:dyDescent="0.25">
      <c r="A2" s="16" t="s">
        <v>31</v>
      </c>
    </row>
    <row r="3" spans="1:7" ht="19.5" x14ac:dyDescent="0.25">
      <c r="A3" s="16"/>
    </row>
    <row r="4" spans="1:7" ht="15" x14ac:dyDescent="0.2">
      <c r="A4" s="8" t="s">
        <v>61</v>
      </c>
    </row>
    <row r="5" spans="1:7" ht="15.75" x14ac:dyDescent="0.25">
      <c r="A5" s="33" t="s">
        <v>56</v>
      </c>
      <c r="B5" s="34"/>
      <c r="F5" s="35"/>
    </row>
    <row r="6" spans="1:7" x14ac:dyDescent="0.2">
      <c r="A6" s="7" t="s">
        <v>51</v>
      </c>
      <c r="B6" s="40"/>
      <c r="C6" s="40"/>
      <c r="D6" s="40"/>
      <c r="E6" s="40"/>
      <c r="F6" s="41"/>
      <c r="G6" s="40"/>
    </row>
    <row r="7" spans="1:7" ht="13.5" thickBot="1" x14ac:dyDescent="0.25">
      <c r="A7" s="59" t="s">
        <v>21</v>
      </c>
      <c r="B7" s="60" t="s">
        <v>18</v>
      </c>
      <c r="C7" s="61" t="s">
        <v>22</v>
      </c>
      <c r="D7" s="60" t="s">
        <v>53</v>
      </c>
      <c r="E7" s="62" t="s">
        <v>1</v>
      </c>
      <c r="F7" s="63" t="s">
        <v>3</v>
      </c>
      <c r="G7" s="64" t="s">
        <v>19</v>
      </c>
    </row>
    <row r="8" spans="1:7" x14ac:dyDescent="0.2">
      <c r="A8" s="42">
        <v>1</v>
      </c>
      <c r="B8" s="43" t="s">
        <v>16</v>
      </c>
      <c r="C8" s="44" t="s">
        <v>81</v>
      </c>
      <c r="D8" s="42" t="s">
        <v>2</v>
      </c>
      <c r="E8" s="45">
        <f>'SO 02 - taxony-práce'!E10</f>
        <v>39</v>
      </c>
      <c r="F8" s="46">
        <v>0</v>
      </c>
      <c r="G8" s="42">
        <f>E8*F8</f>
        <v>0</v>
      </c>
    </row>
    <row r="9" spans="1:7" x14ac:dyDescent="0.2">
      <c r="A9" s="42">
        <v>2</v>
      </c>
      <c r="B9" s="43" t="s">
        <v>16</v>
      </c>
      <c r="C9" s="44" t="s">
        <v>57</v>
      </c>
      <c r="D9" s="42" t="s">
        <v>2</v>
      </c>
      <c r="E9" s="45">
        <f>E8</f>
        <v>39</v>
      </c>
      <c r="F9" s="46">
        <v>0</v>
      </c>
      <c r="G9" s="42">
        <f>E9*F9</f>
        <v>0</v>
      </c>
    </row>
    <row r="10" spans="1:7" x14ac:dyDescent="0.2">
      <c r="A10" s="47" t="s">
        <v>49</v>
      </c>
      <c r="B10" s="43" t="s">
        <v>16</v>
      </c>
      <c r="C10" s="44" t="s">
        <v>54</v>
      </c>
      <c r="D10" s="42" t="s">
        <v>2</v>
      </c>
      <c r="E10" s="45">
        <f>E8</f>
        <v>39</v>
      </c>
      <c r="F10" s="46">
        <v>0</v>
      </c>
      <c r="G10" s="42">
        <f>E10*F10</f>
        <v>0</v>
      </c>
    </row>
    <row r="11" spans="1:7" ht="30" customHeight="1" thickBot="1" x14ac:dyDescent="0.25">
      <c r="A11" s="48" t="s">
        <v>58</v>
      </c>
      <c r="B11" s="49" t="s">
        <v>52</v>
      </c>
      <c r="C11" s="50" t="s">
        <v>80</v>
      </c>
      <c r="D11" s="51" t="s">
        <v>2</v>
      </c>
      <c r="E11" s="65">
        <f>E8</f>
        <v>39</v>
      </c>
      <c r="F11" s="52">
        <v>0</v>
      </c>
      <c r="G11" s="51">
        <f>E11*F11</f>
        <v>0</v>
      </c>
    </row>
    <row r="12" spans="1:7" ht="13.5" thickBot="1" x14ac:dyDescent="0.25">
      <c r="A12" s="53" t="s">
        <v>6</v>
      </c>
      <c r="B12" s="54"/>
      <c r="C12" s="55"/>
      <c r="D12" s="56"/>
      <c r="E12" s="56"/>
      <c r="F12" s="57"/>
      <c r="G12" s="58">
        <f>SUM(G8:G11)</f>
        <v>0</v>
      </c>
    </row>
    <row r="13" spans="1:7" x14ac:dyDescent="0.2">
      <c r="A13" s="36"/>
      <c r="B13" s="37"/>
      <c r="C13" s="36"/>
      <c r="D13" s="38"/>
      <c r="E13" s="38"/>
      <c r="F13" s="39"/>
      <c r="G13" s="66"/>
    </row>
    <row r="14" spans="1:7" x14ac:dyDescent="0.2">
      <c r="A14" s="36"/>
      <c r="B14" s="37"/>
      <c r="C14" s="36"/>
      <c r="D14" s="38"/>
      <c r="E14" s="38"/>
      <c r="F14" s="39"/>
      <c r="G14" s="66"/>
    </row>
    <row r="15" spans="1:7" s="67" customFormat="1" ht="15.75" x14ac:dyDescent="0.25">
      <c r="A15" s="33" t="s">
        <v>60</v>
      </c>
      <c r="B15" s="34"/>
      <c r="C15"/>
      <c r="D15"/>
      <c r="E15"/>
      <c r="F15" s="35"/>
      <c r="G15"/>
    </row>
    <row r="16" spans="1:7" s="67" customFormat="1" x14ac:dyDescent="0.2">
      <c r="A16" s="7" t="s">
        <v>51</v>
      </c>
      <c r="B16" s="40"/>
      <c r="C16" s="40"/>
      <c r="D16" s="40"/>
      <c r="E16" s="40"/>
      <c r="F16" s="41"/>
      <c r="G16" s="40"/>
    </row>
    <row r="17" spans="1:7" s="67" customFormat="1" ht="13.5" thickBot="1" x14ac:dyDescent="0.25">
      <c r="A17" s="59" t="s">
        <v>21</v>
      </c>
      <c r="B17" s="60" t="s">
        <v>18</v>
      </c>
      <c r="C17" s="61" t="s">
        <v>22</v>
      </c>
      <c r="D17" s="60" t="s">
        <v>53</v>
      </c>
      <c r="E17" s="62" t="s">
        <v>1</v>
      </c>
      <c r="F17" s="63" t="s">
        <v>3</v>
      </c>
      <c r="G17" s="64" t="s">
        <v>19</v>
      </c>
    </row>
    <row r="18" spans="1:7" s="67" customFormat="1" x14ac:dyDescent="0.2">
      <c r="A18" s="42">
        <v>1</v>
      </c>
      <c r="B18" s="43" t="s">
        <v>16</v>
      </c>
      <c r="C18" s="44" t="s">
        <v>55</v>
      </c>
      <c r="D18" s="42" t="s">
        <v>2</v>
      </c>
      <c r="E18" s="45">
        <f>'SO 02 - taxony-práce'!E16</f>
        <v>39</v>
      </c>
      <c r="F18" s="46">
        <v>0</v>
      </c>
      <c r="G18" s="42">
        <f>E18*F18</f>
        <v>0</v>
      </c>
    </row>
    <row r="19" spans="1:7" s="67" customFormat="1" x14ac:dyDescent="0.2">
      <c r="A19" s="42">
        <v>2</v>
      </c>
      <c r="B19" s="43" t="s">
        <v>16</v>
      </c>
      <c r="C19" s="44" t="s">
        <v>57</v>
      </c>
      <c r="D19" s="42" t="s">
        <v>2</v>
      </c>
      <c r="E19" s="45">
        <f>E18</f>
        <v>39</v>
      </c>
      <c r="F19" s="46">
        <v>0</v>
      </c>
      <c r="G19" s="42">
        <f>E19*F19</f>
        <v>0</v>
      </c>
    </row>
    <row r="20" spans="1:7" s="67" customFormat="1" x14ac:dyDescent="0.2">
      <c r="A20" s="47" t="s">
        <v>49</v>
      </c>
      <c r="B20" s="43" t="s">
        <v>16</v>
      </c>
      <c r="C20" s="44" t="s">
        <v>54</v>
      </c>
      <c r="D20" s="42" t="s">
        <v>2</v>
      </c>
      <c r="E20" s="45">
        <f>E18</f>
        <v>39</v>
      </c>
      <c r="F20" s="46">
        <v>0</v>
      </c>
      <c r="G20" s="42">
        <f>E20*F20</f>
        <v>0</v>
      </c>
    </row>
    <row r="21" spans="1:7" s="67" customFormat="1" ht="28.9" customHeight="1" thickBot="1" x14ac:dyDescent="0.25">
      <c r="A21" s="48" t="s">
        <v>58</v>
      </c>
      <c r="B21" s="49" t="s">
        <v>52</v>
      </c>
      <c r="C21" s="50" t="s">
        <v>80</v>
      </c>
      <c r="D21" s="51" t="s">
        <v>2</v>
      </c>
      <c r="E21" s="65">
        <f>E18</f>
        <v>39</v>
      </c>
      <c r="F21" s="52">
        <v>0</v>
      </c>
      <c r="G21" s="51">
        <f>E21*F21</f>
        <v>0</v>
      </c>
    </row>
    <row r="22" spans="1:7" s="67" customFormat="1" ht="13.5" thickBot="1" x14ac:dyDescent="0.25">
      <c r="A22" s="53" t="s">
        <v>6</v>
      </c>
      <c r="B22" s="54"/>
      <c r="C22" s="55"/>
      <c r="D22" s="56"/>
      <c r="E22" s="56"/>
      <c r="F22" s="57"/>
      <c r="G22" s="58">
        <f>SUM(G18:G21)</f>
        <v>0</v>
      </c>
    </row>
    <row r="23" spans="1:7" ht="15.75" thickBot="1" x14ac:dyDescent="0.25">
      <c r="A23" s="127" t="s">
        <v>50</v>
      </c>
      <c r="B23" s="134"/>
      <c r="C23" s="135"/>
      <c r="D23" s="136"/>
      <c r="E23" s="136"/>
      <c r="F23" s="137"/>
      <c r="G23" s="141">
        <f>G12+G22</f>
        <v>0</v>
      </c>
    </row>
  </sheetData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H36"/>
  <sheetViews>
    <sheetView zoomScaleNormal="100" zoomScaleSheetLayoutView="100" zoomScalePageLayoutView="70" workbookViewId="0">
      <selection activeCell="I28" sqref="I28"/>
    </sheetView>
  </sheetViews>
  <sheetFormatPr defaultColWidth="9.140625" defaultRowHeight="12.75" x14ac:dyDescent="0.2"/>
  <cols>
    <col min="1" max="1" width="5.7109375" style="17" customWidth="1"/>
    <col min="2" max="2" width="19.7109375" style="9" customWidth="1"/>
    <col min="3" max="3" width="63.42578125" style="9" customWidth="1"/>
    <col min="4" max="4" width="27.28515625" style="9" customWidth="1"/>
    <col min="5" max="5" width="10.85546875" style="10" customWidth="1"/>
    <col min="6" max="6" width="14" style="9" customWidth="1"/>
    <col min="7" max="7" width="17.7109375" style="9" customWidth="1"/>
    <col min="8" max="8" width="18.28515625" style="9" customWidth="1"/>
    <col min="9" max="9" width="14.5703125" style="9" bestFit="1" customWidth="1"/>
    <col min="10" max="16384" width="9.140625" style="9"/>
  </cols>
  <sheetData>
    <row r="1" spans="1:8" s="4" customFormat="1" ht="19.5" x14ac:dyDescent="0.25">
      <c r="A1" s="18" t="s">
        <v>79</v>
      </c>
      <c r="B1" s="1"/>
      <c r="C1" s="1"/>
      <c r="D1" s="1"/>
      <c r="E1" s="2"/>
      <c r="F1" s="1"/>
      <c r="G1" s="1"/>
      <c r="H1" s="1"/>
    </row>
    <row r="2" spans="1:8" ht="19.5" x14ac:dyDescent="0.25">
      <c r="A2" s="16" t="s">
        <v>48</v>
      </c>
      <c r="B2" s="1"/>
      <c r="C2" s="1"/>
      <c r="D2" s="1"/>
      <c r="E2" s="2"/>
      <c r="F2" s="1"/>
      <c r="G2" s="1"/>
      <c r="H2" s="1"/>
    </row>
    <row r="3" spans="1:8" s="23" customFormat="1" ht="12.75" customHeight="1" x14ac:dyDescent="0.25">
      <c r="A3" s="16"/>
      <c r="B3" s="20"/>
      <c r="C3" s="20"/>
      <c r="D3" s="20"/>
      <c r="E3" s="2"/>
      <c r="F3" s="20"/>
      <c r="G3" s="20"/>
      <c r="H3" s="20"/>
    </row>
    <row r="4" spans="1:8" s="4" customFormat="1" ht="15" x14ac:dyDescent="0.2">
      <c r="A4" s="8" t="s">
        <v>8</v>
      </c>
      <c r="B4" s="20"/>
      <c r="C4" s="20"/>
      <c r="D4" s="20"/>
      <c r="E4" s="2"/>
      <c r="F4" s="20"/>
      <c r="G4" s="20"/>
      <c r="H4" s="20"/>
    </row>
    <row r="5" spans="1:8" s="21" customFormat="1" ht="13.5" thickBot="1" x14ac:dyDescent="0.25">
      <c r="A5" s="7" t="s">
        <v>35</v>
      </c>
      <c r="C5" s="29"/>
      <c r="D5" s="29"/>
      <c r="E5" s="24"/>
      <c r="F5" s="30"/>
      <c r="G5" s="24"/>
      <c r="H5" s="24"/>
    </row>
    <row r="6" spans="1:8" s="21" customFormat="1" ht="13.5" thickBot="1" x14ac:dyDescent="0.25">
      <c r="A6" s="11" t="s">
        <v>9</v>
      </c>
      <c r="B6" s="12" t="s">
        <v>10</v>
      </c>
      <c r="C6" s="13" t="s">
        <v>11</v>
      </c>
      <c r="D6" s="14" t="s">
        <v>12</v>
      </c>
      <c r="E6" s="14" t="s">
        <v>13</v>
      </c>
      <c r="F6" s="158" t="s">
        <v>30</v>
      </c>
      <c r="G6" s="14" t="s">
        <v>14</v>
      </c>
      <c r="H6" s="15" t="s">
        <v>15</v>
      </c>
    </row>
    <row r="7" spans="1:8" s="21" customFormat="1" x14ac:dyDescent="0.2">
      <c r="A7" s="149">
        <v>1</v>
      </c>
      <c r="B7" s="150" t="s">
        <v>69</v>
      </c>
      <c r="C7" s="151" t="s">
        <v>72</v>
      </c>
      <c r="D7" s="120" t="s">
        <v>63</v>
      </c>
      <c r="E7" s="120">
        <v>19</v>
      </c>
      <c r="F7" s="161" t="s">
        <v>78</v>
      </c>
      <c r="G7" s="120">
        <v>0</v>
      </c>
      <c r="H7" s="152">
        <f t="shared" ref="H7:H9" si="0">E7*G7</f>
        <v>0</v>
      </c>
    </row>
    <row r="8" spans="1:8" s="21" customFormat="1" x14ac:dyDescent="0.2">
      <c r="A8" s="153">
        <v>2</v>
      </c>
      <c r="B8" s="154" t="s">
        <v>70</v>
      </c>
      <c r="C8" s="155" t="s">
        <v>73</v>
      </c>
      <c r="D8" s="161" t="s">
        <v>75</v>
      </c>
      <c r="E8" s="161">
        <v>16</v>
      </c>
      <c r="F8" s="161" t="s">
        <v>78</v>
      </c>
      <c r="G8" s="161">
        <v>0</v>
      </c>
      <c r="H8" s="152">
        <f t="shared" si="0"/>
        <v>0</v>
      </c>
    </row>
    <row r="9" spans="1:8" s="21" customFormat="1" ht="13.5" thickBot="1" x14ac:dyDescent="0.25">
      <c r="A9" s="146">
        <v>3</v>
      </c>
      <c r="B9" s="156" t="s">
        <v>71</v>
      </c>
      <c r="C9" s="157" t="s">
        <v>74</v>
      </c>
      <c r="D9" s="169" t="s">
        <v>76</v>
      </c>
      <c r="E9" s="169">
        <v>4</v>
      </c>
      <c r="F9" s="120" t="s">
        <v>78</v>
      </c>
      <c r="G9" s="169">
        <v>0</v>
      </c>
      <c r="H9" s="152">
        <f t="shared" si="0"/>
        <v>0</v>
      </c>
    </row>
    <row r="10" spans="1:8" s="21" customFormat="1" ht="15.75" thickBot="1" x14ac:dyDescent="0.25">
      <c r="A10" s="127" t="s">
        <v>77</v>
      </c>
      <c r="B10" s="128"/>
      <c r="C10" s="129"/>
      <c r="D10" s="129"/>
      <c r="E10" s="130">
        <f>SUM(E7:E9)</f>
        <v>39</v>
      </c>
      <c r="F10" s="129"/>
      <c r="G10" s="132"/>
      <c r="H10" s="141">
        <f>H7+H8+H9</f>
        <v>0</v>
      </c>
    </row>
    <row r="11" spans="1:8" s="21" customFormat="1" x14ac:dyDescent="0.2">
      <c r="A11" s="6"/>
      <c r="H11" s="31"/>
    </row>
    <row r="12" spans="1:8" s="21" customFormat="1" ht="15" x14ac:dyDescent="0.2">
      <c r="A12" s="68" t="s">
        <v>26</v>
      </c>
      <c r="B12" s="20"/>
      <c r="C12" s="20"/>
      <c r="D12" s="20"/>
      <c r="E12" s="2"/>
      <c r="F12" s="20"/>
      <c r="G12" s="20"/>
    </row>
    <row r="13" spans="1:8" s="32" customFormat="1" ht="11.25" x14ac:dyDescent="0.15">
      <c r="A13" s="69" t="s">
        <v>37</v>
      </c>
      <c r="B13" s="70"/>
      <c r="C13" s="70"/>
      <c r="D13" s="70"/>
      <c r="E13" s="71"/>
      <c r="F13" s="70"/>
      <c r="G13" s="70"/>
    </row>
    <row r="14" spans="1:8" s="21" customFormat="1" ht="13.5" thickBot="1" x14ac:dyDescent="0.25">
      <c r="A14" s="7" t="s">
        <v>32</v>
      </c>
      <c r="B14" s="2"/>
      <c r="E14" s="24"/>
    </row>
    <row r="15" spans="1:8" s="21" customFormat="1" ht="13.5" thickBot="1" x14ac:dyDescent="0.25">
      <c r="A15" s="72" t="s">
        <v>21</v>
      </c>
      <c r="B15" s="73" t="s">
        <v>18</v>
      </c>
      <c r="C15" s="74" t="s">
        <v>22</v>
      </c>
      <c r="D15" s="73" t="s">
        <v>0</v>
      </c>
      <c r="E15" s="73" t="s">
        <v>1</v>
      </c>
      <c r="F15" s="73" t="s">
        <v>3</v>
      </c>
      <c r="G15" s="75" t="s">
        <v>19</v>
      </c>
    </row>
    <row r="16" spans="1:8" s="21" customFormat="1" ht="13.5" thickBot="1" x14ac:dyDescent="0.25">
      <c r="A16" s="22">
        <v>1</v>
      </c>
      <c r="B16" s="22" t="s">
        <v>16</v>
      </c>
      <c r="C16" s="76" t="s">
        <v>38</v>
      </c>
      <c r="D16" s="22" t="s">
        <v>2</v>
      </c>
      <c r="E16" s="22">
        <f>E10</f>
        <v>39</v>
      </c>
      <c r="F16" s="22">
        <v>0</v>
      </c>
      <c r="G16" s="145">
        <f>E16*F16</f>
        <v>0</v>
      </c>
    </row>
    <row r="17" spans="1:7" s="21" customFormat="1" ht="13.5" thickBot="1" x14ac:dyDescent="0.25">
      <c r="A17" s="25" t="s">
        <v>6</v>
      </c>
      <c r="B17" s="26"/>
      <c r="C17" s="27"/>
      <c r="D17" s="26"/>
      <c r="E17" s="26"/>
      <c r="F17" s="26"/>
      <c r="G17" s="28">
        <f>SUM(G16:G16)</f>
        <v>0</v>
      </c>
    </row>
    <row r="18" spans="1:7" s="21" customFormat="1" ht="15" x14ac:dyDescent="0.2">
      <c r="A18" s="68"/>
      <c r="B18" s="20"/>
      <c r="C18" s="20"/>
      <c r="D18" s="20"/>
      <c r="E18" s="2"/>
      <c r="F18" s="20"/>
      <c r="G18" s="20"/>
    </row>
    <row r="19" spans="1:7" s="21" customFormat="1" ht="13.5" thickBot="1" x14ac:dyDescent="0.25">
      <c r="A19" s="7" t="s">
        <v>65</v>
      </c>
      <c r="B19" s="2"/>
      <c r="E19" s="24"/>
    </row>
    <row r="20" spans="1:7" s="21" customFormat="1" ht="13.5" thickBot="1" x14ac:dyDescent="0.25">
      <c r="A20" s="72" t="s">
        <v>21</v>
      </c>
      <c r="B20" s="73" t="s">
        <v>18</v>
      </c>
      <c r="C20" s="74" t="s">
        <v>22</v>
      </c>
      <c r="D20" s="73" t="s">
        <v>0</v>
      </c>
      <c r="E20" s="73" t="s">
        <v>1</v>
      </c>
      <c r="F20" s="77" t="s">
        <v>3</v>
      </c>
      <c r="G20" s="78" t="s">
        <v>19</v>
      </c>
    </row>
    <row r="21" spans="1:7" s="21" customFormat="1" x14ac:dyDescent="0.2">
      <c r="A21" s="79">
        <v>1</v>
      </c>
      <c r="B21" s="80" t="s">
        <v>67</v>
      </c>
      <c r="C21" s="81" t="s">
        <v>66</v>
      </c>
      <c r="D21" s="79" t="s">
        <v>2</v>
      </c>
      <c r="E21" s="82">
        <f>E16</f>
        <v>39</v>
      </c>
      <c r="F21" s="79">
        <v>0</v>
      </c>
      <c r="G21" s="79">
        <f t="shared" ref="G21:G30" si="1">E21*F21</f>
        <v>0</v>
      </c>
    </row>
    <row r="22" spans="1:7" s="21" customFormat="1" x14ac:dyDescent="0.2">
      <c r="A22" s="79">
        <v>2</v>
      </c>
      <c r="B22" s="80" t="s">
        <v>90</v>
      </c>
      <c r="C22" s="81" t="s">
        <v>68</v>
      </c>
      <c r="D22" s="79" t="s">
        <v>2</v>
      </c>
      <c r="E22" s="82">
        <f>E21</f>
        <v>39</v>
      </c>
      <c r="F22" s="79">
        <v>0</v>
      </c>
      <c r="G22" s="79">
        <f t="shared" si="1"/>
        <v>0</v>
      </c>
    </row>
    <row r="23" spans="1:7" s="21" customFormat="1" x14ac:dyDescent="0.2">
      <c r="A23" s="79">
        <v>3</v>
      </c>
      <c r="B23" s="79" t="s">
        <v>16</v>
      </c>
      <c r="C23" s="81" t="s">
        <v>39</v>
      </c>
      <c r="D23" s="79" t="s">
        <v>2</v>
      </c>
      <c r="E23" s="82">
        <f>E21</f>
        <v>39</v>
      </c>
      <c r="F23" s="79">
        <v>0</v>
      </c>
      <c r="G23" s="83">
        <f t="shared" si="1"/>
        <v>0</v>
      </c>
    </row>
    <row r="24" spans="1:7" s="21" customFormat="1" x14ac:dyDescent="0.2">
      <c r="A24" s="79">
        <v>4</v>
      </c>
      <c r="B24" s="80" t="s">
        <v>40</v>
      </c>
      <c r="C24" s="81" t="s">
        <v>64</v>
      </c>
      <c r="D24" s="79" t="s">
        <v>2</v>
      </c>
      <c r="E24" s="82">
        <f>E23</f>
        <v>39</v>
      </c>
      <c r="F24" s="79">
        <v>0</v>
      </c>
      <c r="G24" s="79">
        <f t="shared" si="1"/>
        <v>0</v>
      </c>
    </row>
    <row r="25" spans="1:7" s="21" customFormat="1" x14ac:dyDescent="0.2">
      <c r="A25" s="79">
        <v>5</v>
      </c>
      <c r="B25" s="84" t="s">
        <v>41</v>
      </c>
      <c r="C25" s="85" t="s">
        <v>91</v>
      </c>
      <c r="D25" s="86" t="s">
        <v>2</v>
      </c>
      <c r="E25" s="87">
        <f>E24</f>
        <v>39</v>
      </c>
      <c r="F25" s="22">
        <v>0</v>
      </c>
      <c r="G25" s="22">
        <f t="shared" si="1"/>
        <v>0</v>
      </c>
    </row>
    <row r="26" spans="1:7" s="21" customFormat="1" x14ac:dyDescent="0.2">
      <c r="A26" s="161">
        <v>6</v>
      </c>
      <c r="B26" s="84" t="s">
        <v>16</v>
      </c>
      <c r="C26" s="162" t="s">
        <v>89</v>
      </c>
      <c r="D26" s="160" t="s">
        <v>2</v>
      </c>
      <c r="E26" s="163">
        <f>E21</f>
        <v>39</v>
      </c>
      <c r="F26" s="160">
        <v>0</v>
      </c>
      <c r="G26" s="161">
        <f t="shared" si="1"/>
        <v>0</v>
      </c>
    </row>
    <row r="27" spans="1:7" s="21" customFormat="1" x14ac:dyDescent="0.2">
      <c r="A27" s="161">
        <v>7</v>
      </c>
      <c r="B27" s="84" t="s">
        <v>16</v>
      </c>
      <c r="C27" s="164" t="s">
        <v>82</v>
      </c>
      <c r="D27" s="161" t="s">
        <v>2</v>
      </c>
      <c r="E27" s="165">
        <f>E21</f>
        <v>39</v>
      </c>
      <c r="F27" s="161">
        <v>0</v>
      </c>
      <c r="G27" s="161">
        <f t="shared" si="1"/>
        <v>0</v>
      </c>
    </row>
    <row r="28" spans="1:7" s="21" customFormat="1" x14ac:dyDescent="0.2">
      <c r="A28" s="161">
        <v>8</v>
      </c>
      <c r="B28" s="84" t="s">
        <v>83</v>
      </c>
      <c r="C28" s="164" t="s">
        <v>84</v>
      </c>
      <c r="D28" s="161" t="s">
        <v>2</v>
      </c>
      <c r="E28" s="165">
        <f>E21</f>
        <v>39</v>
      </c>
      <c r="F28" s="161">
        <v>0</v>
      </c>
      <c r="G28" s="161">
        <f t="shared" si="1"/>
        <v>0</v>
      </c>
    </row>
    <row r="29" spans="1:7" s="21" customFormat="1" x14ac:dyDescent="0.2">
      <c r="A29" s="161">
        <v>9</v>
      </c>
      <c r="B29" s="166" t="s">
        <v>85</v>
      </c>
      <c r="C29" s="164" t="s">
        <v>86</v>
      </c>
      <c r="D29" s="161" t="s">
        <v>87</v>
      </c>
      <c r="E29" s="165">
        <f>E10</f>
        <v>39</v>
      </c>
      <c r="F29" s="161">
        <v>0</v>
      </c>
      <c r="G29" s="161">
        <f t="shared" si="1"/>
        <v>0</v>
      </c>
    </row>
    <row r="30" spans="1:7" s="21" customFormat="1" ht="13.5" thickBot="1" x14ac:dyDescent="0.25">
      <c r="A30" s="133">
        <v>10</v>
      </c>
      <c r="B30" s="88" t="s">
        <v>23</v>
      </c>
      <c r="C30" s="89" t="s">
        <v>42</v>
      </c>
      <c r="D30" s="90" t="s">
        <v>24</v>
      </c>
      <c r="E30" s="90">
        <f>E21*0.15</f>
        <v>5.85</v>
      </c>
      <c r="F30" s="91">
        <v>0</v>
      </c>
      <c r="G30" s="120">
        <f t="shared" si="1"/>
        <v>0</v>
      </c>
    </row>
    <row r="31" spans="1:7" s="21" customFormat="1" ht="13.5" thickBot="1" x14ac:dyDescent="0.25">
      <c r="A31" s="25" t="s">
        <v>6</v>
      </c>
      <c r="B31" s="26"/>
      <c r="C31" s="27"/>
      <c r="D31" s="26"/>
      <c r="E31" s="26"/>
      <c r="F31" s="26"/>
      <c r="G31" s="28">
        <f>SUM(G21:G30)</f>
        <v>0</v>
      </c>
    </row>
    <row r="32" spans="1:7" s="21" customFormat="1" ht="13.5" thickBot="1" x14ac:dyDescent="0.25">
      <c r="A32" s="92"/>
      <c r="B32" s="6"/>
      <c r="C32" s="92"/>
      <c r="D32" s="6"/>
      <c r="E32" s="6"/>
      <c r="F32" s="6"/>
      <c r="G32" s="144"/>
    </row>
    <row r="33" spans="1:8" ht="15.75" thickBot="1" x14ac:dyDescent="0.25">
      <c r="A33" s="123" t="s">
        <v>6</v>
      </c>
      <c r="B33" s="124"/>
      <c r="C33" s="125"/>
      <c r="D33" s="124"/>
      <c r="E33" s="124"/>
      <c r="F33" s="124"/>
      <c r="G33" s="126">
        <f>G17+G31</f>
        <v>0</v>
      </c>
    </row>
    <row r="34" spans="1:8" ht="15.75" thickBot="1" x14ac:dyDescent="0.25">
      <c r="A34" s="127" t="s">
        <v>36</v>
      </c>
      <c r="B34" s="128"/>
      <c r="C34" s="129"/>
      <c r="D34" s="129"/>
      <c r="E34" s="130"/>
      <c r="F34" s="129"/>
      <c r="G34" s="131">
        <f>H10+G33</f>
        <v>0</v>
      </c>
      <c r="H34" s="95"/>
    </row>
    <row r="35" spans="1:8" x14ac:dyDescent="0.2">
      <c r="A35" s="9"/>
      <c r="D35" s="96"/>
      <c r="E35" s="67"/>
      <c r="F35" s="67"/>
    </row>
    <row r="36" spans="1:8" x14ac:dyDescent="0.2">
      <c r="A36" s="9"/>
    </row>
  </sheetData>
  <sortState ref="B7:B17">
    <sortCondition ref="B7"/>
  </sortState>
  <phoneticPr fontId="0" type="noConversion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SheetLayoutView="100" workbookViewId="0">
      <selection activeCell="F28" sqref="F28"/>
    </sheetView>
  </sheetViews>
  <sheetFormatPr defaultColWidth="9.140625" defaultRowHeight="12.75" x14ac:dyDescent="0.2"/>
  <cols>
    <col min="1" max="1" width="8" style="3" customWidth="1"/>
    <col min="2" max="2" width="67" style="3" customWidth="1"/>
    <col min="3" max="3" width="9.140625" style="3"/>
    <col min="4" max="4" width="10.7109375" style="3" customWidth="1"/>
    <col min="5" max="5" width="10.140625" style="3" customWidth="1"/>
    <col min="6" max="6" width="21.7109375" style="3" customWidth="1"/>
    <col min="7" max="7" width="9.28515625" style="3" customWidth="1"/>
    <col min="8" max="16384" width="9.140625" style="3"/>
  </cols>
  <sheetData>
    <row r="1" spans="1:8" s="5" customFormat="1" x14ac:dyDescent="0.2">
      <c r="B1" s="4"/>
      <c r="C1" s="4"/>
      <c r="D1" s="4"/>
      <c r="E1" s="4"/>
      <c r="F1" s="4"/>
    </row>
    <row r="2" spans="1:8" x14ac:dyDescent="0.2">
      <c r="A2" s="5"/>
      <c r="B2" s="21"/>
      <c r="C2" s="21"/>
      <c r="D2" s="21"/>
      <c r="E2" s="21"/>
      <c r="F2" s="21"/>
    </row>
    <row r="3" spans="1:8" ht="19.5" x14ac:dyDescent="0.25">
      <c r="A3" s="97"/>
      <c r="B3" s="21"/>
      <c r="C3" s="21"/>
      <c r="D3" s="21"/>
      <c r="E3" s="21"/>
      <c r="F3" s="21"/>
    </row>
    <row r="4" spans="1:8" ht="19.5" x14ac:dyDescent="0.25">
      <c r="A4" s="97"/>
      <c r="B4" s="21"/>
      <c r="C4" s="21"/>
      <c r="D4" s="21"/>
      <c r="E4" s="21"/>
      <c r="F4" s="21"/>
    </row>
    <row r="5" spans="1:8" s="5" customFormat="1" ht="15.75" customHeight="1" thickBot="1" x14ac:dyDescent="0.25">
      <c r="A5" s="68" t="s">
        <v>27</v>
      </c>
      <c r="B5" s="99"/>
      <c r="C5" s="99"/>
      <c r="D5" s="99"/>
      <c r="E5" s="99"/>
      <c r="F5" s="99"/>
    </row>
    <row r="6" spans="1:8" s="5" customFormat="1" ht="13.5" customHeight="1" thickBot="1" x14ac:dyDescent="0.25">
      <c r="A6" s="72" t="s">
        <v>17</v>
      </c>
      <c r="B6" s="74" t="s">
        <v>20</v>
      </c>
      <c r="C6" s="73" t="s">
        <v>0</v>
      </c>
      <c r="D6" s="73" t="s">
        <v>1</v>
      </c>
      <c r="E6" s="73" t="s">
        <v>3</v>
      </c>
      <c r="F6" s="75" t="s">
        <v>19</v>
      </c>
      <c r="H6" s="19"/>
    </row>
    <row r="7" spans="1:8" s="5" customFormat="1" ht="13.5" customHeight="1" x14ac:dyDescent="0.2">
      <c r="A7" s="22">
        <v>1</v>
      </c>
      <c r="B7" s="100" t="s">
        <v>43</v>
      </c>
      <c r="C7" s="84" t="s">
        <v>2</v>
      </c>
      <c r="D7" s="86">
        <f>'SO 02 - taxony-práce'!E16*3</f>
        <v>117</v>
      </c>
      <c r="E7" s="86">
        <v>0</v>
      </c>
      <c r="F7" s="98">
        <f t="shared" ref="F7:F11" si="0">D7*E7</f>
        <v>0</v>
      </c>
      <c r="H7" s="19"/>
    </row>
    <row r="8" spans="1:8" s="5" customFormat="1" ht="13.5" customHeight="1" x14ac:dyDescent="0.2">
      <c r="A8" s="79">
        <v>2</v>
      </c>
      <c r="B8" s="101" t="s">
        <v>44</v>
      </c>
      <c r="C8" s="102" t="s">
        <v>2</v>
      </c>
      <c r="D8" s="103">
        <v>351</v>
      </c>
      <c r="E8" s="102">
        <v>0</v>
      </c>
      <c r="F8" s="98">
        <f t="shared" si="0"/>
        <v>0</v>
      </c>
      <c r="H8" s="19"/>
    </row>
    <row r="9" spans="1:8" s="5" customFormat="1" ht="13.5" customHeight="1" x14ac:dyDescent="0.2">
      <c r="A9" s="22">
        <v>3</v>
      </c>
      <c r="B9" s="101" t="s">
        <v>45</v>
      </c>
      <c r="C9" s="104" t="s">
        <v>46</v>
      </c>
      <c r="D9" s="105">
        <v>117</v>
      </c>
      <c r="E9" s="102">
        <v>0</v>
      </c>
      <c r="F9" s="98">
        <f t="shared" si="0"/>
        <v>0</v>
      </c>
      <c r="H9" s="19"/>
    </row>
    <row r="10" spans="1:8" s="5" customFormat="1" ht="13.5" customHeight="1" x14ac:dyDescent="0.2">
      <c r="A10" s="79">
        <v>4</v>
      </c>
      <c r="B10" s="106" t="s">
        <v>92</v>
      </c>
      <c r="C10" s="80" t="s">
        <v>87</v>
      </c>
      <c r="D10" s="79">
        <v>12</v>
      </c>
      <c r="E10" s="79">
        <v>0</v>
      </c>
      <c r="F10" s="98">
        <f t="shared" si="0"/>
        <v>0</v>
      </c>
      <c r="H10" s="19"/>
    </row>
    <row r="11" spans="1:8" s="5" customFormat="1" ht="13.5" customHeight="1" x14ac:dyDescent="0.2">
      <c r="A11" s="22">
        <v>5</v>
      </c>
      <c r="B11" s="167" t="s">
        <v>93</v>
      </c>
      <c r="C11" s="168" t="s">
        <v>88</v>
      </c>
      <c r="D11" s="161">
        <v>58.5</v>
      </c>
      <c r="E11" s="161">
        <v>0</v>
      </c>
      <c r="F11" s="98">
        <f t="shared" si="0"/>
        <v>0</v>
      </c>
      <c r="H11" s="19"/>
    </row>
    <row r="12" spans="1:8" s="5" customFormat="1" x14ac:dyDescent="0.2">
      <c r="A12" s="22">
        <v>6</v>
      </c>
      <c r="B12" s="94" t="s">
        <v>62</v>
      </c>
      <c r="C12" s="107" t="s">
        <v>2</v>
      </c>
      <c r="D12" s="159">
        <f>D8</f>
        <v>351</v>
      </c>
      <c r="E12" s="93">
        <v>0</v>
      </c>
      <c r="F12" s="98">
        <f>D12*E12</f>
        <v>0</v>
      </c>
    </row>
    <row r="13" spans="1:8" s="5" customFormat="1" ht="13.5" thickBot="1" x14ac:dyDescent="0.25">
      <c r="A13" s="120">
        <v>7</v>
      </c>
      <c r="B13" s="121" t="s">
        <v>94</v>
      </c>
      <c r="C13" s="88" t="s">
        <v>47</v>
      </c>
      <c r="D13" s="108">
        <f>'SO 02 - taxony-práce'!E16*0.1</f>
        <v>3.9000000000000004</v>
      </c>
      <c r="E13" s="90">
        <v>0</v>
      </c>
      <c r="F13" s="122">
        <f>D13*E13</f>
        <v>0</v>
      </c>
    </row>
    <row r="14" spans="1:8" s="5" customFormat="1" ht="15.75" thickBot="1" x14ac:dyDescent="0.25">
      <c r="A14" s="138" t="s">
        <v>29</v>
      </c>
      <c r="B14" s="139"/>
      <c r="C14" s="140"/>
      <c r="D14" s="140" t="s">
        <v>34</v>
      </c>
      <c r="E14" s="140"/>
      <c r="F14" s="141">
        <f>SUM(F7:F13)</f>
        <v>0</v>
      </c>
    </row>
    <row r="15" spans="1:8" s="5" customFormat="1" x14ac:dyDescent="0.2">
      <c r="A15" s="21"/>
      <c r="B15" s="21"/>
      <c r="C15" s="21"/>
      <c r="D15" s="21"/>
      <c r="E15" s="21"/>
      <c r="F15" s="21"/>
    </row>
    <row r="16" spans="1:8" s="5" customFormat="1" ht="17.25" customHeight="1" x14ac:dyDescent="0.2">
      <c r="A16" s="109" t="s">
        <v>28</v>
      </c>
      <c r="B16" s="21"/>
      <c r="C16" s="21"/>
      <c r="D16" s="21"/>
      <c r="E16" s="21"/>
      <c r="F16" s="21"/>
    </row>
    <row r="17" spans="1:6" x14ac:dyDescent="0.2">
      <c r="A17" s="110" t="s">
        <v>25</v>
      </c>
      <c r="B17" s="112"/>
      <c r="C17" s="112"/>
      <c r="D17" s="112"/>
      <c r="E17" s="112"/>
      <c r="F17" s="111">
        <f>'SO 02 - taxony-práce'!H10</f>
        <v>0</v>
      </c>
    </row>
    <row r="18" spans="1:6" x14ac:dyDescent="0.2">
      <c r="A18" s="110" t="s">
        <v>4</v>
      </c>
      <c r="B18" s="112"/>
      <c r="C18" s="112"/>
      <c r="D18" s="112"/>
      <c r="E18" s="112"/>
      <c r="F18" s="111">
        <f>'SO 02 - taxony-práce'!G33</f>
        <v>0</v>
      </c>
    </row>
    <row r="19" spans="1:6" x14ac:dyDescent="0.2">
      <c r="A19" s="113" t="s">
        <v>5</v>
      </c>
      <c r="B19" s="114"/>
      <c r="C19" s="114"/>
      <c r="D19" s="114"/>
      <c r="E19" s="114"/>
      <c r="F19" s="115">
        <f>F14</f>
        <v>0</v>
      </c>
    </row>
    <row r="20" spans="1:6" ht="13.5" thickBot="1" x14ac:dyDescent="0.25">
      <c r="A20" s="113" t="s">
        <v>59</v>
      </c>
      <c r="B20" s="114"/>
      <c r="C20" s="114"/>
      <c r="D20" s="114"/>
      <c r="E20" s="114"/>
      <c r="F20" s="115">
        <f>'SO 02 - následná péče'!G23</f>
        <v>0</v>
      </c>
    </row>
    <row r="21" spans="1:6" ht="18.75" thickBot="1" x14ac:dyDescent="0.3">
      <c r="A21" s="116" t="s">
        <v>7</v>
      </c>
      <c r="B21" s="117"/>
      <c r="C21" s="117"/>
      <c r="D21" s="117"/>
      <c r="E21" s="117"/>
      <c r="F21" s="118">
        <f>SUM(F17:F20)</f>
        <v>0</v>
      </c>
    </row>
    <row r="22" spans="1:6" ht="13.5" thickBot="1" x14ac:dyDescent="0.25">
      <c r="A22" s="21" t="s">
        <v>33</v>
      </c>
      <c r="B22" s="21"/>
      <c r="C22" s="21"/>
      <c r="D22" s="21"/>
      <c r="E22" s="21"/>
      <c r="F22" s="119">
        <f>F21*0.21</f>
        <v>0</v>
      </c>
    </row>
    <row r="23" spans="1:6" ht="18.75" thickBot="1" x14ac:dyDescent="0.3">
      <c r="A23" s="142" t="s">
        <v>6</v>
      </c>
      <c r="B23" s="143"/>
      <c r="C23" s="143"/>
      <c r="D23" s="143"/>
      <c r="E23" s="143"/>
      <c r="F23" s="410">
        <f>F21+F22</f>
        <v>0</v>
      </c>
    </row>
    <row r="24" spans="1:6" x14ac:dyDescent="0.2">
      <c r="F24" s="147"/>
    </row>
    <row r="29" spans="1:6" x14ac:dyDescent="0.2">
      <c r="A29" s="148"/>
      <c r="B29" s="148"/>
      <c r="C29" s="148"/>
      <c r="D29" s="148"/>
      <c r="E29" s="148"/>
      <c r="F29" s="148"/>
    </row>
  </sheetData>
  <phoneticPr fontId="0" type="noConversion"/>
  <printOptions horizontalCentered="1" verticalCentered="1"/>
  <pageMargins left="0.78740157480314965" right="0.78740157480314965" top="0.39370078740157483" bottom="0.39370078740157483" header="0.51181102362204722" footer="0.51181102362204722"/>
  <pageSetup paperSize="259" scale="80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workbookViewId="0">
      <selection activeCell="F34" sqref="F34"/>
    </sheetView>
  </sheetViews>
  <sheetFormatPr defaultRowHeight="12.75" x14ac:dyDescent="0.2"/>
  <cols>
    <col min="2" max="2" width="27.85546875" customWidth="1"/>
    <col min="3" max="3" width="14.28515625" customWidth="1"/>
    <col min="4" max="4" width="16.7109375" customWidth="1"/>
    <col min="5" max="5" width="18.5703125" customWidth="1"/>
    <col min="6" max="6" width="21.7109375" customWidth="1"/>
  </cols>
  <sheetData>
    <row r="2" spans="1:6" ht="18" x14ac:dyDescent="0.2">
      <c r="A2" s="170" t="s">
        <v>95</v>
      </c>
      <c r="B2" s="170"/>
      <c r="C2" s="170"/>
    </row>
    <row r="3" spans="1:6" ht="18.75" thickBot="1" x14ac:dyDescent="0.25">
      <c r="A3" s="171" t="s">
        <v>96</v>
      </c>
      <c r="B3" s="172"/>
      <c r="C3" s="172"/>
    </row>
    <row r="4" spans="1:6" ht="16.5" thickBot="1" x14ac:dyDescent="0.3">
      <c r="A4" s="173" t="s">
        <v>9</v>
      </c>
      <c r="B4" s="174" t="s">
        <v>10</v>
      </c>
      <c r="C4" s="174" t="s">
        <v>97</v>
      </c>
      <c r="D4" s="175" t="s">
        <v>98</v>
      </c>
      <c r="E4" s="175" t="s">
        <v>99</v>
      </c>
      <c r="F4" s="176" t="s">
        <v>100</v>
      </c>
    </row>
    <row r="5" spans="1:6" x14ac:dyDescent="0.2">
      <c r="A5" s="177">
        <v>1</v>
      </c>
      <c r="B5" s="178" t="s">
        <v>101</v>
      </c>
      <c r="C5" s="179" t="s">
        <v>102</v>
      </c>
      <c r="D5" s="180">
        <v>8</v>
      </c>
      <c r="E5" s="409">
        <v>0</v>
      </c>
      <c r="F5" s="182">
        <f>D5*E7</f>
        <v>0</v>
      </c>
    </row>
    <row r="6" spans="1:6" x14ac:dyDescent="0.2">
      <c r="A6" s="183">
        <v>2</v>
      </c>
      <c r="B6" s="184" t="s">
        <v>103</v>
      </c>
      <c r="C6" s="155" t="s">
        <v>102</v>
      </c>
      <c r="D6" s="185">
        <v>4</v>
      </c>
      <c r="E6" s="186">
        <v>0</v>
      </c>
      <c r="F6" s="187">
        <f t="shared" ref="F6:F9" si="0">D6*E6</f>
        <v>0</v>
      </c>
    </row>
    <row r="7" spans="1:6" x14ac:dyDescent="0.2">
      <c r="A7" s="183">
        <v>3</v>
      </c>
      <c r="B7" s="184" t="s">
        <v>70</v>
      </c>
      <c r="C7" s="155" t="s">
        <v>102</v>
      </c>
      <c r="D7" s="185">
        <v>4</v>
      </c>
      <c r="E7" s="181">
        <v>0</v>
      </c>
      <c r="F7" s="187">
        <f>D7*E7</f>
        <v>0</v>
      </c>
    </row>
    <row r="8" spans="1:6" x14ac:dyDescent="0.2">
      <c r="A8" s="183">
        <v>4</v>
      </c>
      <c r="B8" s="184" t="s">
        <v>104</v>
      </c>
      <c r="C8" s="155" t="s">
        <v>102</v>
      </c>
      <c r="D8" s="185">
        <v>6</v>
      </c>
      <c r="E8" s="186">
        <v>0</v>
      </c>
      <c r="F8" s="187">
        <f t="shared" si="0"/>
        <v>0</v>
      </c>
    </row>
    <row r="9" spans="1:6" x14ac:dyDescent="0.2">
      <c r="A9" s="183">
        <v>5</v>
      </c>
      <c r="B9" s="184" t="s">
        <v>105</v>
      </c>
      <c r="C9" s="155" t="s">
        <v>102</v>
      </c>
      <c r="D9" s="185">
        <v>5</v>
      </c>
      <c r="E9" s="186">
        <v>0</v>
      </c>
      <c r="F9" s="187">
        <f t="shared" si="0"/>
        <v>0</v>
      </c>
    </row>
    <row r="10" spans="1:6" ht="13.5" thickBot="1" x14ac:dyDescent="0.25">
      <c r="A10" s="188"/>
      <c r="B10" s="189"/>
      <c r="C10" s="189"/>
      <c r="D10" s="190"/>
      <c r="E10" s="191"/>
      <c r="F10" s="192">
        <f>SUM(F5:F9)</f>
        <v>0</v>
      </c>
    </row>
    <row r="11" spans="1:6" x14ac:dyDescent="0.2">
      <c r="A11" s="67"/>
      <c r="B11" s="67"/>
      <c r="C11" s="67"/>
      <c r="D11" s="193"/>
      <c r="E11" s="194"/>
      <c r="F11" s="194"/>
    </row>
    <row r="12" spans="1:6" ht="18.75" thickBot="1" x14ac:dyDescent="0.25">
      <c r="A12" s="171" t="s">
        <v>106</v>
      </c>
      <c r="B12" s="172"/>
      <c r="D12" s="195"/>
    </row>
    <row r="13" spans="1:6" ht="16.5" thickBot="1" x14ac:dyDescent="0.3">
      <c r="A13" s="173" t="s">
        <v>9</v>
      </c>
      <c r="B13" s="174" t="s">
        <v>10</v>
      </c>
      <c r="C13" s="174" t="s">
        <v>97</v>
      </c>
      <c r="D13" s="175" t="s">
        <v>98</v>
      </c>
      <c r="E13" s="175" t="s">
        <v>99</v>
      </c>
      <c r="F13" s="176" t="s">
        <v>100</v>
      </c>
    </row>
    <row r="14" spans="1:6" x14ac:dyDescent="0.2">
      <c r="A14" s="177">
        <v>1</v>
      </c>
      <c r="B14" s="178" t="s">
        <v>107</v>
      </c>
      <c r="C14" s="179" t="s">
        <v>108</v>
      </c>
      <c r="D14" s="180">
        <v>2</v>
      </c>
      <c r="E14" s="181">
        <v>0</v>
      </c>
      <c r="F14" s="182">
        <f>D14*E14</f>
        <v>0</v>
      </c>
    </row>
    <row r="15" spans="1:6" x14ac:dyDescent="0.2">
      <c r="A15" s="183">
        <v>2</v>
      </c>
      <c r="B15" s="184" t="s">
        <v>109</v>
      </c>
      <c r="C15" s="155" t="s">
        <v>108</v>
      </c>
      <c r="D15" s="185">
        <v>2</v>
      </c>
      <c r="E15" s="186">
        <v>0</v>
      </c>
      <c r="F15" s="187">
        <f t="shared" ref="F15:F21" si="1">D15*E15</f>
        <v>0</v>
      </c>
    </row>
    <row r="16" spans="1:6" x14ac:dyDescent="0.2">
      <c r="A16" s="183">
        <v>3</v>
      </c>
      <c r="B16" s="184" t="s">
        <v>110</v>
      </c>
      <c r="C16" s="155" t="s">
        <v>108</v>
      </c>
      <c r="D16" s="185">
        <v>2</v>
      </c>
      <c r="E16" s="186">
        <v>0</v>
      </c>
      <c r="F16" s="187">
        <f t="shared" si="1"/>
        <v>0</v>
      </c>
    </row>
    <row r="17" spans="1:6" x14ac:dyDescent="0.2">
      <c r="A17" s="183">
        <v>4</v>
      </c>
      <c r="B17" s="184" t="s">
        <v>111</v>
      </c>
      <c r="C17" s="155" t="s">
        <v>108</v>
      </c>
      <c r="D17" s="185">
        <v>2</v>
      </c>
      <c r="E17" s="186">
        <v>0</v>
      </c>
      <c r="F17" s="187">
        <f t="shared" si="1"/>
        <v>0</v>
      </c>
    </row>
    <row r="18" spans="1:6" x14ac:dyDescent="0.2">
      <c r="A18" s="183">
        <v>5</v>
      </c>
      <c r="B18" s="184" t="s">
        <v>112</v>
      </c>
      <c r="C18" s="155" t="s">
        <v>108</v>
      </c>
      <c r="D18" s="185">
        <v>2</v>
      </c>
      <c r="E18" s="186">
        <v>0</v>
      </c>
      <c r="F18" s="187">
        <f t="shared" si="1"/>
        <v>0</v>
      </c>
    </row>
    <row r="19" spans="1:6" x14ac:dyDescent="0.2">
      <c r="A19" s="183">
        <v>6</v>
      </c>
      <c r="B19" s="184" t="s">
        <v>113</v>
      </c>
      <c r="C19" s="155" t="s">
        <v>108</v>
      </c>
      <c r="D19" s="185">
        <v>2</v>
      </c>
      <c r="E19" s="186">
        <v>0</v>
      </c>
      <c r="F19" s="187">
        <f t="shared" si="1"/>
        <v>0</v>
      </c>
    </row>
    <row r="20" spans="1:6" x14ac:dyDescent="0.2">
      <c r="A20" s="183">
        <v>7</v>
      </c>
      <c r="B20" s="184" t="s">
        <v>114</v>
      </c>
      <c r="C20" s="155" t="s">
        <v>108</v>
      </c>
      <c r="D20" s="185">
        <v>1</v>
      </c>
      <c r="E20" s="186">
        <v>0</v>
      </c>
      <c r="F20" s="187">
        <f t="shared" si="1"/>
        <v>0</v>
      </c>
    </row>
    <row r="21" spans="1:6" x14ac:dyDescent="0.2">
      <c r="A21" s="183">
        <v>8</v>
      </c>
      <c r="B21" s="184" t="s">
        <v>115</v>
      </c>
      <c r="C21" s="155" t="s">
        <v>108</v>
      </c>
      <c r="D21" s="185">
        <v>1</v>
      </c>
      <c r="E21" s="186">
        <v>0</v>
      </c>
      <c r="F21" s="187">
        <f t="shared" si="1"/>
        <v>0</v>
      </c>
    </row>
    <row r="22" spans="1:6" ht="13.5" thickBot="1" x14ac:dyDescent="0.25">
      <c r="A22" s="188"/>
      <c r="B22" s="189"/>
      <c r="C22" s="189"/>
      <c r="D22" s="189"/>
      <c r="E22" s="191"/>
      <c r="F22" s="192">
        <f>SUM(F14:F21)</f>
        <v>0</v>
      </c>
    </row>
    <row r="23" spans="1:6" x14ac:dyDescent="0.2">
      <c r="A23" s="67"/>
      <c r="B23" s="67"/>
      <c r="C23" s="67"/>
      <c r="D23" s="67"/>
      <c r="E23" s="67"/>
      <c r="F23" s="67"/>
    </row>
    <row r="24" spans="1:6" ht="18.75" thickBot="1" x14ac:dyDescent="0.3">
      <c r="A24" s="196" t="s">
        <v>116</v>
      </c>
    </row>
    <row r="25" spans="1:6" ht="16.5" thickBot="1" x14ac:dyDescent="0.3">
      <c r="A25" s="173" t="s">
        <v>9</v>
      </c>
      <c r="B25" s="174" t="s">
        <v>10</v>
      </c>
      <c r="C25" s="174" t="s">
        <v>97</v>
      </c>
      <c r="D25" s="175" t="s">
        <v>98</v>
      </c>
      <c r="E25" s="175" t="s">
        <v>99</v>
      </c>
      <c r="F25" s="176" t="s">
        <v>100</v>
      </c>
    </row>
    <row r="26" spans="1:6" x14ac:dyDescent="0.2">
      <c r="A26" s="177">
        <v>1</v>
      </c>
      <c r="B26" s="178" t="s">
        <v>117</v>
      </c>
      <c r="C26" s="179" t="s">
        <v>118</v>
      </c>
      <c r="D26" s="180">
        <v>15</v>
      </c>
      <c r="E26" s="181">
        <v>0</v>
      </c>
      <c r="F26" s="182">
        <f>D26*E26</f>
        <v>0</v>
      </c>
    </row>
    <row r="27" spans="1:6" x14ac:dyDescent="0.2">
      <c r="A27" s="183">
        <v>2</v>
      </c>
      <c r="B27" s="184" t="s">
        <v>119</v>
      </c>
      <c r="C27" s="155" t="s">
        <v>118</v>
      </c>
      <c r="D27" s="185">
        <v>15</v>
      </c>
      <c r="E27" s="186">
        <v>0</v>
      </c>
      <c r="F27" s="187">
        <f>D27*E27</f>
        <v>0</v>
      </c>
    </row>
    <row r="28" spans="1:6" ht="13.5" thickBot="1" x14ac:dyDescent="0.25">
      <c r="A28" s="188"/>
      <c r="B28" s="189"/>
      <c r="C28" s="189"/>
      <c r="D28" s="189"/>
      <c r="E28" s="191"/>
      <c r="F28" s="192">
        <f>SUM(F26:F27)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zoomScaleNormal="100" workbookViewId="0">
      <selection activeCell="E131" sqref="E131"/>
    </sheetView>
  </sheetViews>
  <sheetFormatPr defaultRowHeight="12.75" x14ac:dyDescent="0.2"/>
  <cols>
    <col min="2" max="2" width="12.42578125" customWidth="1"/>
    <col min="3" max="3" width="118.140625" customWidth="1"/>
    <col min="4" max="4" width="13.7109375" customWidth="1"/>
    <col min="5" max="5" width="25.28515625" customWidth="1"/>
    <col min="6" max="6" width="17.140625" customWidth="1"/>
  </cols>
  <sheetData>
    <row r="1" spans="1:6" ht="20.25" x14ac:dyDescent="0.2">
      <c r="A1" s="197" t="s">
        <v>120</v>
      </c>
      <c r="B1" s="198"/>
      <c r="C1" s="198"/>
      <c r="D1" s="198"/>
      <c r="E1" s="199"/>
      <c r="F1" s="198"/>
    </row>
    <row r="2" spans="1:6" ht="20.25" x14ac:dyDescent="0.2">
      <c r="A2" s="197"/>
      <c r="B2" s="198"/>
      <c r="C2" s="198"/>
      <c r="D2" s="198"/>
      <c r="E2" s="199"/>
      <c r="F2" s="198"/>
    </row>
    <row r="3" spans="1:6" x14ac:dyDescent="0.2">
      <c r="A3" s="198"/>
      <c r="B3" s="198"/>
      <c r="C3" s="198"/>
      <c r="D3" s="198"/>
      <c r="E3" s="198"/>
      <c r="F3" s="198"/>
    </row>
    <row r="4" spans="1:6" ht="18.75" thickBot="1" x14ac:dyDescent="0.25">
      <c r="A4" s="200" t="s">
        <v>121</v>
      </c>
      <c r="B4" s="201"/>
      <c r="C4" s="201"/>
      <c r="D4" s="201"/>
      <c r="E4" s="202"/>
      <c r="F4" s="198"/>
    </row>
    <row r="5" spans="1:6" ht="18" x14ac:dyDescent="0.2">
      <c r="A5" s="203" t="s">
        <v>122</v>
      </c>
      <c r="B5" s="204"/>
      <c r="C5" s="204"/>
      <c r="D5" s="204"/>
      <c r="E5" s="205"/>
      <c r="F5" s="198"/>
    </row>
    <row r="6" spans="1:6" x14ac:dyDescent="0.2">
      <c r="A6" s="206" t="s">
        <v>21</v>
      </c>
      <c r="B6" s="207" t="s">
        <v>18</v>
      </c>
      <c r="C6" s="208" t="s">
        <v>22</v>
      </c>
      <c r="D6" s="209" t="s">
        <v>123</v>
      </c>
      <c r="E6" s="210" t="s">
        <v>124</v>
      </c>
      <c r="F6" s="198"/>
    </row>
    <row r="7" spans="1:6" x14ac:dyDescent="0.2">
      <c r="A7" s="211">
        <v>1</v>
      </c>
      <c r="B7" s="212" t="s">
        <v>16</v>
      </c>
      <c r="C7" s="213" t="s">
        <v>125</v>
      </c>
      <c r="D7" s="214">
        <v>0</v>
      </c>
      <c r="E7" s="215"/>
      <c r="F7" s="198"/>
    </row>
    <row r="8" spans="1:6" ht="16.5" customHeight="1" x14ac:dyDescent="0.2">
      <c r="A8" s="211">
        <v>2</v>
      </c>
      <c r="B8" s="216" t="s">
        <v>67</v>
      </c>
      <c r="C8" s="213" t="s">
        <v>126</v>
      </c>
      <c r="D8" s="214">
        <v>0</v>
      </c>
      <c r="E8" s="215"/>
      <c r="F8" s="198"/>
    </row>
    <row r="9" spans="1:6" ht="16.5" customHeight="1" x14ac:dyDescent="0.2">
      <c r="A9" s="211">
        <v>3</v>
      </c>
      <c r="B9" s="217" t="s">
        <v>127</v>
      </c>
      <c r="C9" s="213" t="s">
        <v>128</v>
      </c>
      <c r="D9" s="218">
        <v>0</v>
      </c>
      <c r="E9" s="215"/>
      <c r="F9" s="198"/>
    </row>
    <row r="10" spans="1:6" ht="16.5" customHeight="1" x14ac:dyDescent="0.2">
      <c r="A10" s="211">
        <v>4</v>
      </c>
      <c r="B10" s="217" t="s">
        <v>83</v>
      </c>
      <c r="C10" s="213" t="s">
        <v>129</v>
      </c>
      <c r="D10" s="218">
        <v>0</v>
      </c>
      <c r="E10" s="215"/>
      <c r="F10" s="198"/>
    </row>
    <row r="11" spans="1:6" ht="16.5" customHeight="1" x14ac:dyDescent="0.2">
      <c r="A11" s="211">
        <v>5</v>
      </c>
      <c r="B11" s="219" t="s">
        <v>16</v>
      </c>
      <c r="C11" s="213" t="s">
        <v>130</v>
      </c>
      <c r="D11" s="218">
        <v>0</v>
      </c>
      <c r="E11" s="215"/>
      <c r="F11" s="198"/>
    </row>
    <row r="12" spans="1:6" ht="16.5" customHeight="1" x14ac:dyDescent="0.2">
      <c r="A12" s="211">
        <v>6</v>
      </c>
      <c r="B12" s="217" t="s">
        <v>40</v>
      </c>
      <c r="C12" s="213" t="s">
        <v>131</v>
      </c>
      <c r="D12" s="218">
        <v>0</v>
      </c>
      <c r="E12" s="215"/>
      <c r="F12" s="198"/>
    </row>
    <row r="13" spans="1:6" ht="16.5" customHeight="1" x14ac:dyDescent="0.2">
      <c r="A13" s="211">
        <v>7</v>
      </c>
      <c r="B13" s="217" t="s">
        <v>85</v>
      </c>
      <c r="C13" s="213" t="s">
        <v>132</v>
      </c>
      <c r="D13" s="218">
        <v>0</v>
      </c>
      <c r="E13" s="215"/>
      <c r="F13" s="198"/>
    </row>
    <row r="14" spans="1:6" ht="16.5" customHeight="1" x14ac:dyDescent="0.2">
      <c r="A14" s="211">
        <v>8</v>
      </c>
      <c r="B14" s="220" t="s">
        <v>16</v>
      </c>
      <c r="C14" s="213" t="s">
        <v>133</v>
      </c>
      <c r="D14" s="218">
        <v>0</v>
      </c>
      <c r="E14" s="215"/>
      <c r="F14" s="198"/>
    </row>
    <row r="15" spans="1:6" ht="16.5" customHeight="1" x14ac:dyDescent="0.2">
      <c r="A15" s="211">
        <v>9</v>
      </c>
      <c r="B15" s="217" t="s">
        <v>16</v>
      </c>
      <c r="C15" s="213" t="s">
        <v>134</v>
      </c>
      <c r="D15" s="218">
        <v>0</v>
      </c>
      <c r="E15" s="215"/>
      <c r="F15" s="198"/>
    </row>
    <row r="16" spans="1:6" ht="16.5" customHeight="1" x14ac:dyDescent="0.2">
      <c r="A16" s="211">
        <v>10</v>
      </c>
      <c r="B16" s="217" t="s">
        <v>16</v>
      </c>
      <c r="C16" s="213" t="s">
        <v>135</v>
      </c>
      <c r="D16" s="218">
        <v>0</v>
      </c>
      <c r="E16" s="215"/>
      <c r="F16" s="198"/>
    </row>
    <row r="17" spans="1:6" ht="16.5" customHeight="1" x14ac:dyDescent="0.2">
      <c r="A17" s="211">
        <v>11</v>
      </c>
      <c r="B17" s="217" t="s">
        <v>136</v>
      </c>
      <c r="C17" s="213" t="s">
        <v>137</v>
      </c>
      <c r="D17" s="218">
        <v>0</v>
      </c>
      <c r="E17" s="215"/>
      <c r="F17" s="198"/>
    </row>
    <row r="18" spans="1:6" ht="16.5" customHeight="1" x14ac:dyDescent="0.2">
      <c r="A18" s="211">
        <v>12</v>
      </c>
      <c r="B18" s="217" t="s">
        <v>23</v>
      </c>
      <c r="C18" s="213" t="s">
        <v>138</v>
      </c>
      <c r="D18" s="218">
        <v>0</v>
      </c>
      <c r="E18" s="215"/>
      <c r="F18" s="198"/>
    </row>
    <row r="19" spans="1:6" ht="16.5" customHeight="1" x14ac:dyDescent="0.2">
      <c r="A19" s="221"/>
      <c r="B19" s="222"/>
      <c r="C19" s="223"/>
      <c r="D19" s="218">
        <v>0</v>
      </c>
      <c r="E19" s="215"/>
      <c r="F19" s="198"/>
    </row>
    <row r="20" spans="1:6" ht="16.5" customHeight="1" x14ac:dyDescent="0.2">
      <c r="A20" s="224" t="s">
        <v>139</v>
      </c>
      <c r="B20" s="222"/>
      <c r="C20" s="223"/>
      <c r="D20" s="223"/>
      <c r="E20" s="225">
        <f>D19+D29</f>
        <v>0</v>
      </c>
      <c r="F20" s="198"/>
    </row>
    <row r="21" spans="1:6" ht="16.5" customHeight="1" x14ac:dyDescent="0.2">
      <c r="A21" s="221"/>
      <c r="B21" s="216" t="s">
        <v>17</v>
      </c>
      <c r="C21" s="209" t="s">
        <v>20</v>
      </c>
      <c r="D21" s="209" t="s">
        <v>123</v>
      </c>
      <c r="E21" s="215"/>
      <c r="F21" s="198"/>
    </row>
    <row r="22" spans="1:6" ht="16.5" customHeight="1" x14ac:dyDescent="0.2">
      <c r="A22" s="221"/>
      <c r="B22" s="226">
        <v>1</v>
      </c>
      <c r="C22" s="227" t="s">
        <v>140</v>
      </c>
      <c r="D22" s="218">
        <v>0</v>
      </c>
      <c r="E22" s="215"/>
      <c r="F22" s="198"/>
    </row>
    <row r="23" spans="1:6" ht="16.5" customHeight="1" x14ac:dyDescent="0.2">
      <c r="A23" s="221"/>
      <c r="B23" s="228" t="s">
        <v>141</v>
      </c>
      <c r="C23" s="227" t="s">
        <v>142</v>
      </c>
      <c r="D23" s="218">
        <v>0</v>
      </c>
      <c r="E23" s="215"/>
      <c r="F23" s="198"/>
    </row>
    <row r="24" spans="1:6" ht="16.5" customHeight="1" x14ac:dyDescent="0.2">
      <c r="A24" s="221"/>
      <c r="B24" s="226">
        <v>3</v>
      </c>
      <c r="C24" s="227" t="s">
        <v>143</v>
      </c>
      <c r="D24" s="218">
        <v>0</v>
      </c>
      <c r="E24" s="215"/>
      <c r="F24" s="198"/>
    </row>
    <row r="25" spans="1:6" ht="16.5" customHeight="1" x14ac:dyDescent="0.2">
      <c r="A25" s="221"/>
      <c r="B25" s="226">
        <v>4</v>
      </c>
      <c r="C25" s="227" t="s">
        <v>144</v>
      </c>
      <c r="D25" s="218">
        <v>0</v>
      </c>
      <c r="E25" s="215"/>
      <c r="F25" s="229"/>
    </row>
    <row r="26" spans="1:6" ht="16.5" customHeight="1" x14ac:dyDescent="0.2">
      <c r="A26" s="221"/>
      <c r="B26" s="226">
        <v>5</v>
      </c>
      <c r="C26" s="227" t="s">
        <v>145</v>
      </c>
      <c r="D26" s="218">
        <v>0</v>
      </c>
      <c r="E26" s="215"/>
      <c r="F26" s="229"/>
    </row>
    <row r="27" spans="1:6" ht="16.5" customHeight="1" x14ac:dyDescent="0.2">
      <c r="A27" s="221"/>
      <c r="B27" s="226">
        <v>6</v>
      </c>
      <c r="C27" s="227" t="s">
        <v>146</v>
      </c>
      <c r="D27" s="214">
        <v>0</v>
      </c>
      <c r="E27" s="215"/>
      <c r="F27" s="198"/>
    </row>
    <row r="28" spans="1:6" ht="16.5" customHeight="1" x14ac:dyDescent="0.2">
      <c r="A28" s="221"/>
      <c r="B28" s="230">
        <v>7</v>
      </c>
      <c r="C28" s="213" t="s">
        <v>147</v>
      </c>
      <c r="D28" s="214">
        <v>0</v>
      </c>
      <c r="E28" s="215"/>
      <c r="F28" s="229"/>
    </row>
    <row r="29" spans="1:6" ht="13.5" thickBot="1" x14ac:dyDescent="0.25">
      <c r="A29" s="231"/>
      <c r="B29" s="232"/>
      <c r="C29" s="232"/>
      <c r="D29" s="233">
        <v>0</v>
      </c>
      <c r="E29" s="234"/>
      <c r="F29" s="198"/>
    </row>
    <row r="30" spans="1:6" x14ac:dyDescent="0.2">
      <c r="A30" s="198"/>
      <c r="B30" s="198"/>
      <c r="C30" s="198"/>
      <c r="D30" s="198"/>
      <c r="E30" s="199"/>
      <c r="F30" s="198"/>
    </row>
    <row r="31" spans="1:6" ht="18.75" thickBot="1" x14ac:dyDescent="0.25">
      <c r="A31" s="200" t="s">
        <v>148</v>
      </c>
      <c r="B31" s="201"/>
      <c r="C31" s="201"/>
      <c r="D31" s="201"/>
      <c r="E31" s="202"/>
      <c r="F31" s="198"/>
    </row>
    <row r="32" spans="1:6" ht="18" x14ac:dyDescent="0.2">
      <c r="A32" s="235" t="s">
        <v>149</v>
      </c>
      <c r="B32" s="236"/>
      <c r="C32" s="236"/>
      <c r="D32" s="236"/>
      <c r="E32" s="237"/>
      <c r="F32" s="198"/>
    </row>
    <row r="33" spans="1:6" ht="19.5" customHeight="1" x14ac:dyDescent="0.2">
      <c r="A33" s="206" t="s">
        <v>21</v>
      </c>
      <c r="B33" s="207" t="s">
        <v>18</v>
      </c>
      <c r="C33" s="208" t="s">
        <v>22</v>
      </c>
      <c r="D33" s="238" t="s">
        <v>123</v>
      </c>
      <c r="E33" s="210" t="s">
        <v>150</v>
      </c>
      <c r="F33" s="198"/>
    </row>
    <row r="34" spans="1:6" ht="19.5" customHeight="1" x14ac:dyDescent="0.2">
      <c r="A34" s="239">
        <v>1</v>
      </c>
      <c r="B34" s="240" t="s">
        <v>16</v>
      </c>
      <c r="C34" s="241" t="s">
        <v>125</v>
      </c>
      <c r="D34" s="242">
        <v>0</v>
      </c>
      <c r="E34" s="243"/>
      <c r="F34" s="198"/>
    </row>
    <row r="35" spans="1:6" ht="19.5" customHeight="1" x14ac:dyDescent="0.2">
      <c r="A35" s="244">
        <v>2</v>
      </c>
      <c r="B35" s="245" t="s">
        <v>67</v>
      </c>
      <c r="C35" s="246" t="s">
        <v>126</v>
      </c>
      <c r="D35" s="242">
        <v>0</v>
      </c>
      <c r="E35" s="247"/>
      <c r="F35" s="198"/>
    </row>
    <row r="36" spans="1:6" ht="19.5" customHeight="1" x14ac:dyDescent="0.2">
      <c r="A36" s="211">
        <v>3</v>
      </c>
      <c r="B36" s="220" t="s">
        <v>151</v>
      </c>
      <c r="C36" s="246" t="s">
        <v>152</v>
      </c>
      <c r="D36" s="242">
        <v>0</v>
      </c>
      <c r="E36" s="247"/>
      <c r="F36" s="198"/>
    </row>
    <row r="37" spans="1:6" ht="19.5" customHeight="1" x14ac:dyDescent="0.2">
      <c r="A37" s="244">
        <v>4</v>
      </c>
      <c r="B37" s="220" t="s">
        <v>83</v>
      </c>
      <c r="C37" s="246" t="s">
        <v>153</v>
      </c>
      <c r="D37" s="242">
        <v>0</v>
      </c>
      <c r="E37" s="247"/>
      <c r="F37" s="198"/>
    </row>
    <row r="38" spans="1:6" ht="19.5" customHeight="1" x14ac:dyDescent="0.2">
      <c r="A38" s="211">
        <v>5</v>
      </c>
      <c r="B38" s="248" t="s">
        <v>16</v>
      </c>
      <c r="C38" s="246" t="s">
        <v>130</v>
      </c>
      <c r="D38" s="242">
        <v>0</v>
      </c>
      <c r="E38" s="247"/>
      <c r="F38" s="198"/>
    </row>
    <row r="39" spans="1:6" ht="19.5" customHeight="1" x14ac:dyDescent="0.2">
      <c r="A39" s="244">
        <v>6</v>
      </c>
      <c r="B39" s="220" t="s">
        <v>16</v>
      </c>
      <c r="C39" s="246" t="s">
        <v>131</v>
      </c>
      <c r="D39" s="242">
        <v>0</v>
      </c>
      <c r="E39" s="247"/>
      <c r="F39" s="198"/>
    </row>
    <row r="40" spans="1:6" ht="19.5" customHeight="1" x14ac:dyDescent="0.2">
      <c r="A40" s="211">
        <v>7</v>
      </c>
      <c r="B40" s="220" t="s">
        <v>85</v>
      </c>
      <c r="C40" s="246" t="s">
        <v>154</v>
      </c>
      <c r="D40" s="242">
        <v>0</v>
      </c>
      <c r="E40" s="249"/>
      <c r="F40" s="198"/>
    </row>
    <row r="41" spans="1:6" ht="19.5" customHeight="1" x14ac:dyDescent="0.2">
      <c r="A41" s="244">
        <v>8</v>
      </c>
      <c r="B41" s="220" t="s">
        <v>16</v>
      </c>
      <c r="C41" s="213" t="s">
        <v>133</v>
      </c>
      <c r="D41" s="250">
        <v>0</v>
      </c>
      <c r="E41" s="247"/>
      <c r="F41" s="198"/>
    </row>
    <row r="42" spans="1:6" ht="19.5" customHeight="1" x14ac:dyDescent="0.2">
      <c r="A42" s="211">
        <v>9</v>
      </c>
      <c r="B42" s="251" t="s">
        <v>16</v>
      </c>
      <c r="C42" s="252" t="s">
        <v>134</v>
      </c>
      <c r="D42" s="242">
        <v>0</v>
      </c>
      <c r="E42" s="247"/>
      <c r="F42" s="198"/>
    </row>
    <row r="43" spans="1:6" ht="19.5" customHeight="1" x14ac:dyDescent="0.2">
      <c r="A43" s="244">
        <v>10</v>
      </c>
      <c r="B43" s="253" t="s">
        <v>16</v>
      </c>
      <c r="C43" s="252" t="s">
        <v>155</v>
      </c>
      <c r="D43" s="242">
        <v>0</v>
      </c>
      <c r="E43" s="247"/>
      <c r="F43" s="198"/>
    </row>
    <row r="44" spans="1:6" ht="19.5" customHeight="1" x14ac:dyDescent="0.2">
      <c r="A44" s="211">
        <v>11</v>
      </c>
      <c r="B44" s="220" t="s">
        <v>136</v>
      </c>
      <c r="C44" s="246" t="s">
        <v>137</v>
      </c>
      <c r="D44" s="242">
        <v>0</v>
      </c>
      <c r="E44" s="247"/>
      <c r="F44" s="198"/>
    </row>
    <row r="45" spans="1:6" ht="19.5" customHeight="1" x14ac:dyDescent="0.2">
      <c r="A45" s="244">
        <v>12</v>
      </c>
      <c r="B45" s="220" t="s">
        <v>23</v>
      </c>
      <c r="C45" s="246" t="s">
        <v>138</v>
      </c>
      <c r="D45" s="242">
        <v>0</v>
      </c>
      <c r="E45" s="247"/>
      <c r="F45" s="198"/>
    </row>
    <row r="46" spans="1:6" x14ac:dyDescent="0.2">
      <c r="A46" s="254"/>
      <c r="B46" s="255"/>
      <c r="C46" s="255"/>
      <c r="D46" s="256">
        <f>SUM(D34:D45)</f>
        <v>0</v>
      </c>
      <c r="E46" s="247"/>
      <c r="F46" s="198"/>
    </row>
    <row r="47" spans="1:6" ht="18" x14ac:dyDescent="0.2">
      <c r="A47" s="257" t="s">
        <v>156</v>
      </c>
      <c r="B47" s="255"/>
      <c r="C47" s="255"/>
      <c r="D47" s="255"/>
      <c r="E47" s="249">
        <f>D46+D56</f>
        <v>0</v>
      </c>
      <c r="F47" s="198"/>
    </row>
    <row r="48" spans="1:6" ht="14.25" customHeight="1" x14ac:dyDescent="0.2">
      <c r="A48" s="254"/>
      <c r="B48" s="216" t="s">
        <v>17</v>
      </c>
      <c r="C48" s="238" t="s">
        <v>20</v>
      </c>
      <c r="D48" s="238" t="s">
        <v>123</v>
      </c>
      <c r="E48" s="247"/>
      <c r="F48" s="229"/>
    </row>
    <row r="49" spans="1:6" ht="14.25" customHeight="1" x14ac:dyDescent="0.2">
      <c r="A49" s="254"/>
      <c r="B49" s="258">
        <v>1</v>
      </c>
      <c r="C49" s="259" t="s">
        <v>157</v>
      </c>
      <c r="D49" s="242">
        <v>0</v>
      </c>
      <c r="E49" s="247"/>
      <c r="F49" s="198"/>
    </row>
    <row r="50" spans="1:6" ht="14.25" customHeight="1" x14ac:dyDescent="0.2">
      <c r="A50" s="254"/>
      <c r="B50" s="260" t="s">
        <v>141</v>
      </c>
      <c r="C50" s="261" t="s">
        <v>158</v>
      </c>
      <c r="D50" s="242">
        <v>0</v>
      </c>
      <c r="E50" s="247"/>
      <c r="F50" s="198"/>
    </row>
    <row r="51" spans="1:6" ht="14.25" customHeight="1" x14ac:dyDescent="0.2">
      <c r="A51" s="254"/>
      <c r="B51" s="258">
        <v>3</v>
      </c>
      <c r="C51" s="262" t="s">
        <v>159</v>
      </c>
      <c r="D51" s="242">
        <v>0</v>
      </c>
      <c r="E51" s="247"/>
      <c r="F51" s="198"/>
    </row>
    <row r="52" spans="1:6" ht="14.25" customHeight="1" x14ac:dyDescent="0.2">
      <c r="A52" s="254"/>
      <c r="B52" s="258">
        <v>4</v>
      </c>
      <c r="C52" s="263" t="s">
        <v>144</v>
      </c>
      <c r="D52" s="242">
        <v>0</v>
      </c>
      <c r="E52" s="249"/>
      <c r="F52" s="198"/>
    </row>
    <row r="53" spans="1:6" ht="14.25" customHeight="1" x14ac:dyDescent="0.2">
      <c r="A53" s="254"/>
      <c r="B53" s="258">
        <v>5</v>
      </c>
      <c r="C53" s="227" t="s">
        <v>145</v>
      </c>
      <c r="D53" s="250">
        <v>0</v>
      </c>
      <c r="E53" s="247"/>
      <c r="F53" s="198"/>
    </row>
    <row r="54" spans="1:6" ht="14.25" customHeight="1" x14ac:dyDescent="0.2">
      <c r="A54" s="254"/>
      <c r="B54" s="264" t="s">
        <v>160</v>
      </c>
      <c r="C54" s="265" t="s">
        <v>146</v>
      </c>
      <c r="D54" s="242">
        <v>0</v>
      </c>
      <c r="E54" s="247"/>
      <c r="F54" s="198"/>
    </row>
    <row r="55" spans="1:6" ht="14.25" customHeight="1" x14ac:dyDescent="0.2">
      <c r="A55" s="254"/>
      <c r="B55" s="266">
        <v>7</v>
      </c>
      <c r="C55" s="267" t="s">
        <v>161</v>
      </c>
      <c r="D55" s="242">
        <v>0</v>
      </c>
      <c r="E55" s="247"/>
      <c r="F55" s="198"/>
    </row>
    <row r="56" spans="1:6" ht="13.5" thickBot="1" x14ac:dyDescent="0.25">
      <c r="A56" s="268"/>
      <c r="B56" s="269"/>
      <c r="C56" s="269"/>
      <c r="D56" s="270">
        <f>SUM(D49:D55)</f>
        <v>0</v>
      </c>
      <c r="E56" s="271"/>
      <c r="F56" s="198"/>
    </row>
    <row r="57" spans="1:6" x14ac:dyDescent="0.2">
      <c r="A57" s="198"/>
      <c r="B57" s="198"/>
      <c r="C57" s="198"/>
      <c r="D57" s="198"/>
      <c r="E57" s="198"/>
      <c r="F57" s="198"/>
    </row>
    <row r="58" spans="1:6" ht="18.75" thickBot="1" x14ac:dyDescent="0.25">
      <c r="A58" s="200" t="s">
        <v>162</v>
      </c>
      <c r="B58" s="200"/>
      <c r="C58" s="200"/>
      <c r="D58" s="200"/>
      <c r="E58" s="200"/>
      <c r="F58" s="198"/>
    </row>
    <row r="59" spans="1:6" ht="18" x14ac:dyDescent="0.2">
      <c r="A59" s="272" t="s">
        <v>163</v>
      </c>
      <c r="B59" s="273"/>
      <c r="C59" s="273"/>
      <c r="D59" s="273"/>
      <c r="E59" s="274" t="s">
        <v>164</v>
      </c>
      <c r="F59" s="275"/>
    </row>
    <row r="60" spans="1:6" x14ac:dyDescent="0.2">
      <c r="A60" s="206" t="s">
        <v>21</v>
      </c>
      <c r="B60" s="207" t="s">
        <v>18</v>
      </c>
      <c r="C60" s="276" t="s">
        <v>22</v>
      </c>
      <c r="D60" s="238" t="s">
        <v>165</v>
      </c>
      <c r="E60" s="277"/>
      <c r="F60" s="275"/>
    </row>
    <row r="61" spans="1:6" ht="17.25" customHeight="1" x14ac:dyDescent="0.2">
      <c r="A61" s="211">
        <v>1</v>
      </c>
      <c r="B61" s="240" t="s">
        <v>16</v>
      </c>
      <c r="C61" s="241" t="s">
        <v>166</v>
      </c>
      <c r="D61" s="250">
        <v>0</v>
      </c>
      <c r="E61" s="278"/>
      <c r="F61" s="275"/>
    </row>
    <row r="62" spans="1:6" ht="17.25" customHeight="1" x14ac:dyDescent="0.2">
      <c r="A62" s="211">
        <v>2</v>
      </c>
      <c r="B62" s="245" t="s">
        <v>16</v>
      </c>
      <c r="C62" s="246" t="s">
        <v>167</v>
      </c>
      <c r="D62" s="250">
        <v>0</v>
      </c>
      <c r="E62" s="279"/>
      <c r="F62" s="275"/>
    </row>
    <row r="63" spans="1:6" ht="17.25" customHeight="1" x14ac:dyDescent="0.2">
      <c r="A63" s="211">
        <v>3</v>
      </c>
      <c r="B63" s="245" t="s">
        <v>16</v>
      </c>
      <c r="C63" s="246" t="s">
        <v>168</v>
      </c>
      <c r="D63" s="250">
        <v>0</v>
      </c>
      <c r="E63" s="280">
        <f>D61+D62+D63+D64+D65+D66</f>
        <v>0</v>
      </c>
      <c r="F63" s="275"/>
    </row>
    <row r="64" spans="1:6" ht="17.25" customHeight="1" x14ac:dyDescent="0.2">
      <c r="A64" s="211">
        <v>4</v>
      </c>
      <c r="B64" s="217" t="s">
        <v>16</v>
      </c>
      <c r="C64" s="246" t="s">
        <v>169</v>
      </c>
      <c r="D64" s="250">
        <v>0</v>
      </c>
      <c r="E64" s="281"/>
      <c r="F64" s="282"/>
    </row>
    <row r="65" spans="1:6" ht="17.25" customHeight="1" x14ac:dyDescent="0.2">
      <c r="A65" s="211">
        <v>5</v>
      </c>
      <c r="B65" s="217" t="s">
        <v>16</v>
      </c>
      <c r="C65" s="246" t="s">
        <v>170</v>
      </c>
      <c r="D65" s="250">
        <v>0</v>
      </c>
      <c r="E65" s="279"/>
      <c r="F65" s="275"/>
    </row>
    <row r="66" spans="1:6" ht="17.25" customHeight="1" thickBot="1" x14ac:dyDescent="0.25">
      <c r="A66" s="283">
        <v>7</v>
      </c>
      <c r="B66" s="284" t="s">
        <v>16</v>
      </c>
      <c r="C66" s="285" t="s">
        <v>171</v>
      </c>
      <c r="D66" s="286">
        <v>0</v>
      </c>
      <c r="E66" s="287"/>
      <c r="F66" s="275"/>
    </row>
    <row r="67" spans="1:6" x14ac:dyDescent="0.2">
      <c r="A67" s="275"/>
      <c r="B67" s="275"/>
      <c r="C67" s="275"/>
      <c r="D67" s="288"/>
      <c r="E67" s="275"/>
      <c r="F67" s="275"/>
    </row>
    <row r="68" spans="1:6" x14ac:dyDescent="0.2">
      <c r="A68" s="198"/>
      <c r="B68" s="198"/>
      <c r="C68" s="198"/>
      <c r="D68" s="198"/>
      <c r="E68" s="198"/>
      <c r="F68" s="198"/>
    </row>
    <row r="69" spans="1:6" ht="18.75" thickBot="1" x14ac:dyDescent="0.25">
      <c r="A69" s="200" t="s">
        <v>172</v>
      </c>
      <c r="B69" s="201"/>
      <c r="C69" s="201"/>
      <c r="D69" s="201"/>
      <c r="E69" s="201"/>
      <c r="F69" s="198"/>
    </row>
    <row r="70" spans="1:6" ht="18" x14ac:dyDescent="0.2">
      <c r="A70" s="235" t="s">
        <v>173</v>
      </c>
      <c r="B70" s="236"/>
      <c r="C70" s="236"/>
      <c r="D70" s="236"/>
      <c r="E70" s="237"/>
      <c r="F70" s="198"/>
    </row>
    <row r="71" spans="1:6" ht="17.25" customHeight="1" x14ac:dyDescent="0.2">
      <c r="A71" s="206" t="s">
        <v>21</v>
      </c>
      <c r="B71" s="207" t="s">
        <v>18</v>
      </c>
      <c r="C71" s="208" t="s">
        <v>22</v>
      </c>
      <c r="D71" s="238" t="s">
        <v>174</v>
      </c>
      <c r="E71" s="210" t="s">
        <v>175</v>
      </c>
      <c r="F71" s="198"/>
    </row>
    <row r="72" spans="1:6" ht="17.25" customHeight="1" x14ac:dyDescent="0.2">
      <c r="A72" s="239">
        <v>1</v>
      </c>
      <c r="B72" s="240" t="s">
        <v>16</v>
      </c>
      <c r="C72" s="241" t="s">
        <v>125</v>
      </c>
      <c r="D72" s="250">
        <v>0</v>
      </c>
      <c r="E72" s="278"/>
      <c r="F72" s="198"/>
    </row>
    <row r="73" spans="1:6" ht="17.25" customHeight="1" x14ac:dyDescent="0.2">
      <c r="A73" s="244">
        <v>2</v>
      </c>
      <c r="B73" s="216" t="s">
        <v>176</v>
      </c>
      <c r="C73" s="246" t="s">
        <v>177</v>
      </c>
      <c r="D73" s="250">
        <v>0</v>
      </c>
      <c r="E73" s="279"/>
      <c r="F73" s="198"/>
    </row>
    <row r="74" spans="1:6" ht="17.25" customHeight="1" x14ac:dyDescent="0.2">
      <c r="A74" s="211">
        <v>3</v>
      </c>
      <c r="B74" s="289" t="s">
        <v>178</v>
      </c>
      <c r="C74" s="267" t="s">
        <v>179</v>
      </c>
      <c r="D74" s="250">
        <v>0</v>
      </c>
      <c r="E74" s="279"/>
      <c r="F74" s="198"/>
    </row>
    <row r="75" spans="1:6" ht="17.25" customHeight="1" x14ac:dyDescent="0.2">
      <c r="A75" s="211">
        <v>4</v>
      </c>
      <c r="B75" s="248" t="s">
        <v>16</v>
      </c>
      <c r="C75" s="267" t="s">
        <v>180</v>
      </c>
      <c r="D75" s="250">
        <v>0</v>
      </c>
      <c r="E75" s="279"/>
      <c r="F75" s="198"/>
    </row>
    <row r="76" spans="1:6" ht="17.25" customHeight="1" x14ac:dyDescent="0.2">
      <c r="A76" s="211">
        <v>5</v>
      </c>
      <c r="B76" s="220" t="s">
        <v>85</v>
      </c>
      <c r="C76" s="246" t="s">
        <v>181</v>
      </c>
      <c r="D76" s="250">
        <v>0</v>
      </c>
      <c r="E76" s="279"/>
      <c r="F76" s="198"/>
    </row>
    <row r="77" spans="1:6" ht="17.25" customHeight="1" x14ac:dyDescent="0.2">
      <c r="A77" s="244">
        <v>6</v>
      </c>
      <c r="B77" s="220" t="s">
        <v>182</v>
      </c>
      <c r="C77" s="290" t="s">
        <v>183</v>
      </c>
      <c r="D77" s="250">
        <v>0</v>
      </c>
      <c r="E77" s="279"/>
      <c r="F77" s="198"/>
    </row>
    <row r="78" spans="1:6" ht="17.25" customHeight="1" x14ac:dyDescent="0.2">
      <c r="A78" s="244">
        <v>7</v>
      </c>
      <c r="B78" s="220" t="s">
        <v>136</v>
      </c>
      <c r="C78" s="267" t="s">
        <v>184</v>
      </c>
      <c r="D78" s="250">
        <v>0</v>
      </c>
      <c r="E78" s="279"/>
      <c r="F78" s="198"/>
    </row>
    <row r="79" spans="1:6" ht="17.25" customHeight="1" x14ac:dyDescent="0.2">
      <c r="A79" s="211">
        <v>8</v>
      </c>
      <c r="B79" s="220" t="s">
        <v>23</v>
      </c>
      <c r="C79" s="246" t="s">
        <v>138</v>
      </c>
      <c r="D79" s="250">
        <v>0</v>
      </c>
      <c r="E79" s="279"/>
      <c r="F79" s="275"/>
    </row>
    <row r="80" spans="1:6" ht="15.75" x14ac:dyDescent="0.2">
      <c r="A80" s="254"/>
      <c r="B80" s="291"/>
      <c r="C80" s="291"/>
      <c r="D80" s="292">
        <f>SUM(D72:D79)</f>
        <v>0</v>
      </c>
      <c r="E80" s="280"/>
      <c r="F80" s="288"/>
    </row>
    <row r="81" spans="1:6" ht="18" x14ac:dyDescent="0.2">
      <c r="A81" s="257" t="s">
        <v>185</v>
      </c>
      <c r="B81" s="255"/>
      <c r="C81" s="291"/>
      <c r="D81" s="291"/>
      <c r="E81" s="280">
        <f>D80+D86</f>
        <v>0</v>
      </c>
      <c r="F81" s="198"/>
    </row>
    <row r="82" spans="1:6" x14ac:dyDescent="0.2">
      <c r="A82" s="254"/>
      <c r="B82" s="216" t="s">
        <v>17</v>
      </c>
      <c r="C82" s="238" t="s">
        <v>20</v>
      </c>
      <c r="D82" s="250" t="s">
        <v>174</v>
      </c>
      <c r="E82" s="279"/>
      <c r="F82" s="229"/>
    </row>
    <row r="83" spans="1:6" x14ac:dyDescent="0.2">
      <c r="A83" s="254"/>
      <c r="B83" s="258">
        <v>1</v>
      </c>
      <c r="C83" s="263" t="s">
        <v>186</v>
      </c>
      <c r="D83" s="250">
        <v>0</v>
      </c>
      <c r="E83" s="279"/>
      <c r="F83" s="198"/>
    </row>
    <row r="84" spans="1:6" x14ac:dyDescent="0.2">
      <c r="A84" s="254"/>
      <c r="B84" s="293">
        <v>2</v>
      </c>
      <c r="C84" s="227" t="s">
        <v>187</v>
      </c>
      <c r="D84" s="250">
        <v>0</v>
      </c>
      <c r="E84" s="279"/>
      <c r="F84" s="198"/>
    </row>
    <row r="85" spans="1:6" x14ac:dyDescent="0.2">
      <c r="A85" s="254"/>
      <c r="B85" s="294" t="s">
        <v>49</v>
      </c>
      <c r="C85" s="227" t="s">
        <v>188</v>
      </c>
      <c r="D85" s="250">
        <v>0</v>
      </c>
      <c r="E85" s="279"/>
      <c r="F85" s="229"/>
    </row>
    <row r="86" spans="1:6" ht="13.5" thickBot="1" x14ac:dyDescent="0.25">
      <c r="A86" s="268"/>
      <c r="B86" s="269"/>
      <c r="C86" s="269"/>
      <c r="D86" s="295">
        <f>SUM(D83:D85)</f>
        <v>0</v>
      </c>
      <c r="E86" s="287"/>
      <c r="F86" s="198"/>
    </row>
    <row r="87" spans="1:6" x14ac:dyDescent="0.2">
      <c r="A87" s="198"/>
      <c r="B87" s="198"/>
      <c r="C87" s="198"/>
      <c r="D87" s="198"/>
      <c r="E87" s="198"/>
      <c r="F87" s="198"/>
    </row>
    <row r="88" spans="1:6" ht="18.75" thickBot="1" x14ac:dyDescent="0.25">
      <c r="A88" s="200" t="s">
        <v>189</v>
      </c>
      <c r="B88" s="200"/>
      <c r="C88" s="200"/>
      <c r="D88" s="200"/>
      <c r="E88" s="199"/>
      <c r="F88" s="198"/>
    </row>
    <row r="89" spans="1:6" x14ac:dyDescent="0.2">
      <c r="A89" s="296" t="s">
        <v>21</v>
      </c>
      <c r="B89" s="297" t="s">
        <v>18</v>
      </c>
      <c r="C89" s="297" t="s">
        <v>22</v>
      </c>
      <c r="D89" s="298" t="s">
        <v>190</v>
      </c>
      <c r="E89" s="299" t="s">
        <v>191</v>
      </c>
      <c r="F89" s="229"/>
    </row>
    <row r="90" spans="1:6" ht="20.25" customHeight="1" x14ac:dyDescent="0.2">
      <c r="A90" s="211">
        <v>1</v>
      </c>
      <c r="B90" s="217" t="s">
        <v>192</v>
      </c>
      <c r="C90" s="213" t="s">
        <v>193</v>
      </c>
      <c r="D90" s="218">
        <v>0</v>
      </c>
      <c r="E90" s="300"/>
      <c r="F90" s="229"/>
    </row>
    <row r="91" spans="1:6" ht="20.25" customHeight="1" x14ac:dyDescent="0.2">
      <c r="A91" s="211">
        <v>2</v>
      </c>
      <c r="B91" s="217" t="s">
        <v>194</v>
      </c>
      <c r="C91" s="213" t="s">
        <v>195</v>
      </c>
      <c r="D91" s="218">
        <v>0</v>
      </c>
      <c r="E91" s="301"/>
      <c r="F91" s="229"/>
    </row>
    <row r="92" spans="1:6" ht="20.25" customHeight="1" x14ac:dyDescent="0.2">
      <c r="A92" s="211">
        <v>3</v>
      </c>
      <c r="B92" s="217" t="s">
        <v>196</v>
      </c>
      <c r="C92" s="213" t="s">
        <v>197</v>
      </c>
      <c r="D92" s="218">
        <v>0</v>
      </c>
      <c r="E92" s="301"/>
      <c r="F92" s="198"/>
    </row>
    <row r="93" spans="1:6" ht="20.25" customHeight="1" x14ac:dyDescent="0.2">
      <c r="A93" s="211">
        <v>4</v>
      </c>
      <c r="B93" s="217" t="s">
        <v>198</v>
      </c>
      <c r="C93" s="213" t="s">
        <v>199</v>
      </c>
      <c r="D93" s="218">
        <v>0</v>
      </c>
      <c r="E93" s="302">
        <f>D90+D91+D92+D93+D94+D95+D96+D97</f>
        <v>0</v>
      </c>
      <c r="F93" s="198"/>
    </row>
    <row r="94" spans="1:6" ht="20.25" customHeight="1" x14ac:dyDescent="0.2">
      <c r="A94" s="211">
        <v>5</v>
      </c>
      <c r="B94" s="217" t="s">
        <v>200</v>
      </c>
      <c r="C94" s="213" t="s">
        <v>201</v>
      </c>
      <c r="D94" s="218">
        <v>0</v>
      </c>
      <c r="E94" s="302"/>
      <c r="F94" s="198"/>
    </row>
    <row r="95" spans="1:6" ht="20.25" customHeight="1" x14ac:dyDescent="0.2">
      <c r="A95" s="211">
        <v>6</v>
      </c>
      <c r="B95" s="217" t="s">
        <v>202</v>
      </c>
      <c r="C95" s="213" t="s">
        <v>203</v>
      </c>
      <c r="D95" s="218">
        <v>0</v>
      </c>
      <c r="E95" s="301"/>
      <c r="F95" s="198"/>
    </row>
    <row r="96" spans="1:6" ht="20.25" customHeight="1" x14ac:dyDescent="0.2">
      <c r="A96" s="211">
        <v>7</v>
      </c>
      <c r="B96" s="217" t="s">
        <v>204</v>
      </c>
      <c r="C96" s="213" t="s">
        <v>205</v>
      </c>
      <c r="D96" s="218">
        <v>0</v>
      </c>
      <c r="E96" s="301"/>
      <c r="F96" s="229"/>
    </row>
    <row r="97" spans="1:6" ht="20.25" customHeight="1" thickBot="1" x14ac:dyDescent="0.25">
      <c r="A97" s="283">
        <v>8</v>
      </c>
      <c r="B97" s="284" t="s">
        <v>206</v>
      </c>
      <c r="C97" s="303" t="s">
        <v>207</v>
      </c>
      <c r="D97" s="304">
        <v>0</v>
      </c>
      <c r="E97" s="305"/>
      <c r="F97" s="229"/>
    </row>
    <row r="98" spans="1:6" x14ac:dyDescent="0.2">
      <c r="A98" s="198"/>
      <c r="B98" s="198"/>
      <c r="C98" s="198"/>
      <c r="D98" s="198"/>
      <c r="E98" s="199"/>
      <c r="F98" s="198"/>
    </row>
    <row r="99" spans="1:6" ht="18.75" thickBot="1" x14ac:dyDescent="0.25">
      <c r="A99" s="200" t="s">
        <v>208</v>
      </c>
      <c r="B99" s="201"/>
      <c r="C99" s="201"/>
      <c r="D99" s="201"/>
      <c r="E99" s="202"/>
      <c r="F99" s="202"/>
    </row>
    <row r="100" spans="1:6" ht="18" x14ac:dyDescent="0.2">
      <c r="A100" s="272" t="s">
        <v>209</v>
      </c>
      <c r="B100" s="273"/>
      <c r="C100" s="273"/>
      <c r="D100" s="273"/>
      <c r="E100" s="306"/>
      <c r="F100" s="306"/>
    </row>
    <row r="101" spans="1:6" x14ac:dyDescent="0.2">
      <c r="A101" s="307" t="s">
        <v>210</v>
      </c>
      <c r="B101" s="308"/>
      <c r="C101" s="308"/>
      <c r="D101" s="309"/>
      <c r="E101" s="210" t="s">
        <v>211</v>
      </c>
      <c r="F101" s="210" t="s">
        <v>212</v>
      </c>
    </row>
    <row r="102" spans="1:6" x14ac:dyDescent="0.2">
      <c r="A102" s="206" t="s">
        <v>21</v>
      </c>
      <c r="B102" s="207" t="s">
        <v>18</v>
      </c>
      <c r="C102" s="208" t="s">
        <v>22</v>
      </c>
      <c r="D102" s="208"/>
      <c r="E102" s="310"/>
      <c r="F102" s="311"/>
    </row>
    <row r="103" spans="1:6" ht="21" customHeight="1" x14ac:dyDescent="0.2">
      <c r="A103" s="211">
        <v>1</v>
      </c>
      <c r="B103" s="245" t="s">
        <v>16</v>
      </c>
      <c r="C103" s="312" t="s">
        <v>213</v>
      </c>
      <c r="D103" s="218">
        <v>0</v>
      </c>
      <c r="E103" s="313"/>
      <c r="F103" s="314"/>
    </row>
    <row r="104" spans="1:6" ht="21" customHeight="1" x14ac:dyDescent="0.2">
      <c r="A104" s="211">
        <v>2</v>
      </c>
      <c r="B104" s="217" t="s">
        <v>16</v>
      </c>
      <c r="C104" s="312" t="s">
        <v>214</v>
      </c>
      <c r="D104" s="218">
        <v>0</v>
      </c>
      <c r="E104" s="313"/>
      <c r="F104" s="314"/>
    </row>
    <row r="105" spans="1:6" ht="21" customHeight="1" x14ac:dyDescent="0.2">
      <c r="A105" s="211">
        <v>3</v>
      </c>
      <c r="B105" s="217" t="s">
        <v>16</v>
      </c>
      <c r="C105" s="312" t="s">
        <v>215</v>
      </c>
      <c r="D105" s="218">
        <v>0</v>
      </c>
      <c r="E105" s="315">
        <f>D103+D104+D105+D106+D107+D108+D109</f>
        <v>0</v>
      </c>
      <c r="F105" s="249">
        <f>E105*3</f>
        <v>0</v>
      </c>
    </row>
    <row r="106" spans="1:6" ht="21" customHeight="1" x14ac:dyDescent="0.2">
      <c r="A106" s="211">
        <v>4</v>
      </c>
      <c r="B106" s="217" t="s">
        <v>16</v>
      </c>
      <c r="C106" s="312" t="s">
        <v>216</v>
      </c>
      <c r="D106" s="218">
        <v>0</v>
      </c>
      <c r="E106" s="316"/>
      <c r="F106" s="317"/>
    </row>
    <row r="107" spans="1:6" ht="21" customHeight="1" x14ac:dyDescent="0.2">
      <c r="A107" s="211">
        <v>6</v>
      </c>
      <c r="B107" s="217" t="s">
        <v>16</v>
      </c>
      <c r="C107" s="312" t="s">
        <v>217</v>
      </c>
      <c r="D107" s="218">
        <v>0</v>
      </c>
      <c r="E107" s="313"/>
      <c r="F107" s="314"/>
    </row>
    <row r="108" spans="1:6" ht="21" customHeight="1" x14ac:dyDescent="0.2">
      <c r="A108" s="211">
        <v>7</v>
      </c>
      <c r="B108" s="217" t="s">
        <v>16</v>
      </c>
      <c r="C108" s="312" t="s">
        <v>218</v>
      </c>
      <c r="D108" s="218">
        <v>0</v>
      </c>
      <c r="E108" s="313"/>
      <c r="F108" s="314"/>
    </row>
    <row r="109" spans="1:6" ht="21" customHeight="1" x14ac:dyDescent="0.2">
      <c r="A109" s="211">
        <v>8</v>
      </c>
      <c r="B109" s="217" t="s">
        <v>16</v>
      </c>
      <c r="C109" s="312" t="s">
        <v>219</v>
      </c>
      <c r="D109" s="214">
        <v>0</v>
      </c>
      <c r="E109" s="318"/>
      <c r="F109" s="319"/>
    </row>
    <row r="110" spans="1:6" ht="18" x14ac:dyDescent="0.2">
      <c r="A110" s="257"/>
      <c r="B110" s="255"/>
      <c r="C110" s="255"/>
      <c r="D110" s="256"/>
      <c r="E110" s="320"/>
      <c r="F110" s="311"/>
    </row>
    <row r="111" spans="1:6" x14ac:dyDescent="0.2">
      <c r="A111" s="307" t="s">
        <v>220</v>
      </c>
      <c r="B111" s="308"/>
      <c r="C111" s="308"/>
      <c r="D111" s="309"/>
      <c r="E111" s="321" t="s">
        <v>221</v>
      </c>
      <c r="F111" s="210" t="s">
        <v>221</v>
      </c>
    </row>
    <row r="112" spans="1:6" x14ac:dyDescent="0.2">
      <c r="A112" s="206" t="s">
        <v>21</v>
      </c>
      <c r="B112" s="207" t="s">
        <v>18</v>
      </c>
      <c r="C112" s="208" t="s">
        <v>22</v>
      </c>
      <c r="D112" s="208"/>
      <c r="E112" s="310"/>
      <c r="F112" s="311"/>
    </row>
    <row r="113" spans="1:6" ht="19.5" customHeight="1" x14ac:dyDescent="0.2">
      <c r="A113" s="211">
        <v>1</v>
      </c>
      <c r="B113" s="245" t="s">
        <v>16</v>
      </c>
      <c r="C113" s="312" t="s">
        <v>222</v>
      </c>
      <c r="D113" s="218">
        <v>0</v>
      </c>
      <c r="E113" s="313"/>
      <c r="F113" s="314"/>
    </row>
    <row r="114" spans="1:6" ht="19.5" customHeight="1" x14ac:dyDescent="0.2">
      <c r="A114" s="211">
        <v>3</v>
      </c>
      <c r="B114" s="217" t="s">
        <v>16</v>
      </c>
      <c r="C114" s="312" t="s">
        <v>216</v>
      </c>
      <c r="D114" s="218">
        <v>0</v>
      </c>
      <c r="E114" s="313"/>
      <c r="F114" s="314"/>
    </row>
    <row r="115" spans="1:6" ht="19.5" customHeight="1" x14ac:dyDescent="0.2">
      <c r="A115" s="211">
        <v>4</v>
      </c>
      <c r="B115" s="217" t="s">
        <v>16</v>
      </c>
      <c r="C115" s="312" t="s">
        <v>217</v>
      </c>
      <c r="D115" s="218">
        <v>0</v>
      </c>
      <c r="E115" s="315">
        <f>D113+D114+D115+D116+D117</f>
        <v>0</v>
      </c>
      <c r="F115" s="280">
        <f>E115*3</f>
        <v>0</v>
      </c>
    </row>
    <row r="116" spans="1:6" ht="19.5" customHeight="1" x14ac:dyDescent="0.2">
      <c r="A116" s="211">
        <v>5</v>
      </c>
      <c r="B116" s="217" t="s">
        <v>16</v>
      </c>
      <c r="C116" s="312" t="s">
        <v>223</v>
      </c>
      <c r="D116" s="218">
        <v>0</v>
      </c>
      <c r="E116" s="313"/>
      <c r="F116" s="314"/>
    </row>
    <row r="117" spans="1:6" ht="19.5" customHeight="1" thickBot="1" x14ac:dyDescent="0.25">
      <c r="A117" s="283">
        <v>6</v>
      </c>
      <c r="B117" s="284" t="s">
        <v>16</v>
      </c>
      <c r="C117" s="322" t="s">
        <v>219</v>
      </c>
      <c r="D117" s="304">
        <v>0</v>
      </c>
      <c r="E117" s="323"/>
      <c r="F117" s="324"/>
    </row>
    <row r="118" spans="1:6" ht="18.75" thickBot="1" x14ac:dyDescent="0.25">
      <c r="A118" s="325"/>
      <c r="B118" s="255"/>
      <c r="C118" s="255"/>
      <c r="D118" s="256"/>
      <c r="E118" s="320"/>
      <c r="F118" s="198"/>
    </row>
    <row r="119" spans="1:6" x14ac:dyDescent="0.2">
      <c r="A119" s="326" t="s">
        <v>224</v>
      </c>
      <c r="B119" s="327"/>
      <c r="C119" s="328"/>
      <c r="D119" s="329"/>
      <c r="E119" s="330"/>
      <c r="F119" s="331"/>
    </row>
    <row r="120" spans="1:6" ht="15.75" x14ac:dyDescent="0.2">
      <c r="A120" s="206" t="s">
        <v>21</v>
      </c>
      <c r="B120" s="207" t="s">
        <v>18</v>
      </c>
      <c r="C120" s="276" t="s">
        <v>22</v>
      </c>
      <c r="D120" s="332"/>
      <c r="E120" s="333">
        <v>0</v>
      </c>
      <c r="F120" s="249">
        <f>E120*3</f>
        <v>0</v>
      </c>
    </row>
    <row r="121" spans="1:6" ht="21" customHeight="1" thickBot="1" x14ac:dyDescent="0.25">
      <c r="A121" s="334">
        <v>1</v>
      </c>
      <c r="B121" s="335" t="s">
        <v>16</v>
      </c>
      <c r="C121" s="336" t="s">
        <v>271</v>
      </c>
      <c r="D121" s="337"/>
      <c r="E121" s="323"/>
      <c r="F121" s="324"/>
    </row>
    <row r="122" spans="1:6" x14ac:dyDescent="0.2">
      <c r="A122" s="198"/>
      <c r="B122" s="198"/>
      <c r="C122" s="198"/>
      <c r="D122" s="198"/>
      <c r="E122" s="199"/>
      <c r="F122" s="198"/>
    </row>
    <row r="123" spans="1:6" ht="18.75" thickBot="1" x14ac:dyDescent="0.25">
      <c r="A123" s="200" t="s">
        <v>225</v>
      </c>
      <c r="B123" s="200"/>
      <c r="C123" s="200"/>
      <c r="D123" s="200"/>
      <c r="E123" s="199"/>
      <c r="F123" s="198"/>
    </row>
    <row r="124" spans="1:6" x14ac:dyDescent="0.2">
      <c r="A124" s="338" t="s">
        <v>21</v>
      </c>
      <c r="B124" s="339" t="s">
        <v>18</v>
      </c>
      <c r="C124" s="339" t="s">
        <v>22</v>
      </c>
      <c r="D124" s="340" t="s">
        <v>226</v>
      </c>
      <c r="E124" s="198"/>
      <c r="F124" s="198"/>
    </row>
    <row r="125" spans="1:6" ht="20.25" customHeight="1" thickBot="1" x14ac:dyDescent="0.25">
      <c r="A125" s="283">
        <v>1</v>
      </c>
      <c r="B125" s="284" t="s">
        <v>16</v>
      </c>
      <c r="C125" s="322" t="s">
        <v>227</v>
      </c>
      <c r="D125" s="341">
        <v>0</v>
      </c>
      <c r="E125" s="198"/>
      <c r="F125" s="198"/>
    </row>
    <row r="126" spans="1:6" x14ac:dyDescent="0.2">
      <c r="A126" s="198"/>
      <c r="B126" s="198"/>
      <c r="C126" s="198"/>
      <c r="D126" s="198"/>
      <c r="E126" s="198"/>
      <c r="F126" s="198"/>
    </row>
    <row r="127" spans="1:6" ht="18.75" thickBot="1" x14ac:dyDescent="0.25">
      <c r="A127" s="200" t="s">
        <v>228</v>
      </c>
      <c r="B127" s="200"/>
      <c r="C127" s="200"/>
      <c r="D127" s="200"/>
      <c r="E127" s="198"/>
      <c r="F127" s="198"/>
    </row>
    <row r="128" spans="1:6" x14ac:dyDescent="0.2">
      <c r="A128" s="338" t="s">
        <v>21</v>
      </c>
      <c r="B128" s="339" t="s">
        <v>18</v>
      </c>
      <c r="C128" s="339" t="s">
        <v>22</v>
      </c>
      <c r="D128" s="340" t="s">
        <v>226</v>
      </c>
      <c r="E128" s="198"/>
      <c r="F128" s="198"/>
    </row>
    <row r="129" spans="1:6" ht="34.5" customHeight="1" thickBot="1" x14ac:dyDescent="0.25">
      <c r="A129" s="283">
        <v>1</v>
      </c>
      <c r="B129" s="284" t="s">
        <v>16</v>
      </c>
      <c r="C129" s="322" t="s">
        <v>229</v>
      </c>
      <c r="D129" s="341">
        <v>0</v>
      </c>
      <c r="E129" s="198"/>
      <c r="F129" s="198"/>
    </row>
    <row r="130" spans="1:6" x14ac:dyDescent="0.2">
      <c r="A130" s="198"/>
      <c r="B130" s="198"/>
      <c r="C130" s="198"/>
      <c r="D130" s="199"/>
      <c r="E130" s="198"/>
      <c r="F130" s="198"/>
    </row>
    <row r="131" spans="1:6" ht="18.75" thickBot="1" x14ac:dyDescent="0.25">
      <c r="A131" s="200" t="s">
        <v>230</v>
      </c>
      <c r="B131" s="200"/>
      <c r="C131" s="200"/>
      <c r="D131" s="200"/>
      <c r="E131" s="198"/>
      <c r="F131" s="198"/>
    </row>
    <row r="132" spans="1:6" x14ac:dyDescent="0.2">
      <c r="A132" s="338" t="s">
        <v>21</v>
      </c>
      <c r="B132" s="339" t="s">
        <v>18</v>
      </c>
      <c r="C132" s="339" t="s">
        <v>22</v>
      </c>
      <c r="D132" s="340"/>
      <c r="E132" s="198"/>
      <c r="F132" s="198"/>
    </row>
    <row r="133" spans="1:6" ht="15.75" hidden="1" x14ac:dyDescent="0.2">
      <c r="A133" s="244">
        <v>1</v>
      </c>
      <c r="B133" s="406" t="s">
        <v>16</v>
      </c>
      <c r="C133" s="407" t="s">
        <v>231</v>
      </c>
      <c r="D133" s="408">
        <v>0</v>
      </c>
      <c r="E133" s="198"/>
      <c r="F133" s="198"/>
    </row>
    <row r="134" spans="1:6" ht="16.5" thickBot="1" x14ac:dyDescent="0.25">
      <c r="A134" s="231">
        <v>1</v>
      </c>
      <c r="B134" s="284" t="s">
        <v>16</v>
      </c>
      <c r="C134" s="232" t="s">
        <v>231</v>
      </c>
      <c r="D134" s="341">
        <v>0</v>
      </c>
      <c r="E134" s="198"/>
      <c r="F134" s="198"/>
    </row>
    <row r="135" spans="1:6" x14ac:dyDescent="0.2">
      <c r="A135" s="198"/>
      <c r="B135" s="198"/>
      <c r="C135" s="198"/>
      <c r="D135" s="199"/>
      <c r="E135" s="198"/>
      <c r="F135" s="19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zoomScale="75" zoomScaleNormal="75" workbookViewId="0">
      <selection activeCell="X25" sqref="X25"/>
    </sheetView>
  </sheetViews>
  <sheetFormatPr defaultRowHeight="12.75" x14ac:dyDescent="0.2"/>
  <cols>
    <col min="1" max="1" width="20.42578125" customWidth="1"/>
    <col min="4" max="4" width="16.5703125" customWidth="1"/>
    <col min="7" max="7" width="12.5703125" customWidth="1"/>
    <col min="8" max="8" width="14.85546875" customWidth="1"/>
    <col min="11" max="11" width="12.28515625" customWidth="1"/>
    <col min="12" max="12" width="11" customWidth="1"/>
    <col min="13" max="13" width="13" customWidth="1"/>
    <col min="14" max="14" width="12" customWidth="1"/>
    <col min="15" max="15" width="14.140625" customWidth="1"/>
    <col min="16" max="16" width="11.42578125" customWidth="1"/>
    <col min="17" max="17" width="9.85546875" customWidth="1"/>
    <col min="18" max="18" width="12.5703125" bestFit="1" customWidth="1"/>
    <col min="19" max="19" width="14" customWidth="1"/>
    <col min="21" max="21" width="11.28515625" customWidth="1"/>
  </cols>
  <sheetData>
    <row r="1" spans="1:21" ht="16.5" x14ac:dyDescent="0.2">
      <c r="A1" s="342" t="s">
        <v>232</v>
      </c>
      <c r="B1" s="343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</row>
    <row r="2" spans="1:21" ht="18" x14ac:dyDescent="0.25">
      <c r="A2" s="196" t="s">
        <v>233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1:21" ht="39" thickBot="1" x14ac:dyDescent="0.25">
      <c r="A3" s="345" t="s">
        <v>106</v>
      </c>
      <c r="B3" s="345" t="s">
        <v>234</v>
      </c>
      <c r="C3" s="345" t="s">
        <v>235</v>
      </c>
      <c r="D3" s="345" t="s">
        <v>236</v>
      </c>
      <c r="E3" s="345" t="s">
        <v>237</v>
      </c>
      <c r="F3" s="345" t="s">
        <v>238</v>
      </c>
      <c r="G3" s="345" t="s">
        <v>239</v>
      </c>
      <c r="H3" s="345" t="s">
        <v>116</v>
      </c>
      <c r="I3" s="345" t="s">
        <v>240</v>
      </c>
      <c r="J3" s="345" t="s">
        <v>241</v>
      </c>
      <c r="K3" s="345" t="s">
        <v>242</v>
      </c>
      <c r="L3" s="345" t="s">
        <v>243</v>
      </c>
      <c r="M3" s="345" t="s">
        <v>244</v>
      </c>
      <c r="N3" s="345" t="s">
        <v>245</v>
      </c>
      <c r="O3" s="345" t="s">
        <v>246</v>
      </c>
      <c r="P3" s="345" t="s">
        <v>247</v>
      </c>
      <c r="Q3" s="345" t="s">
        <v>248</v>
      </c>
      <c r="R3" s="345" t="s">
        <v>249</v>
      </c>
      <c r="S3" s="346" t="s">
        <v>250</v>
      </c>
      <c r="T3" s="347" t="s">
        <v>251</v>
      </c>
      <c r="U3" s="347" t="s">
        <v>252</v>
      </c>
    </row>
    <row r="4" spans="1:21" x14ac:dyDescent="0.2">
      <c r="A4" s="348" t="s">
        <v>107</v>
      </c>
      <c r="B4" s="349">
        <v>2</v>
      </c>
      <c r="C4" s="350"/>
      <c r="D4" s="348" t="s">
        <v>101</v>
      </c>
      <c r="E4" s="349">
        <v>8</v>
      </c>
      <c r="F4" s="350"/>
      <c r="G4" s="351"/>
      <c r="H4" s="348" t="s">
        <v>117</v>
      </c>
      <c r="I4" s="349">
        <v>15</v>
      </c>
      <c r="J4" s="350"/>
      <c r="K4" s="351"/>
      <c r="L4" s="350"/>
      <c r="M4" s="352"/>
      <c r="N4" s="351"/>
      <c r="O4" s="351"/>
      <c r="P4" s="351"/>
      <c r="Q4" s="353"/>
      <c r="R4" s="353"/>
      <c r="S4" s="354"/>
      <c r="T4" s="355"/>
      <c r="U4" s="356"/>
    </row>
    <row r="5" spans="1:21" x14ac:dyDescent="0.2">
      <c r="A5" s="184" t="s">
        <v>109</v>
      </c>
      <c r="B5" s="357">
        <v>2</v>
      </c>
      <c r="C5" s="358">
        <f>B4+B5+B6+B7+B8+B9+B10+B11</f>
        <v>14</v>
      </c>
      <c r="D5" s="184" t="s">
        <v>103</v>
      </c>
      <c r="E5" s="357">
        <v>4</v>
      </c>
      <c r="F5" s="358">
        <f>E4+E5+E6+E7+E8</f>
        <v>27</v>
      </c>
      <c r="G5" s="359">
        <f>'SO 01 - Taxony'!F10+'SO 01 - Taxony'!F22+'SO 01ceny opatření_XAVEROV'!E20*27+'SO 01ceny opatření_XAVEROV'!E47*14</f>
        <v>0</v>
      </c>
      <c r="H5" s="184" t="s">
        <v>119</v>
      </c>
      <c r="I5" s="357">
        <v>15</v>
      </c>
      <c r="J5" s="358">
        <f>I4+I5+I6</f>
        <v>30</v>
      </c>
      <c r="K5" s="359">
        <f>'SO 01 - Taxony'!F28+'SO 01ceny opatření_XAVEROV'!E81*30</f>
        <v>0</v>
      </c>
      <c r="L5" s="358">
        <v>0.48299999999999998</v>
      </c>
      <c r="M5" s="360">
        <f>L5*'SO 01ceny opatření_XAVEROV'!E63</f>
        <v>0</v>
      </c>
      <c r="N5" s="361">
        <f>'SO 01ceny opatření_XAVEROV'!F105*41</f>
        <v>0</v>
      </c>
      <c r="O5" s="359">
        <f>J5*'SO 01ceny opatření_XAVEROV'!F115</f>
        <v>0</v>
      </c>
      <c r="P5" s="362">
        <f>L5*'SO 01ceny opatření_XAVEROV'!F120</f>
        <v>0</v>
      </c>
      <c r="Q5" s="358">
        <v>210</v>
      </c>
      <c r="R5" s="359">
        <f>Q5*'SO 01ceny opatření_XAVEROV'!E93</f>
        <v>0</v>
      </c>
      <c r="S5" s="363">
        <f>G5+K5+M5+N5+O5+P5+R5</f>
        <v>0</v>
      </c>
      <c r="T5" s="358">
        <v>0.48709999999999998</v>
      </c>
      <c r="U5" s="364">
        <f>S5/T5</f>
        <v>0</v>
      </c>
    </row>
    <row r="6" spans="1:21" x14ac:dyDescent="0.2">
      <c r="A6" s="356" t="s">
        <v>110</v>
      </c>
      <c r="B6" s="365">
        <v>2</v>
      </c>
      <c r="C6" s="358"/>
      <c r="D6" s="356" t="s">
        <v>70</v>
      </c>
      <c r="E6" s="365">
        <v>4</v>
      </c>
      <c r="F6" s="358"/>
      <c r="G6" s="362"/>
      <c r="H6" s="356"/>
      <c r="I6" s="365"/>
      <c r="J6" s="358"/>
      <c r="K6" s="362"/>
      <c r="L6" s="358"/>
      <c r="M6" s="360"/>
      <c r="N6" s="360"/>
      <c r="O6" s="362"/>
      <c r="P6" s="366"/>
      <c r="Q6" s="366"/>
      <c r="R6" s="366"/>
      <c r="S6" s="363"/>
      <c r="T6" s="358"/>
      <c r="U6" s="364"/>
    </row>
    <row r="7" spans="1:21" x14ac:dyDescent="0.2">
      <c r="A7" s="356" t="s">
        <v>111</v>
      </c>
      <c r="B7" s="365">
        <v>2</v>
      </c>
      <c r="C7" s="358"/>
      <c r="D7" s="356" t="s">
        <v>104</v>
      </c>
      <c r="E7" s="365">
        <v>6</v>
      </c>
      <c r="F7" s="358"/>
      <c r="G7" s="362"/>
      <c r="H7" s="356"/>
      <c r="I7" s="365"/>
      <c r="J7" s="358"/>
      <c r="K7" s="362"/>
      <c r="L7" s="358"/>
      <c r="M7" s="360"/>
      <c r="N7" s="360"/>
      <c r="O7" s="362"/>
      <c r="P7" s="366"/>
      <c r="Q7" s="366"/>
      <c r="R7" s="366"/>
      <c r="S7" s="363"/>
      <c r="T7" s="358"/>
      <c r="U7" s="364"/>
    </row>
    <row r="8" spans="1:21" x14ac:dyDescent="0.2">
      <c r="A8" s="356" t="s">
        <v>112</v>
      </c>
      <c r="B8" s="365">
        <v>2</v>
      </c>
      <c r="C8" s="358"/>
      <c r="D8" s="184" t="s">
        <v>105</v>
      </c>
      <c r="E8" s="357">
        <v>5</v>
      </c>
      <c r="F8" s="358"/>
      <c r="G8" s="362"/>
      <c r="H8" s="356"/>
      <c r="I8" s="365"/>
      <c r="J8" s="358"/>
      <c r="K8" s="362"/>
      <c r="L8" s="358"/>
      <c r="M8" s="360"/>
      <c r="N8" s="360"/>
      <c r="O8" s="362"/>
      <c r="P8" s="366"/>
      <c r="Q8" s="366"/>
      <c r="R8" s="366"/>
      <c r="S8" s="363"/>
      <c r="T8" s="358"/>
      <c r="U8" s="364"/>
    </row>
    <row r="9" spans="1:21" x14ac:dyDescent="0.2">
      <c r="A9" s="356" t="s">
        <v>113</v>
      </c>
      <c r="B9" s="365">
        <v>2</v>
      </c>
      <c r="C9" s="358"/>
      <c r="D9" s="367"/>
      <c r="E9" s="358"/>
      <c r="F9" s="358"/>
      <c r="G9" s="362"/>
      <c r="H9" s="356"/>
      <c r="I9" s="365"/>
      <c r="J9" s="358"/>
      <c r="K9" s="362"/>
      <c r="L9" s="358"/>
      <c r="M9" s="360"/>
      <c r="N9" s="360"/>
      <c r="O9" s="362"/>
      <c r="P9" s="366"/>
      <c r="Q9" s="366"/>
      <c r="R9" s="366"/>
      <c r="S9" s="363"/>
      <c r="T9" s="358"/>
      <c r="U9" s="364"/>
    </row>
    <row r="10" spans="1:21" x14ac:dyDescent="0.2">
      <c r="A10" s="356" t="s">
        <v>114</v>
      </c>
      <c r="B10" s="365">
        <v>1</v>
      </c>
      <c r="C10" s="358"/>
      <c r="D10" s="356"/>
      <c r="E10" s="365"/>
      <c r="F10" s="358"/>
      <c r="G10" s="362"/>
      <c r="H10" s="356"/>
      <c r="I10" s="365"/>
      <c r="J10" s="358"/>
      <c r="K10" s="362"/>
      <c r="L10" s="358"/>
      <c r="M10" s="360"/>
      <c r="N10" s="360"/>
      <c r="O10" s="362"/>
      <c r="P10" s="366"/>
      <c r="Q10" s="366"/>
      <c r="R10" s="366"/>
      <c r="S10" s="363"/>
      <c r="T10" s="358"/>
      <c r="U10" s="364"/>
    </row>
    <row r="11" spans="1:21" x14ac:dyDescent="0.2">
      <c r="A11" s="184" t="s">
        <v>115</v>
      </c>
      <c r="B11" s="357">
        <v>1</v>
      </c>
      <c r="C11" s="368"/>
      <c r="D11" s="184"/>
      <c r="E11" s="357"/>
      <c r="F11" s="368"/>
      <c r="G11" s="369"/>
      <c r="H11" s="184"/>
      <c r="I11" s="357"/>
      <c r="J11" s="368"/>
      <c r="K11" s="369"/>
      <c r="L11" s="368"/>
      <c r="M11" s="370"/>
      <c r="N11" s="370"/>
      <c r="O11" s="369"/>
      <c r="P11" s="371"/>
      <c r="Q11" s="371"/>
      <c r="R11" s="371"/>
      <c r="S11" s="372"/>
      <c r="T11" s="368"/>
      <c r="U11" s="373"/>
    </row>
    <row r="12" spans="1:21" x14ac:dyDescent="0.2">
      <c r="A12" s="374"/>
      <c r="B12" s="375"/>
      <c r="C12" s="375"/>
      <c r="D12" s="374"/>
      <c r="E12" s="375"/>
      <c r="F12" s="375"/>
      <c r="G12" s="376"/>
      <c r="H12" s="374"/>
      <c r="I12" s="375"/>
      <c r="J12" s="375"/>
      <c r="K12" s="376"/>
      <c r="L12" s="375"/>
      <c r="M12" s="376"/>
      <c r="N12" s="376"/>
      <c r="O12" s="376"/>
      <c r="P12" s="377"/>
      <c r="Q12" s="377"/>
      <c r="R12" s="377"/>
      <c r="S12" s="378"/>
      <c r="T12" s="375"/>
      <c r="U12" s="379"/>
    </row>
    <row r="13" spans="1:21" ht="18" x14ac:dyDescent="0.25">
      <c r="A13" s="380" t="s">
        <v>253</v>
      </c>
      <c r="B13" s="375"/>
      <c r="C13" s="375"/>
      <c r="D13" s="374"/>
      <c r="E13" s="375"/>
      <c r="F13" s="375"/>
      <c r="G13" s="376"/>
      <c r="H13" s="374"/>
      <c r="I13" s="375"/>
      <c r="J13" s="375"/>
      <c r="K13" s="376"/>
      <c r="L13" s="375"/>
      <c r="M13" s="376"/>
      <c r="N13" s="376"/>
      <c r="O13" s="376"/>
      <c r="P13" s="377"/>
      <c r="Q13" s="377"/>
      <c r="R13" s="377"/>
      <c r="S13" s="378"/>
      <c r="T13" s="375"/>
      <c r="U13" s="379"/>
    </row>
    <row r="14" spans="1:21" ht="36" x14ac:dyDescent="0.2">
      <c r="A14" s="345" t="s">
        <v>254</v>
      </c>
      <c r="B14" s="345" t="s">
        <v>255</v>
      </c>
      <c r="C14" s="345" t="s">
        <v>256</v>
      </c>
      <c r="D14" s="346" t="s">
        <v>250</v>
      </c>
      <c r="E14" s="375"/>
      <c r="F14" s="375"/>
      <c r="G14" s="376"/>
      <c r="H14" s="374"/>
      <c r="I14" s="375"/>
      <c r="J14" s="375"/>
      <c r="K14" s="376"/>
      <c r="L14" s="375"/>
      <c r="M14" s="376"/>
      <c r="N14" s="376"/>
      <c r="O14" s="376"/>
      <c r="P14" s="377"/>
      <c r="Q14" s="377"/>
      <c r="R14" s="377"/>
      <c r="S14" s="378"/>
      <c r="T14" s="375"/>
      <c r="U14" s="379"/>
    </row>
    <row r="15" spans="1:21" x14ac:dyDescent="0.2">
      <c r="A15" s="381" t="s">
        <v>257</v>
      </c>
      <c r="B15" s="185">
        <v>5</v>
      </c>
      <c r="C15" s="185">
        <f>B15*'SO 01ceny opatření_XAVEROV'!D125</f>
        <v>0</v>
      </c>
      <c r="D15" s="382"/>
      <c r="E15" s="375"/>
      <c r="F15" s="375"/>
      <c r="G15" s="376"/>
      <c r="H15" s="374"/>
      <c r="I15" s="375"/>
      <c r="J15" s="375"/>
      <c r="K15" s="376"/>
      <c r="L15" s="375"/>
      <c r="M15" s="376"/>
      <c r="N15" s="376"/>
      <c r="O15" s="376"/>
      <c r="P15" s="377"/>
      <c r="Q15" s="377"/>
      <c r="R15" s="377"/>
      <c r="S15" s="378"/>
      <c r="T15" s="375"/>
      <c r="U15" s="379"/>
    </row>
    <row r="16" spans="1:21" x14ac:dyDescent="0.2">
      <c r="A16" s="184" t="s">
        <v>258</v>
      </c>
      <c r="B16" s="185">
        <v>1</v>
      </c>
      <c r="C16" s="185">
        <f>B16*'SO 01ceny opatření_XAVEROV'!D129</f>
        <v>0</v>
      </c>
      <c r="D16" s="363">
        <f>C15+C16+C17</f>
        <v>0</v>
      </c>
      <c r="E16" s="375"/>
      <c r="F16" s="375"/>
      <c r="G16" s="376"/>
      <c r="H16" s="374"/>
      <c r="I16" s="375"/>
      <c r="J16" s="375"/>
      <c r="K16" s="376"/>
      <c r="L16" s="375"/>
      <c r="M16" s="376"/>
      <c r="N16" s="376"/>
      <c r="O16" s="376"/>
      <c r="P16" s="377"/>
      <c r="Q16" s="377"/>
      <c r="R16" s="377"/>
      <c r="S16" s="378"/>
      <c r="T16" s="375"/>
      <c r="U16" s="379"/>
    </row>
    <row r="17" spans="1:21" x14ac:dyDescent="0.2">
      <c r="A17" s="184" t="s">
        <v>259</v>
      </c>
      <c r="B17" s="185">
        <v>2</v>
      </c>
      <c r="C17" s="185">
        <f>B17*'SO 01ceny opatření_XAVEROV'!D134</f>
        <v>0</v>
      </c>
      <c r="D17" s="383"/>
      <c r="E17" s="375"/>
      <c r="F17" s="375"/>
      <c r="G17" s="376"/>
      <c r="H17" s="374"/>
      <c r="I17" s="375"/>
      <c r="J17" s="375"/>
      <c r="K17" s="376"/>
      <c r="L17" s="375"/>
      <c r="M17" s="376"/>
      <c r="N17" s="376"/>
      <c r="O17" s="376"/>
      <c r="P17" s="377"/>
      <c r="Q17" s="377"/>
      <c r="R17" s="377"/>
      <c r="S17" s="378"/>
      <c r="T17" s="375"/>
      <c r="U17" s="379"/>
    </row>
    <row r="18" spans="1:21" x14ac:dyDescent="0.2">
      <c r="A18" s="374"/>
      <c r="B18" s="375"/>
      <c r="C18" s="375"/>
      <c r="D18" s="374"/>
      <c r="E18" s="375"/>
      <c r="F18" s="375"/>
      <c r="G18" s="376"/>
      <c r="H18" s="374"/>
      <c r="I18" s="375"/>
      <c r="J18" s="375"/>
      <c r="K18" s="376"/>
      <c r="L18" s="375"/>
      <c r="M18" s="376"/>
      <c r="N18" s="376"/>
      <c r="O18" s="376"/>
      <c r="P18" s="377"/>
      <c r="Q18" s="377"/>
      <c r="R18" s="377"/>
      <c r="S18" s="378"/>
      <c r="T18" s="375"/>
      <c r="U18" s="379"/>
    </row>
    <row r="19" spans="1:21" x14ac:dyDescent="0.2">
      <c r="A19" s="374"/>
      <c r="B19" s="375"/>
      <c r="C19" s="375"/>
      <c r="D19" s="374"/>
      <c r="E19" s="375"/>
      <c r="F19" s="375"/>
      <c r="G19" s="376"/>
      <c r="H19" s="374"/>
      <c r="I19" s="375"/>
      <c r="J19" s="375"/>
      <c r="K19" s="376"/>
      <c r="L19" s="375"/>
      <c r="M19" s="376"/>
      <c r="N19" s="376"/>
      <c r="O19" s="376"/>
      <c r="P19" s="377"/>
      <c r="Q19" s="377"/>
      <c r="R19" s="377"/>
      <c r="S19" s="378"/>
      <c r="T19" s="375"/>
      <c r="U19" s="379"/>
    </row>
    <row r="20" spans="1:21" x14ac:dyDescent="0.2">
      <c r="A20" s="374"/>
      <c r="B20" s="375"/>
      <c r="C20" s="375"/>
      <c r="D20" s="374"/>
      <c r="E20" s="375"/>
      <c r="F20" s="375"/>
      <c r="G20" s="376"/>
      <c r="H20" s="374"/>
      <c r="I20" s="375"/>
      <c r="J20" s="375"/>
      <c r="K20" s="376"/>
      <c r="L20" s="375"/>
      <c r="M20" s="376"/>
      <c r="N20" s="376"/>
      <c r="O20" s="376"/>
      <c r="P20" s="377"/>
      <c r="Q20" s="377"/>
      <c r="R20" s="377"/>
      <c r="S20" s="378"/>
      <c r="T20" s="375"/>
      <c r="U20" s="379"/>
    </row>
    <row r="21" spans="1:21" ht="15.75" x14ac:dyDescent="0.25">
      <c r="A21" s="384" t="s">
        <v>260</v>
      </c>
      <c r="B21" s="385"/>
      <c r="C21" s="385"/>
      <c r="D21" s="385"/>
      <c r="E21" s="385"/>
      <c r="F21" s="385"/>
      <c r="G21" s="386"/>
      <c r="H21" s="386"/>
      <c r="I21" s="386"/>
      <c r="J21" s="386"/>
      <c r="K21" s="386"/>
      <c r="L21" s="386"/>
      <c r="M21" s="386"/>
      <c r="N21" s="386"/>
      <c r="O21" s="387"/>
      <c r="P21" s="387"/>
      <c r="Q21" s="387"/>
      <c r="R21" s="387"/>
      <c r="S21" s="388">
        <f>S5+D16</f>
        <v>0</v>
      </c>
      <c r="T21" s="344"/>
      <c r="U21" s="344"/>
    </row>
    <row r="22" spans="1:21" ht="15.75" x14ac:dyDescent="0.25">
      <c r="A22" s="384" t="s">
        <v>261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7"/>
      <c r="P22" s="387"/>
      <c r="Q22" s="387"/>
      <c r="R22" s="387"/>
      <c r="S22" s="389">
        <f>S21/100*21</f>
        <v>0</v>
      </c>
      <c r="T22" s="344"/>
      <c r="U22" s="344"/>
    </row>
    <row r="23" spans="1:21" ht="15.75" x14ac:dyDescent="0.25">
      <c r="A23" s="390" t="s">
        <v>262</v>
      </c>
      <c r="B23" s="391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2"/>
      <c r="P23" s="392"/>
      <c r="Q23" s="392"/>
      <c r="R23" s="392"/>
      <c r="S23" s="393">
        <f>SUM(S21:S22)</f>
        <v>0</v>
      </c>
      <c r="T23" s="344"/>
      <c r="U23" s="34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3</vt:i4>
      </vt:variant>
    </vt:vector>
  </HeadingPairs>
  <TitlesOfParts>
    <vt:vector size="10" baseType="lpstr">
      <vt:lpstr>Souhrn</vt:lpstr>
      <vt:lpstr>SO 02 - následná péče</vt:lpstr>
      <vt:lpstr>SO 02 - taxony-práce</vt:lpstr>
      <vt:lpstr>SO 02 - Materiál_celkem</vt:lpstr>
      <vt:lpstr>SO 01 - Taxony</vt:lpstr>
      <vt:lpstr>SO 01ceny opatření_XAVEROV</vt:lpstr>
      <vt:lpstr>SO 01 - přehled opatření </vt:lpstr>
      <vt:lpstr>'SO 02 - Materiál_celkem'!Oblast_tisku</vt:lpstr>
      <vt:lpstr>'SO 02 - následná péče'!Oblast_tisku</vt:lpstr>
      <vt:lpstr>'SO 02 - taxony-práce'!Oblast_tisku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Kenig</dc:creator>
  <cp:lastModifiedBy>Hečová Petra, Ing</cp:lastModifiedBy>
  <cp:lastPrinted>2019-03-08T10:01:12Z</cp:lastPrinted>
  <dcterms:created xsi:type="dcterms:W3CDTF">2010-11-16T10:49:00Z</dcterms:created>
  <dcterms:modified xsi:type="dcterms:W3CDTF">2019-03-08T10:01:15Z</dcterms:modified>
</cp:coreProperties>
</file>