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12045"/>
  </bookViews>
  <sheets>
    <sheet name="Krycí list" sheetId="1" r:id="rId1"/>
    <sheet name="Rekapitulace" sheetId="2" r:id="rId2"/>
    <sheet name="Položky" sheetId="3" r:id="rId3"/>
    <sheet name="Materiál" sheetId="4" r:id="rId4"/>
    <sheet name="Rozvaděč Rp" sheetId="6" r:id="rId5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Rekapitulace!$G$9</definedName>
    <definedName name="Dodavka0">Položky!#REF!</definedName>
    <definedName name="HSV">Rekapitulace!$E$9</definedName>
    <definedName name="HSV0">Položky!#REF!</definedName>
    <definedName name="HZS">Rekapitulace!$I$9</definedName>
    <definedName name="HZS0">Položky!#REF!</definedName>
    <definedName name="JKSO">'Krycí list'!$F$4</definedName>
    <definedName name="MJ">'Krycí list'!$G$4</definedName>
    <definedName name="Mont">Rekapitulace!$H$9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Položky!$A$1:$G$63</definedName>
    <definedName name="_xlnm.Print_Area" localSheetId="1">Rekapitulace!$A$1:$I$18</definedName>
    <definedName name="PocetMJ">'Krycí list'!$G$7</definedName>
    <definedName name="Poznamka">'Krycí list'!$B$37</definedName>
    <definedName name="Projektant">'Krycí list'!$C$7</definedName>
    <definedName name="PSV">Rekapitulace!$F$9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D16" i="1" l="1"/>
  <c r="D15" i="1"/>
  <c r="D14" i="1"/>
  <c r="BE90" i="3"/>
  <c r="BC90" i="3"/>
  <c r="BB90" i="3"/>
  <c r="BA90" i="3"/>
  <c r="BD90" i="3"/>
  <c r="BE89" i="3"/>
  <c r="BC89" i="3"/>
  <c r="BB89" i="3"/>
  <c r="BA89" i="3"/>
  <c r="BD89" i="3"/>
  <c r="BE86" i="3"/>
  <c r="BD86" i="3"/>
  <c r="BB86" i="3"/>
  <c r="BA86" i="3"/>
  <c r="BC86" i="3"/>
  <c r="BE85" i="3"/>
  <c r="BD85" i="3"/>
  <c r="BB85" i="3"/>
  <c r="BA85" i="3"/>
  <c r="BC85" i="3"/>
  <c r="BE84" i="3"/>
  <c r="BD84" i="3"/>
  <c r="BB84" i="3"/>
  <c r="BA84" i="3"/>
  <c r="BC84" i="3"/>
  <c r="BE83" i="3"/>
  <c r="BC83" i="3"/>
  <c r="BB83" i="3"/>
  <c r="BA83" i="3"/>
  <c r="BD83" i="3"/>
  <c r="BE82" i="3"/>
  <c r="BC82" i="3"/>
  <c r="BB82" i="3"/>
  <c r="BA82" i="3"/>
  <c r="BD82" i="3"/>
  <c r="BE81" i="3"/>
  <c r="BC81" i="3"/>
  <c r="BB81" i="3"/>
  <c r="BA81" i="3"/>
  <c r="BD81" i="3"/>
  <c r="AX80" i="3"/>
  <c r="AV80" i="3"/>
  <c r="AU80" i="3"/>
  <c r="AT80" i="3"/>
  <c r="AW80" i="3"/>
  <c r="AX79" i="3"/>
  <c r="AV79" i="3"/>
  <c r="AU79" i="3"/>
  <c r="AT79" i="3"/>
  <c r="AW79" i="3"/>
  <c r="AX78" i="3"/>
  <c r="AV78" i="3"/>
  <c r="AU78" i="3"/>
  <c r="AT78" i="3"/>
  <c r="AW78" i="3"/>
  <c r="AX77" i="3"/>
  <c r="AV77" i="3"/>
  <c r="AU77" i="3"/>
  <c r="AT77" i="3"/>
  <c r="AW77" i="3"/>
  <c r="BE76" i="3"/>
  <c r="BC76" i="3"/>
  <c r="BB76" i="3"/>
  <c r="BA76" i="3"/>
  <c r="BD76" i="3"/>
  <c r="BE75" i="3"/>
  <c r="BC75" i="3"/>
  <c r="BB75" i="3"/>
  <c r="BA75" i="3"/>
  <c r="BD75" i="3"/>
  <c r="BE74" i="3"/>
  <c r="BC74" i="3"/>
  <c r="BB74" i="3"/>
  <c r="BA74" i="3"/>
  <c r="BD74" i="3"/>
  <c r="BE73" i="3"/>
  <c r="BC73" i="3"/>
  <c r="BB73" i="3"/>
  <c r="BA73" i="3"/>
  <c r="BD73" i="3"/>
  <c r="BE72" i="3"/>
  <c r="BC72" i="3"/>
  <c r="BB72" i="3"/>
  <c r="BA72" i="3"/>
  <c r="BD72" i="3"/>
  <c r="BE71" i="3"/>
  <c r="BC71" i="3"/>
  <c r="BB71" i="3"/>
  <c r="BA71" i="3"/>
  <c r="BD71" i="3"/>
  <c r="BE70" i="3"/>
  <c r="BC70" i="3"/>
  <c r="BB70" i="3"/>
  <c r="BA70" i="3"/>
  <c r="BD70" i="3"/>
  <c r="BE69" i="3"/>
  <c r="BC69" i="3"/>
  <c r="BB69" i="3"/>
  <c r="BA69" i="3"/>
  <c r="BD69" i="3"/>
  <c r="BE68" i="3"/>
  <c r="BC68" i="3"/>
  <c r="BB68" i="3"/>
  <c r="BA68" i="3"/>
  <c r="BD68" i="3"/>
  <c r="BE67" i="3"/>
  <c r="BC67" i="3"/>
  <c r="BB67" i="3"/>
  <c r="BA67" i="3"/>
  <c r="BD67" i="3"/>
  <c r="BE66" i="3"/>
  <c r="BC66" i="3"/>
  <c r="BB66" i="3"/>
  <c r="BA66" i="3"/>
  <c r="BD66" i="3"/>
  <c r="BE65" i="3"/>
  <c r="BC65" i="3"/>
  <c r="BB65" i="3"/>
  <c r="BA65" i="3"/>
  <c r="BD65" i="3"/>
  <c r="BE60" i="3"/>
  <c r="BC60" i="3"/>
  <c r="BB60" i="3"/>
  <c r="BA60" i="3"/>
  <c r="BD60" i="3"/>
  <c r="BE59" i="3"/>
  <c r="BC59" i="3"/>
  <c r="BB59" i="3"/>
  <c r="BA59" i="3"/>
  <c r="BD59" i="3"/>
  <c r="BE58" i="3"/>
  <c r="BC58" i="3"/>
  <c r="BB58" i="3"/>
  <c r="BA58" i="3"/>
  <c r="BD58" i="3"/>
  <c r="BE57" i="3"/>
  <c r="BC57" i="3"/>
  <c r="BB57" i="3"/>
  <c r="BA57" i="3"/>
  <c r="BD57" i="3"/>
  <c r="BE56" i="3"/>
  <c r="BC56" i="3"/>
  <c r="BB56" i="3"/>
  <c r="BA56" i="3"/>
  <c r="BD56" i="3"/>
  <c r="BE55" i="3"/>
  <c r="BC55" i="3"/>
  <c r="BB55" i="3"/>
  <c r="BA55" i="3"/>
  <c r="BD55" i="3"/>
  <c r="BE54" i="3"/>
  <c r="BC54" i="3"/>
  <c r="BB54" i="3"/>
  <c r="BA54" i="3"/>
  <c r="BD54" i="3"/>
  <c r="BE53" i="3"/>
  <c r="BC53" i="3"/>
  <c r="BB53" i="3"/>
  <c r="BA53" i="3"/>
  <c r="BD53" i="3"/>
  <c r="BE52" i="3"/>
  <c r="BC52" i="3"/>
  <c r="BB52" i="3"/>
  <c r="BA52" i="3"/>
  <c r="BD52" i="3"/>
  <c r="BE51" i="3"/>
  <c r="BC51" i="3"/>
  <c r="BB51" i="3"/>
  <c r="BA51" i="3"/>
  <c r="BD51" i="3"/>
  <c r="BE50" i="3"/>
  <c r="BC50" i="3"/>
  <c r="BB50" i="3"/>
  <c r="BA50" i="3"/>
  <c r="BD50" i="3"/>
  <c r="BE49" i="3"/>
  <c r="BC49" i="3"/>
  <c r="BB49" i="3"/>
  <c r="BA49" i="3"/>
  <c r="BD49" i="3"/>
  <c r="BE48" i="3"/>
  <c r="BC48" i="3"/>
  <c r="BB48" i="3"/>
  <c r="BA48" i="3"/>
  <c r="BD48" i="3"/>
  <c r="BE47" i="3"/>
  <c r="BC47" i="3"/>
  <c r="BB47" i="3"/>
  <c r="BA47" i="3"/>
  <c r="BD47" i="3"/>
  <c r="BE46" i="3"/>
  <c r="BC46" i="3"/>
  <c r="BB46" i="3"/>
  <c r="BA46" i="3"/>
  <c r="BD46" i="3"/>
  <c r="BE45" i="3"/>
  <c r="BC45" i="3"/>
  <c r="BB45" i="3"/>
  <c r="BA45" i="3"/>
  <c r="BD45" i="3"/>
  <c r="BE44" i="3"/>
  <c r="BC44" i="3"/>
  <c r="BB44" i="3"/>
  <c r="BA44" i="3"/>
  <c r="BD44" i="3"/>
  <c r="BE43" i="3"/>
  <c r="BC43" i="3"/>
  <c r="BB43" i="3"/>
  <c r="BA43" i="3"/>
  <c r="BD43" i="3"/>
  <c r="BE42" i="3"/>
  <c r="BC42" i="3"/>
  <c r="BB42" i="3"/>
  <c r="BA42" i="3"/>
  <c r="BD42" i="3"/>
  <c r="BE41" i="3"/>
  <c r="BC41" i="3"/>
  <c r="BB41" i="3"/>
  <c r="BA41" i="3"/>
  <c r="BD41" i="3"/>
  <c r="BE40" i="3"/>
  <c r="BC40" i="3"/>
  <c r="BB40" i="3"/>
  <c r="BA40" i="3"/>
  <c r="BD40" i="3"/>
  <c r="BE39" i="3"/>
  <c r="BC39" i="3"/>
  <c r="BB39" i="3"/>
  <c r="BA39" i="3"/>
  <c r="BD39" i="3"/>
  <c r="BE38" i="3"/>
  <c r="BC38" i="3"/>
  <c r="BB38" i="3"/>
  <c r="BA38" i="3"/>
  <c r="BD38" i="3"/>
  <c r="BE37" i="3"/>
  <c r="BC37" i="3"/>
  <c r="BB37" i="3"/>
  <c r="BA37" i="3"/>
  <c r="BD37" i="3"/>
  <c r="BE36" i="3"/>
  <c r="BC36" i="3"/>
  <c r="BB36" i="3"/>
  <c r="BA36" i="3"/>
  <c r="BD36" i="3"/>
  <c r="BE35" i="3"/>
  <c r="BC35" i="3"/>
  <c r="BB35" i="3"/>
  <c r="BA35" i="3"/>
  <c r="BD35" i="3"/>
  <c r="BE34" i="3"/>
  <c r="BC34" i="3"/>
  <c r="BB34" i="3"/>
  <c r="BA34" i="3"/>
  <c r="BD34" i="3"/>
  <c r="BE33" i="3"/>
  <c r="BC33" i="3"/>
  <c r="BB33" i="3"/>
  <c r="BA33" i="3"/>
  <c r="BD33" i="3"/>
  <c r="BE32" i="3"/>
  <c r="BC32" i="3"/>
  <c r="BB32" i="3"/>
  <c r="BA32" i="3"/>
  <c r="BD32" i="3"/>
  <c r="BE31" i="3"/>
  <c r="BC31" i="3"/>
  <c r="BB31" i="3"/>
  <c r="BA31" i="3"/>
  <c r="BD31" i="3"/>
  <c r="BE30" i="3"/>
  <c r="BC30" i="3"/>
  <c r="BB30" i="3"/>
  <c r="BA30" i="3"/>
  <c r="BD30" i="3"/>
  <c r="BE29" i="3"/>
  <c r="BC29" i="3"/>
  <c r="BB29" i="3"/>
  <c r="BA29" i="3"/>
  <c r="BD29" i="3"/>
  <c r="BE28" i="3"/>
  <c r="BC28" i="3"/>
  <c r="BB28" i="3"/>
  <c r="BA28" i="3"/>
  <c r="BD28" i="3"/>
  <c r="BE27" i="3"/>
  <c r="BC27" i="3"/>
  <c r="BB27" i="3"/>
  <c r="BA27" i="3"/>
  <c r="BD27" i="3"/>
  <c r="BE26" i="3"/>
  <c r="BC26" i="3"/>
  <c r="BB26" i="3"/>
  <c r="BA26" i="3"/>
  <c r="BD26" i="3"/>
  <c r="BE25" i="3"/>
  <c r="BC25" i="3"/>
  <c r="BB25" i="3"/>
  <c r="BA25" i="3"/>
  <c r="BD25" i="3"/>
  <c r="BE24" i="3"/>
  <c r="BC24" i="3"/>
  <c r="BB24" i="3"/>
  <c r="BA24" i="3"/>
  <c r="BD24" i="3"/>
  <c r="BE23" i="3"/>
  <c r="BC23" i="3"/>
  <c r="BB23" i="3"/>
  <c r="BA23" i="3"/>
  <c r="BD23" i="3"/>
  <c r="BE22" i="3"/>
  <c r="BC22" i="3"/>
  <c r="BB22" i="3"/>
  <c r="BA22" i="3"/>
  <c r="BD22" i="3"/>
  <c r="BE21" i="3"/>
  <c r="BC21" i="3"/>
  <c r="BB21" i="3"/>
  <c r="BA21" i="3"/>
  <c r="BD21" i="3"/>
  <c r="BE20" i="3"/>
  <c r="BC20" i="3"/>
  <c r="BB20" i="3"/>
  <c r="BA20" i="3"/>
  <c r="BD20" i="3"/>
  <c r="BE19" i="3"/>
  <c r="BC19" i="3"/>
  <c r="BB19" i="3"/>
  <c r="BA19" i="3"/>
  <c r="BD19" i="3"/>
  <c r="BE18" i="3"/>
  <c r="BC18" i="3"/>
  <c r="BB18" i="3"/>
  <c r="BA18" i="3"/>
  <c r="BD18" i="3"/>
  <c r="BE17" i="3"/>
  <c r="BC17" i="3"/>
  <c r="BB17" i="3"/>
  <c r="BA17" i="3"/>
  <c r="B8" i="2"/>
  <c r="A8" i="2"/>
  <c r="C63" i="3"/>
  <c r="BE14" i="3"/>
  <c r="BD14" i="3"/>
  <c r="BC14" i="3"/>
  <c r="BB14" i="3"/>
  <c r="BA14" i="3"/>
  <c r="BE13" i="3"/>
  <c r="BD13" i="3"/>
  <c r="BC13" i="3"/>
  <c r="BB13" i="3"/>
  <c r="BA13" i="3"/>
  <c r="BE12" i="3"/>
  <c r="BD12" i="3"/>
  <c r="BC12" i="3"/>
  <c r="BB12" i="3"/>
  <c r="BA12" i="3"/>
  <c r="BE11" i="3"/>
  <c r="BD11" i="3"/>
  <c r="BC11" i="3"/>
  <c r="BB11" i="3"/>
  <c r="BA11" i="3"/>
  <c r="BE10" i="3"/>
  <c r="BD10" i="3"/>
  <c r="BC10" i="3"/>
  <c r="BB10" i="3"/>
  <c r="BA10" i="3"/>
  <c r="BE9" i="3"/>
  <c r="BD9" i="3"/>
  <c r="BC9" i="3"/>
  <c r="BB9" i="3"/>
  <c r="BA9" i="3"/>
  <c r="BE8" i="3"/>
  <c r="BD8" i="3"/>
  <c r="BC8" i="3"/>
  <c r="BB8" i="3"/>
  <c r="BA8" i="3"/>
  <c r="B7" i="2"/>
  <c r="A7" i="2"/>
  <c r="C15" i="3"/>
  <c r="C4" i="3"/>
  <c r="F3" i="3"/>
  <c r="C3" i="3"/>
  <c r="C2" i="2"/>
  <c r="C1" i="2"/>
  <c r="F33" i="1"/>
  <c r="F31" i="1"/>
  <c r="G8" i="1"/>
  <c r="BA91" i="3" l="1"/>
  <c r="BC15" i="3"/>
  <c r="BD91" i="3"/>
  <c r="BB91" i="3"/>
  <c r="BE91" i="3"/>
  <c r="BC91" i="3"/>
  <c r="BE15" i="3"/>
  <c r="BB87" i="3"/>
  <c r="BE87" i="3"/>
  <c r="BA87" i="3"/>
  <c r="BB15" i="3"/>
  <c r="BD15" i="3"/>
  <c r="BC87" i="3"/>
  <c r="F34" i="1"/>
  <c r="BA15" i="3"/>
  <c r="BD17" i="3"/>
  <c r="BD87" i="3" s="1"/>
</calcChain>
</file>

<file path=xl/sharedStrings.xml><?xml version="1.0" encoding="utf-8"?>
<sst xmlns="http://schemas.openxmlformats.org/spreadsheetml/2006/main" count="367" uniqueCount="280">
  <si>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</si>
  <si>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</si>
  <si>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</si>
  <si>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</si>
  <si>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</si>
  <si>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</si>
  <si>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</si>
  <si>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</si>
  <si>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</si>
  <si>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</si>
  <si>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</si>
  <si>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</si>
  <si>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</si>
  <si>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</si>
  <si>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</si>
  <si>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</si>
  <si>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</si>
  <si>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</si>
  <si>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</si>
  <si>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</si>
  <si>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</si>
  <si>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</si>
  <si>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</si>
  <si>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</si>
  <si>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</si>
  <si>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</si>
  <si>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</si>
  <si>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</si>
  <si>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</si>
  <si>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</si>
  <si>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</si>
  <si>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</si>
  <si>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</si>
  <si>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</si>
  <si>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</si>
  <si>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</si>
  <si>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</si>
  <si>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</si>
  <si>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</si>
  <si>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</si>
  <si>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</si>
  <si>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</si>
  <si>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</si>
  <si>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</si>
  <si>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</si>
  <si>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</si>
  <si>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</si>
  <si>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</si>
  <si>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</si>
  <si>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</si>
  <si>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</si>
  <si>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</si>
  <si>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</si>
  <si>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</si>
  <si>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</si>
  <si>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</si>
  <si>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</si>
  <si>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</si>
  <si>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</si>
  <si>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</si>
  <si>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</si>
  <si>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</si>
  <si>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</si>
  <si>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</si>
  <si>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</si>
  <si>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</si>
  <si>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97</t>
  </si>
  <si>
    <t>Prorážení otvorů</t>
  </si>
  <si>
    <t>974 03-1121.R00</t>
  </si>
  <si>
    <t xml:space="preserve">Vysekání rýh ve zdi cihelné 3 x 3 cm </t>
  </si>
  <si>
    <t>m</t>
  </si>
  <si>
    <t>974 03-1122.R00</t>
  </si>
  <si>
    <t xml:space="preserve">Vysekání rýh ve zdi cihelné 3 x 7 cm </t>
  </si>
  <si>
    <t>974 03-1153.R00</t>
  </si>
  <si>
    <t xml:space="preserve">Vysekání rýh ve zdi cihelné 10 x 10 cm </t>
  </si>
  <si>
    <t>979 08-2111.R00</t>
  </si>
  <si>
    <t xml:space="preserve">Vnitrostaveništní doprava suti do 10 m </t>
  </si>
  <si>
    <t>t</t>
  </si>
  <si>
    <t>979 99-0102.R00</t>
  </si>
  <si>
    <t xml:space="preserve">Poplatek za skládku suti - směs betonu a cihel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</si>
  <si>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</si>
  <si>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</si>
  <si>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</si>
  <si>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</si>
  <si>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M21</t>
  </si>
  <si>
    <t>Elektromontáže</t>
  </si>
  <si>
    <t>210 01-0003.R00</t>
  </si>
  <si>
    <t xml:space="preserve">Trubka ohebná pod omítku, typ 23.. 23 mm </t>
  </si>
  <si>
    <t>210 01-0301.R00</t>
  </si>
  <si>
    <t xml:space="preserve">Krabice přístrojová KP 68, KZ 3, bez zapojení </t>
  </si>
  <si>
    <t>kus</t>
  </si>
  <si>
    <t>210 01-0313.R00</t>
  </si>
  <si>
    <t xml:space="preserve">Krabice odbočná KO 125, bez zapojení-čtvercová </t>
  </si>
  <si>
    <t>210 01-0321.R00</t>
  </si>
  <si>
    <t xml:space="preserve">Krabice odbočná KR 68, se zapojením-kruhová </t>
  </si>
  <si>
    <t>210 01-0322.R00</t>
  </si>
  <si>
    <t xml:space="preserve">Krabice odbočná KR 97, se zapojením-kruhová </t>
  </si>
  <si>
    <t>210 01-0521.R00</t>
  </si>
  <si>
    <t xml:space="preserve">Odvíč./zavíčkování krabic - víčko na závit </t>
  </si>
  <si>
    <t>210 01-0522.R00</t>
  </si>
  <si>
    <t xml:space="preserve">Odvíč./zavíčkování krabic - víčko na šroub </t>
  </si>
  <si>
    <t>211 01-0001.R00</t>
  </si>
  <si>
    <t xml:space="preserve">Osazení hmoždinky do cihlového zdiva, HM 6 </t>
  </si>
  <si>
    <t>210 02-0922.R00</t>
  </si>
  <si>
    <t xml:space="preserve">Ucpávka protipožární, průchod stěnou, tl. 30 cm </t>
  </si>
  <si>
    <t>m2</t>
  </si>
  <si>
    <t>210 10-0001.R00</t>
  </si>
  <si>
    <t xml:space="preserve">Ukončení vodičů v rozvaděči + zapojení do 2,5 mm2 </t>
  </si>
  <si>
    <t>210 10-0002.R00</t>
  </si>
  <si>
    <t xml:space="preserve">Ukončení vodičů v rozvaděči + zapojení do 6 mm2 </t>
  </si>
  <si>
    <t>210 10-0003.R00</t>
  </si>
  <si>
    <t xml:space="preserve">Ukončení vodičů v rozvaděči + zapojení do 16 mm2 </t>
  </si>
  <si>
    <t>210 10-0004.R00</t>
  </si>
  <si>
    <t xml:space="preserve">Ukončení vodičů v rozvaděči + zapojení do 25 mm2 </t>
  </si>
  <si>
    <t>210 11-0041.R00</t>
  </si>
  <si>
    <t xml:space="preserve">Spínač zapuštěný jednopólový </t>
  </si>
  <si>
    <t>210 11-0043.R00</t>
  </si>
  <si>
    <t xml:space="preserve">Spínač zapuštěný seriový </t>
  </si>
  <si>
    <t>210 11-0045.R00</t>
  </si>
  <si>
    <t xml:space="preserve">Spínač zapuštěný střídavý </t>
  </si>
  <si>
    <t>210 11-0051.R00</t>
  </si>
  <si>
    <t xml:space="preserve">Spínač zapuštěný </t>
  </si>
  <si>
    <t>210 11-0071.R00</t>
  </si>
  <si>
    <t xml:space="preserve">Spínač speciální osvětlení 941 A 001, 002 </t>
  </si>
  <si>
    <t>210 11-1002.R00</t>
  </si>
  <si>
    <t xml:space="preserve">Zásuvka domovní vestavná - provedení 2P+Z </t>
  </si>
  <si>
    <t>210 11-1012.R00</t>
  </si>
  <si>
    <t xml:space="preserve">Zásuvka domovní zapuštěná -  2P+Z,dvojí zapojení </t>
  </si>
  <si>
    <t>210 12-0102.R00</t>
  </si>
  <si>
    <t xml:space="preserve">Patrona nožová do 500 V s montáží </t>
  </si>
  <si>
    <t>210 19-0002.R00</t>
  </si>
  <si>
    <t xml:space="preserve">Montáž celoplechových rozvodnic do váhy 50 kg </t>
  </si>
  <si>
    <t>210 19-2722.R00</t>
  </si>
  <si>
    <t xml:space="preserve">Štítek označovací pro přístroje - lepený </t>
  </si>
  <si>
    <t>210 20-0006.R00</t>
  </si>
  <si>
    <t xml:space="preserve">Svítidlo žárovkové 1830202, 2 x DZ 9/11 W </t>
  </si>
  <si>
    <t>210 20-0013.R00</t>
  </si>
  <si>
    <t xml:space="preserve">Svítidlo žárovkové 2112405, 60 W, stropní </t>
  </si>
  <si>
    <t>210 20-1039.R00</t>
  </si>
  <si>
    <t xml:space="preserve">Svítidlo zářivkové 2315843 2x40 W strop.stav. </t>
  </si>
  <si>
    <t>210 20-1055.R00</t>
  </si>
  <si>
    <t xml:space="preserve">Svítidlo zářivkové 2330701  20 W nástěnné </t>
  </si>
  <si>
    <t>210 22-0321.R00</t>
  </si>
  <si>
    <t xml:space="preserve">Svorka na potrubí Bernard, včetně Cu pásku </t>
  </si>
  <si>
    <t>210 29-2601.R00</t>
  </si>
  <si>
    <t>hr</t>
  </si>
  <si>
    <t>210 80-2109.R00</t>
  </si>
  <si>
    <t xml:space="preserve">Šňůra CMSM 3 x 1,50 mm2 volně uložená </t>
  </si>
  <si>
    <t>210 80-2113.R00</t>
  </si>
  <si>
    <t xml:space="preserve">Šňůra CMSM 4 x 1 mm2 volně uložená </t>
  </si>
  <si>
    <t>210 80-0003.R00</t>
  </si>
  <si>
    <t xml:space="preserve">Vodič CYY 4 mm2 uložený pod omítkou </t>
  </si>
  <si>
    <t>210 80-0004.R00</t>
  </si>
  <si>
    <t xml:space="preserve">Vodič CYY 6 mm2 uložený pod omítkou </t>
  </si>
  <si>
    <t>210 80-0007.R00</t>
  </si>
  <si>
    <t>210 81-0001.R00</t>
  </si>
  <si>
    <t xml:space="preserve">Kabel CYKY-m 750 V 2 x 1,5 mm2 volně uložený </t>
  </si>
  <si>
    <t>210 81-0005.R00</t>
  </si>
  <si>
    <t xml:space="preserve">Kabel CYKY-m 750 V 3 x 1,5 mm2 volně uložený </t>
  </si>
  <si>
    <t>210 81-0013.R00</t>
  </si>
  <si>
    <t>210 81-0006.R00</t>
  </si>
  <si>
    <t xml:space="preserve">Kabel CYKY-m 750 V 3 x 2,5 mm2 volně uložený </t>
  </si>
  <si>
    <t>210 81-0015.R00</t>
  </si>
  <si>
    <t>210 81-0009.R00</t>
  </si>
  <si>
    <t xml:space="preserve">Kabel CYKY-m 750 V 4 x 1,5 mm2 volně uložený </t>
  </si>
  <si>
    <t>210 81-0018.R00</t>
  </si>
  <si>
    <t xml:space="preserve">Kabel CYKY-m 750 V 7 x 1,5 mm2 volně uložený </t>
  </si>
  <si>
    <t>358-11562</t>
  </si>
  <si>
    <t>Dodávka materiálu na zakázku,viz.položková specifikace v příloze soupisu prací</t>
  </si>
  <si>
    <t>soubor</t>
  </si>
  <si>
    <t>358-11566</t>
  </si>
  <si>
    <t>PODÍL PŘIDRUŽENÝCH VÝKONŮ</t>
  </si>
  <si>
    <t>0,00</t>
  </si>
  <si>
    <t>PROŘEZ+PODRUŽNÝ MATERIÁL</t>
  </si>
  <si>
    <t>VEDLEJŠÍ ROZPOČTOVÉ NÁKLADY</t>
  </si>
  <si>
    <t xml:space="preserve">Použité označení některých výrobků, pouze popisuje požadovaný standard!. </t>
  </si>
  <si>
    <t>Výchozí revize</t>
  </si>
  <si>
    <t>Kód            Název                                                                Počet    MJ      Cena/MJ     Rabat   Celkem bez DPH  DPH</t>
  </si>
  <si>
    <t>ROZPISKA MECHANICKÝCH PRVKŮ ROZVÁDĚČE, PŘÍSTROJŮ A PŘÍSLUŠENSTVÍ</t>
  </si>
  <si>
    <t>Název projektu:</t>
  </si>
  <si>
    <t>Název rozváděče:</t>
  </si>
  <si>
    <t>Číslo projektu:</t>
  </si>
  <si>
    <t>Datum:</t>
  </si>
  <si>
    <t>Vypracoval:</t>
  </si>
  <si>
    <t>Poznámka:</t>
  </si>
  <si>
    <t>Soubor s daty:</t>
  </si>
  <si>
    <t>Soubor s rozpiskou:</t>
  </si>
  <si>
    <t>Poř.</t>
  </si>
  <si>
    <t>Popis</t>
  </si>
  <si>
    <t>Typové označení</t>
  </si>
  <si>
    <t>Obj.číslo</t>
  </si>
  <si>
    <t>Poč.kusů</t>
  </si>
  <si>
    <t>Cena [Kč]</t>
  </si>
  <si>
    <t>6</t>
  </si>
  <si>
    <t/>
  </si>
  <si>
    <t>2</t>
  </si>
  <si>
    <t>3</t>
  </si>
  <si>
    <t>Montáž přístrojové náplně a prodrátování rozvaděče</t>
  </si>
  <si>
    <t>Cena celkem včetně slevy [Kč]</t>
  </si>
  <si>
    <t>Počty kusů prvků NEBYLY zaokrouhleny na celá balení.</t>
  </si>
  <si>
    <t>Zaslepovací pás max.délka 1m, výřezy 45mm</t>
  </si>
  <si>
    <t>Svodič přepětí třídy B+C, 4pól sada pro TN-S</t>
  </si>
  <si>
    <t>Hlavní vypínač, 4-pól</t>
  </si>
  <si>
    <t>Chránič s nadproud.ochr,Ir=250A,AC,1+N pól,char.B</t>
  </si>
  <si>
    <t>Jistič PL7, char B, 3-pólový</t>
  </si>
  <si>
    <t>Instalační stykač, 230V~, 25A, 2zap. kont.</t>
  </si>
  <si>
    <t>Rozváděč Rp</t>
  </si>
  <si>
    <t>Rozvodnice,POD omítku,bílá,N/PE svork. 165MOD</t>
  </si>
  <si>
    <t>Jistič PL7, char B, 1-pólový 10A</t>
  </si>
  <si>
    <t>7</t>
  </si>
  <si>
    <t>Jistič PL7, char B, 1-pólový 16A</t>
  </si>
  <si>
    <t>Jistič PL7, char B, 1-pólový 13A</t>
  </si>
  <si>
    <t>Chránič ,25A,AC,3+N pól. 30mA</t>
  </si>
  <si>
    <t>Relé 1+N 25A 230V</t>
  </si>
  <si>
    <t>Rozvaděč Rp na zakázku viz.položková specifikace rozvaděče v příloze</t>
  </si>
  <si>
    <t xml:space="preserve">Kabel CYKY-m 750 V 5-7 x 1,5-2,5 mm2 volně uložený </t>
  </si>
  <si>
    <t xml:space="preserve">Kabel CYKY-m 750 V 4-5 x 4-50 mm2 volně uložený </t>
  </si>
  <si>
    <t xml:space="preserve">Vodič CYY 16 mm2 uložený pod omítkou </t>
  </si>
  <si>
    <t>SILOVÉ ROZVODY</t>
  </si>
  <si>
    <t>22</t>
  </si>
  <si>
    <t>Práce mimo C21-M,hodinová zúčtovací sazba demontáže stávající instalace</t>
  </si>
  <si>
    <t>Navýšení hodnoty hlavního jističe před elektroměrem včetně dodávky nového jističe 63A a poplatku za změnu z 32A</t>
  </si>
  <si>
    <t xml:space="preserve">Zapojení kabeláže MaR vzduchotechnického systému včetně dodávky kabeláže </t>
  </si>
  <si>
    <t xml:space="preserve">REKONSTRUKCE KUCHYNĚ RESTAURACE KD HOLICE </t>
  </si>
  <si>
    <t xml:space="preserve">60310020       OSOUSEC RUKOU HTE 4 BILA                                              1.00    ks    </t>
  </si>
  <si>
    <t xml:space="preserve">52010433       SVITIDLO "H" PODLE TABULKY SVÍTIDEL KOMPLETNÍ VČETNĚ ZDROJE           3.00    ks  </t>
  </si>
  <si>
    <t xml:space="preserve">52010433       SVITIDLO "D" PODLE TABULKY SVÍTIDEL KOMPLETNÍ VČETNĚ ZDROJE           8.00    ks   </t>
  </si>
  <si>
    <t xml:space="preserve">50906435       SVITIDLO "E" PODLE TABULKY SVÍTIDEL KOMPLETNÍ VČETNĚ ZDROJE          12.00    ks       </t>
  </si>
  <si>
    <t xml:space="preserve">50901279       SVITIDLO "C" PODLE TABULKY SVÍTIDEL KOMPLETNÍ VČETNĚ ZDROJE           4.00    ks   </t>
  </si>
  <si>
    <t xml:space="preserve">50380787       SVITIDLO "B" PODLE TABULKY SVÍTIDEL KOMPLETNÍ VČETNĚ ZDROJE          20.00    ks  </t>
  </si>
  <si>
    <t xml:space="preserve">50380420       SVITIDLO "N" PODLE TABULKY SVÍTIDEL KOMPLETNÍ VČETNĚ ZDROJE           2.00    ks     </t>
  </si>
  <si>
    <t xml:space="preserve">50380291       SVITIDLO "A" PODLE TABULKY SVÍTIDEL KOMPLETNÍ VČETNĚ ZDROJE           7.00    ks    </t>
  </si>
  <si>
    <t>47050031       ZDROJ SELV PRO AUTOMATICKÉ SPLACHOVÁNÍ VČETNĚ BOXU                    2.00    ks</t>
  </si>
  <si>
    <t xml:space="preserve">46000090       SPÍNAČ TROJPOLOVY POD OMITKU 40A                                      5.00    ks    </t>
  </si>
  <si>
    <t xml:space="preserve">30300819       SPINAC AUT. SENZOR. 3299A-A22100 B                                    3.00    ks      </t>
  </si>
  <si>
    <t xml:space="preserve">30300819       SPINAC AUT. SENZOR. 3299A-DVĚ RELÉ                                    1.00    ks   </t>
  </si>
  <si>
    <t xml:space="preserve">30300663       ZASUVKA IP44 POD OMITKU 400V/32A  KOMPLETNI                           1.00    ks   </t>
  </si>
  <si>
    <t xml:space="preserve">30300663       ZASUVKA IP44 POD OMITKU KOMPLETNI                                    27.00    ks  </t>
  </si>
  <si>
    <t xml:space="preserve">30300657       ZASUVKA 5598A-A2349 B PREP.OCHRANA                                    1.00    ks     </t>
  </si>
  <si>
    <t xml:space="preserve">30300605       ZASUVKA 5518A-A2349 B                                                17.00    ks    </t>
  </si>
  <si>
    <t xml:space="preserve">30300314       RAMECEK 3901A-B10B                                                   32.00    ks       </t>
  </si>
  <si>
    <t xml:space="preserve">30300160       DOUTNAVKA ORIENTACNI 3916-12221                                       1.00    ks       </t>
  </si>
  <si>
    <t xml:space="preserve">30300124       KRYT DELENY 3558A-A652 B TANGO                                        4.00    ks      </t>
  </si>
  <si>
    <t xml:space="preserve">30300110       TLAČÍTKOVÝ OVLADAČ IP44 POD.OMITKU KOMPLETNI                          1.00    ks    </t>
  </si>
  <si>
    <t xml:space="preserve">30300104       SPINAC IP44 6  POD.OMITKU KOMPLETNI                                  10.00    ks    </t>
  </si>
  <si>
    <t xml:space="preserve">30300103       SPINAC 3558-A06340                                                    4.00    ks       </t>
  </si>
  <si>
    <t xml:space="preserve">30300102       SPINAC 3558-A05340                                                    4.00    ks      </t>
  </si>
  <si>
    <t xml:space="preserve">30300100       SPINAC 3558-A01340                                                    3.00    ks     </t>
  </si>
  <si>
    <t xml:space="preserve">21090104       SVORKA BERNARD                                                       36.00    ks    </t>
  </si>
  <si>
    <t xml:space="preserve">21050079       NEREZ PASEK ZS 16- 50M /I141369/                                      2.00    ks    </t>
  </si>
  <si>
    <t xml:space="preserve">21000061       SVORKA WAGO 224-112 2X2.5                                            62.00    ks     </t>
  </si>
  <si>
    <t xml:space="preserve">20390028       HMOZDINKA HM 6 /KOPOS/                                               98.00    ks      </t>
  </si>
  <si>
    <t xml:space="preserve">20320059       TRUBKA OHEBNA LPFLEX 2323                                            46.00    m      </t>
  </si>
  <si>
    <t xml:space="preserve">20320055       TRUBKA FXP TURBO 63 /52.2/ SEDA                                      19.00    m   </t>
  </si>
  <si>
    <t xml:space="preserve">20300745       KRABICE KPR 68/71  SPOJOVACI                                         63.00    ks        </t>
  </si>
  <si>
    <t xml:space="preserve">20300271       GW 44024 KRABICE 100X100X50 IP55                                     16.00    ks      </t>
  </si>
  <si>
    <t xml:space="preserve">20300179       KRABICE KO 100E                                                       2.00    ks     </t>
  </si>
  <si>
    <t xml:space="preserve">20300178       KRABICE KI 68                                                         7.00    ks     </t>
  </si>
  <si>
    <t xml:space="preserve">20300177       KRABICE KI 68                                                         3.00    ks     </t>
  </si>
  <si>
    <t xml:space="preserve">20300129       KRABICE KR 97                                                        24.00    ks   </t>
  </si>
  <si>
    <t xml:space="preserve">20300110       KRABICE ODBOCNA KO 110/L                                              2.00    ks    </t>
  </si>
  <si>
    <t xml:space="preserve">10320029       KABEL CYSY 5G1,0 H05VV-F                                              8.00    m       </t>
  </si>
  <si>
    <t xml:space="preserve">10320021       KABEL CYSY 3G1,5 H05VV-F                                             16.00    m      </t>
  </si>
  <si>
    <t xml:space="preserve">10300199       KABEL 1-CYKY 4BX35 (1-CYKY-J 4X35)                                   18.00    m      </t>
  </si>
  <si>
    <t xml:space="preserve">10300133       KABEL CYKY 5Cx 2,5 (CYKY-J 5X2,5)                                    84.00    m         </t>
  </si>
  <si>
    <t xml:space="preserve">10300130       KABEL CYKY 7Cx 1,5 (CYKY-J 7X1,5)                                    16.00    m      </t>
  </si>
  <si>
    <t xml:space="preserve">10300109       KABEL CYKY 5Cx 1,5 (CYKY-J 5X1,5)                                    90.00    m       </t>
  </si>
  <si>
    <t xml:space="preserve">30300120       KRYT JEDNODUCHY 3558A-A651 B TANGO                                    7.00    ks      </t>
  </si>
  <si>
    <t xml:space="preserve">10300097       KABEL CYKY 5Cx6 (CYKY-J 5X6 )                                        78.00    m       </t>
  </si>
  <si>
    <t xml:space="preserve">10300097       KABEL CYKY 5Cx4 (CYKY-J 5X4 )                                        28.00    m     </t>
  </si>
  <si>
    <t xml:space="preserve">10300073       KABEL CYKY 4Dx 1,5 (CYKY-O 4X1,5)                                    28.00    m       </t>
  </si>
  <si>
    <t xml:space="preserve">10300046       KABEL CYKY 3Cx 2,5 (CYKY-J 3X2,5)                                   556.00    m      </t>
  </si>
  <si>
    <t xml:space="preserve">10300031       KABEL CYKY 3Ax 1,5 (CYKY-O 3X1,5)                                   116.00    m        </t>
  </si>
  <si>
    <t xml:space="preserve">10300001       KABEL CYKY 2Ax 1,5                                                   62.00    m    </t>
  </si>
  <si>
    <t xml:space="preserve">10110203       VODIC CYA 16 ZLUTOZELENA H07V-K                                     286.00    m    </t>
  </si>
  <si>
    <t xml:space="preserve">10300037       KABEL CYKY 3Cx 1,5 (CYKY-J 3X1,5)                                   377.00    m   </t>
  </si>
  <si>
    <t xml:space="preserve">10100076       VODIC CY 6 ZLUTOZELENA H07V-U                                        36.00    m </t>
  </si>
  <si>
    <t xml:space="preserve">10100064       VODIC CY 4 ZLUTOZELENA H07V-U                                        83.00    m        </t>
  </si>
  <si>
    <t xml:space="preserve">10100055       VODIC CY 2,5 TM.MODRA H07V-U                                         46.00    m       </t>
  </si>
  <si>
    <t>KRYCÍ LIST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</si>
</sst>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6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11"/>
      <name val="Arial CE"/>
      <charset val="238"/>
    </font>
    <font>
      <sz val="10"/>
      <name val="Lucida Console"/>
      <family val="3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i/>
      <sz val="10"/>
      <color theme="1"/>
      <name val="Arial CE"/>
      <charset val="238"/>
    </font>
    <font>
      <b/>
      <sz val="10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1" fillId="0" borderId="0" xfId="0" applyFont="1"/>
    <xf numFmtId="0" fontId="22" fillId="3" borderId="0" xfId="0" applyFont="1" applyFill="1"/>
    <xf numFmtId="49" fontId="23" fillId="3" borderId="0" xfId="0" applyNumberFormat="1" applyFont="1" applyFill="1" applyAlignment="1">
      <alignment horizontal="left"/>
    </xf>
    <xf numFmtId="49" fontId="23" fillId="3" borderId="0" xfId="0" applyNumberFormat="1" applyFont="1" applyFill="1" applyAlignment="1">
      <alignment horizontal="right"/>
    </xf>
    <xf numFmtId="4" fontId="23" fillId="3" borderId="0" xfId="0" applyNumberFormat="1" applyFont="1" applyFill="1" applyAlignment="1">
      <alignment horizontal="right"/>
    </xf>
    <xf numFmtId="0" fontId="24" fillId="3" borderId="0" xfId="0" applyFont="1" applyFill="1"/>
    <xf numFmtId="0" fontId="23" fillId="3" borderId="0" xfId="0" applyFont="1" applyFill="1"/>
    <xf numFmtId="49" fontId="22" fillId="3" borderId="0" xfId="0" applyNumberFormat="1" applyFont="1" applyFill="1" applyAlignment="1">
      <alignment horizontal="left"/>
    </xf>
    <xf numFmtId="49" fontId="22" fillId="3" borderId="0" xfId="0" applyNumberFormat="1" applyFont="1" applyFill="1" applyAlignment="1">
      <alignment horizontal="right"/>
    </xf>
    <xf numFmtId="4" fontId="22" fillId="3" borderId="0" xfId="0" applyNumberFormat="1" applyFont="1" applyFill="1" applyAlignment="1">
      <alignment horizontal="right"/>
    </xf>
    <xf numFmtId="4" fontId="25" fillId="3" borderId="0" xfId="0" applyNumberFormat="1" applyFont="1" applyFill="1" applyAlignment="1">
      <alignment horizontal="right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20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K28" sqref="K28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279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0</v>
      </c>
      <c r="B3" s="4"/>
      <c r="C3" s="5" t="s">
        <v>1</v>
      </c>
      <c r="D3" s="5"/>
      <c r="E3" s="5"/>
      <c r="F3" s="5" t="s">
        <v>2</v>
      </c>
      <c r="G3" s="6"/>
    </row>
    <row r="4" spans="1:57" ht="12.95" customHeight="1" x14ac:dyDescent="0.2">
      <c r="A4" s="7"/>
      <c r="B4" s="8"/>
      <c r="C4" s="9" t="s">
        <v>223</v>
      </c>
      <c r="D4" s="10"/>
      <c r="E4" s="10"/>
      <c r="F4" s="11"/>
      <c r="G4" s="12"/>
    </row>
    <row r="5" spans="1:57" ht="12.95" customHeight="1" x14ac:dyDescent="0.2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 x14ac:dyDescent="0.2">
      <c r="A6" s="7"/>
      <c r="B6" s="8"/>
      <c r="C6" s="9" t="s">
        <v>218</v>
      </c>
      <c r="D6" s="10"/>
      <c r="E6" s="10"/>
      <c r="F6" s="18"/>
      <c r="G6" s="12"/>
    </row>
    <row r="7" spans="1:57" x14ac:dyDescent="0.2">
      <c r="A7" s="13" t="s">
        <v>7</v>
      </c>
      <c r="B7" s="15"/>
      <c r="C7" s="187"/>
      <c r="D7" s="188"/>
      <c r="E7" s="19" t="s">
        <v>8</v>
      </c>
      <c r="F7" s="20"/>
      <c r="G7" s="21">
        <v>0</v>
      </c>
      <c r="H7" s="22"/>
      <c r="I7" s="22"/>
    </row>
    <row r="8" spans="1:57" x14ac:dyDescent="0.2">
      <c r="A8" s="13" t="s">
        <v>9</v>
      </c>
      <c r="B8" s="15"/>
      <c r="C8" s="187"/>
      <c r="D8" s="188"/>
      <c r="E8" s="16" t="s">
        <v>10</v>
      </c>
      <c r="F8" s="15"/>
      <c r="G8" s="23">
        <f>IF(PocetMJ=0,,ROUND((F30+F32)/PocetMJ,1))</f>
        <v>0</v>
      </c>
    </row>
    <row r="9" spans="1:57" x14ac:dyDescent="0.2">
      <c r="A9" s="24" t="s">
        <v>11</v>
      </c>
      <c r="B9" s="25"/>
      <c r="C9" s="25"/>
      <c r="D9" s="25"/>
      <c r="E9" s="26" t="s">
        <v>12</v>
      </c>
      <c r="F9" s="25"/>
      <c r="G9" s="27"/>
    </row>
    <row r="10" spans="1:57" x14ac:dyDescent="0.2">
      <c r="A10" s="28" t="s">
        <v>13</v>
      </c>
      <c r="B10" s="11"/>
      <c r="C10" s="11"/>
      <c r="D10" s="11"/>
      <c r="E10" s="29" t="s">
        <v>14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89"/>
      <c r="F11" s="190"/>
      <c r="G11" s="191"/>
    </row>
    <row r="12" spans="1:57" ht="28.5" customHeight="1" thickBot="1" x14ac:dyDescent="0.25">
      <c r="A12" s="31" t="s">
        <v>15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16</v>
      </c>
      <c r="B13" s="36"/>
      <c r="C13" s="37"/>
      <c r="D13" s="38" t="s">
        <v>17</v>
      </c>
      <c r="E13" s="39"/>
      <c r="F13" s="39"/>
      <c r="G13" s="37"/>
    </row>
    <row r="14" spans="1:57" ht="15.95" customHeight="1" x14ac:dyDescent="0.2">
      <c r="A14" s="40"/>
      <c r="B14" s="41" t="s">
        <v>18</v>
      </c>
      <c r="C14" s="42"/>
      <c r="D14" s="43" t="str">
        <f>Rekapitulace!A14</f>
        <v>PODÍL PŘIDRUŽENÝCH VÝKONŮ</v>
      </c>
      <c r="E14" s="44"/>
      <c r="F14" s="45"/>
      <c r="G14" s="42"/>
    </row>
    <row r="15" spans="1:57" ht="15.95" customHeight="1" x14ac:dyDescent="0.2">
      <c r="A15" s="40" t="s">
        <v>19</v>
      </c>
      <c r="B15" s="41" t="s">
        <v>20</v>
      </c>
      <c r="C15" s="42"/>
      <c r="D15" s="24" t="str">
        <f>Rekapitulace!A15</f>
        <v>PROŘEZ+PODRUŽNÝ MATERIÁL</v>
      </c>
      <c r="E15" s="46"/>
      <c r="F15" s="47"/>
      <c r="G15" s="42"/>
    </row>
    <row r="16" spans="1:57" ht="15.95" customHeight="1" x14ac:dyDescent="0.2">
      <c r="A16" s="40" t="s">
        <v>21</v>
      </c>
      <c r="B16" s="41" t="s">
        <v>22</v>
      </c>
      <c r="C16" s="42"/>
      <c r="D16" s="24" t="str">
        <f>Rekapitulace!A16</f>
        <v>VEDLEJŠÍ ROZPOČTOVÉ NÁKLADY</v>
      </c>
      <c r="E16" s="46"/>
      <c r="F16" s="47"/>
      <c r="G16" s="42"/>
    </row>
    <row r="17" spans="1:7" ht="15.95" customHeight="1" x14ac:dyDescent="0.2">
      <c r="A17" s="48" t="s">
        <v>23</v>
      </c>
      <c r="B17" s="41" t="s">
        <v>24</v>
      </c>
      <c r="C17" s="42"/>
      <c r="D17" s="24"/>
      <c r="E17" s="46"/>
      <c r="F17" s="47"/>
      <c r="G17" s="42"/>
    </row>
    <row r="18" spans="1:7" ht="15.95" customHeight="1" x14ac:dyDescent="0.2">
      <c r="A18" s="49" t="s">
        <v>25</v>
      </c>
      <c r="B18" s="41"/>
      <c r="C18" s="42"/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26</v>
      </c>
      <c r="B20" s="41"/>
      <c r="C20" s="42"/>
      <c r="D20" s="24"/>
      <c r="E20" s="46"/>
      <c r="F20" s="47"/>
      <c r="G20" s="42"/>
    </row>
    <row r="21" spans="1:7" ht="15.95" customHeight="1" x14ac:dyDescent="0.2">
      <c r="A21" s="28" t="s">
        <v>27</v>
      </c>
      <c r="B21" s="11"/>
      <c r="C21" s="42"/>
      <c r="D21" s="24" t="s">
        <v>176</v>
      </c>
      <c r="E21" s="46"/>
      <c r="F21" s="47"/>
      <c r="G21" s="42"/>
    </row>
    <row r="22" spans="1:7" ht="15.95" customHeight="1" thickBot="1" x14ac:dyDescent="0.25">
      <c r="A22" s="24" t="s">
        <v>28</v>
      </c>
      <c r="B22" s="25"/>
      <c r="C22" s="51"/>
      <c r="D22" s="52" t="s">
        <v>29</v>
      </c>
      <c r="E22" s="53"/>
      <c r="F22" s="54"/>
      <c r="G22" s="42"/>
    </row>
    <row r="23" spans="1:7" x14ac:dyDescent="0.2">
      <c r="A23" s="3" t="s">
        <v>30</v>
      </c>
      <c r="B23" s="5"/>
      <c r="C23" s="55" t="s">
        <v>31</v>
      </c>
      <c r="D23" s="5"/>
      <c r="E23" s="55" t="s">
        <v>32</v>
      </c>
      <c r="F23" s="5"/>
      <c r="G23" s="6"/>
    </row>
    <row r="24" spans="1:7" x14ac:dyDescent="0.2">
      <c r="A24" s="13"/>
      <c r="B24" s="15"/>
      <c r="C24" s="16" t="s">
        <v>33</v>
      </c>
      <c r="D24" s="15"/>
      <c r="E24" s="16" t="s">
        <v>33</v>
      </c>
      <c r="F24" s="15"/>
      <c r="G24" s="17"/>
    </row>
    <row r="25" spans="1:7" x14ac:dyDescent="0.2">
      <c r="A25" s="28" t="s">
        <v>34</v>
      </c>
      <c r="B25" s="56"/>
      <c r="C25" s="29" t="s">
        <v>34</v>
      </c>
      <c r="D25" s="11"/>
      <c r="E25" s="29" t="s">
        <v>34</v>
      </c>
      <c r="F25" s="11"/>
      <c r="G25" s="12"/>
    </row>
    <row r="26" spans="1:7" x14ac:dyDescent="0.2">
      <c r="A26" s="28"/>
      <c r="B26" s="57"/>
      <c r="C26" s="29" t="s">
        <v>35</v>
      </c>
      <c r="D26" s="11"/>
      <c r="E26" s="29" t="s">
        <v>36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37</v>
      </c>
      <c r="B29" s="15"/>
      <c r="C29" s="58">
        <v>0</v>
      </c>
      <c r="D29" s="15" t="s">
        <v>38</v>
      </c>
      <c r="E29" s="16"/>
      <c r="F29" s="59">
        <v>0</v>
      </c>
      <c r="G29" s="17"/>
    </row>
    <row r="30" spans="1:7" x14ac:dyDescent="0.2">
      <c r="A30" s="13" t="s">
        <v>37</v>
      </c>
      <c r="B30" s="15"/>
      <c r="C30" s="58">
        <v>15</v>
      </c>
      <c r="D30" s="15" t="s">
        <v>38</v>
      </c>
      <c r="E30" s="16"/>
      <c r="F30" s="59">
        <v>0</v>
      </c>
      <c r="G30" s="17"/>
    </row>
    <row r="31" spans="1:7" x14ac:dyDescent="0.2">
      <c r="A31" s="13" t="s">
        <v>39</v>
      </c>
      <c r="B31" s="15"/>
      <c r="C31" s="58">
        <v>15</v>
      </c>
      <c r="D31" s="15" t="s">
        <v>38</v>
      </c>
      <c r="E31" s="16"/>
      <c r="F31" s="60">
        <f>ROUND(PRODUCT(F30,C31/100),0)</f>
        <v>0</v>
      </c>
      <c r="G31" s="27"/>
    </row>
    <row r="32" spans="1:7" x14ac:dyDescent="0.2">
      <c r="A32" s="13" t="s">
        <v>37</v>
      </c>
      <c r="B32" s="15"/>
      <c r="C32" s="58">
        <v>21</v>
      </c>
      <c r="D32" s="15" t="s">
        <v>38</v>
      </c>
      <c r="E32" s="16"/>
      <c r="F32" s="59">
        <v>0</v>
      </c>
      <c r="G32" s="17"/>
    </row>
    <row r="33" spans="1:8" x14ac:dyDescent="0.2">
      <c r="A33" s="13" t="s">
        <v>39</v>
      </c>
      <c r="B33" s="15"/>
      <c r="C33" s="58">
        <v>21</v>
      </c>
      <c r="D33" s="15" t="s">
        <v>38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40</v>
      </c>
      <c r="B34" s="62"/>
      <c r="C34" s="62"/>
      <c r="D34" s="62"/>
      <c r="E34" s="63"/>
      <c r="F34" s="64">
        <f>ROUND(SUM(F30:F33),0)</f>
        <v>0</v>
      </c>
      <c r="G34" s="65"/>
    </row>
    <row r="36" spans="1:8" x14ac:dyDescent="0.2">
      <c r="A36" s="67" t="s">
        <v>41</v>
      </c>
      <c r="B36" s="67"/>
      <c r="C36" s="67"/>
      <c r="D36" s="67"/>
      <c r="E36" s="67"/>
      <c r="F36" s="67"/>
      <c r="G36" s="67"/>
      <c r="H36" t="s">
        <v>3</v>
      </c>
    </row>
    <row r="37" spans="1:8" ht="14.25" customHeight="1" x14ac:dyDescent="0.2">
      <c r="A37" s="67"/>
      <c r="B37" s="192" t="s">
        <v>175</v>
      </c>
      <c r="C37" s="193"/>
      <c r="D37" s="193"/>
      <c r="E37" s="193"/>
      <c r="F37" s="193"/>
      <c r="G37" s="193"/>
      <c r="H37" t="s">
        <v>3</v>
      </c>
    </row>
    <row r="38" spans="1:8" ht="12.75" customHeight="1" x14ac:dyDescent="0.2">
      <c r="A38" s="68"/>
      <c r="B38" s="193"/>
      <c r="C38" s="193"/>
      <c r="D38" s="193"/>
      <c r="E38" s="193"/>
      <c r="F38" s="193"/>
      <c r="G38" s="193"/>
      <c r="H38" t="s">
        <v>3</v>
      </c>
    </row>
    <row r="39" spans="1:8" x14ac:dyDescent="0.2">
      <c r="A39" s="68"/>
      <c r="B39" s="193"/>
      <c r="C39" s="193"/>
      <c r="D39" s="193"/>
      <c r="E39" s="193"/>
      <c r="F39" s="193"/>
      <c r="G39" s="193"/>
      <c r="H39" t="s">
        <v>3</v>
      </c>
    </row>
    <row r="40" spans="1:8" x14ac:dyDescent="0.2">
      <c r="A40" s="68"/>
      <c r="B40" s="193"/>
      <c r="C40" s="193"/>
      <c r="D40" s="193"/>
      <c r="E40" s="193"/>
      <c r="F40" s="193"/>
      <c r="G40" s="193"/>
      <c r="H40" t="s">
        <v>3</v>
      </c>
    </row>
    <row r="41" spans="1:8" x14ac:dyDescent="0.2">
      <c r="A41" s="68"/>
      <c r="B41" s="193"/>
      <c r="C41" s="193"/>
      <c r="D41" s="193"/>
      <c r="E41" s="193"/>
      <c r="F41" s="193"/>
      <c r="G41" s="193"/>
      <c r="H41" t="s">
        <v>3</v>
      </c>
    </row>
    <row r="42" spans="1:8" x14ac:dyDescent="0.2">
      <c r="A42" s="68"/>
      <c r="B42" s="193"/>
      <c r="C42" s="193"/>
      <c r="D42" s="193"/>
      <c r="E42" s="193"/>
      <c r="F42" s="193"/>
      <c r="G42" s="193"/>
      <c r="H42" t="s">
        <v>3</v>
      </c>
    </row>
    <row r="43" spans="1:8" x14ac:dyDescent="0.2">
      <c r="A43" s="68"/>
      <c r="B43" s="193"/>
      <c r="C43" s="193"/>
      <c r="D43" s="193"/>
      <c r="E43" s="193"/>
      <c r="F43" s="193"/>
      <c r="G43" s="193"/>
      <c r="H43" t="s">
        <v>3</v>
      </c>
    </row>
    <row r="44" spans="1:8" x14ac:dyDescent="0.2">
      <c r="A44" s="68"/>
      <c r="B44" s="193"/>
      <c r="C44" s="193"/>
      <c r="D44" s="193"/>
      <c r="E44" s="193"/>
      <c r="F44" s="193"/>
      <c r="G44" s="193"/>
      <c r="H44" t="s">
        <v>3</v>
      </c>
    </row>
    <row r="45" spans="1:8" ht="3" customHeight="1" x14ac:dyDescent="0.2">
      <c r="A45" s="68"/>
      <c r="B45" s="193"/>
      <c r="C45" s="193"/>
      <c r="D45" s="193"/>
      <c r="E45" s="193"/>
      <c r="F45" s="193"/>
      <c r="G45" s="193"/>
      <c r="H45" t="s">
        <v>3</v>
      </c>
    </row>
    <row r="46" spans="1:8" x14ac:dyDescent="0.2">
      <c r="B46" s="186"/>
      <c r="C46" s="186"/>
      <c r="D46" s="186"/>
      <c r="E46" s="186"/>
      <c r="F46" s="186"/>
      <c r="G46" s="186"/>
    </row>
    <row r="47" spans="1:8" x14ac:dyDescent="0.2">
      <c r="B47" s="186"/>
      <c r="C47" s="186"/>
      <c r="D47" s="186"/>
      <c r="E47" s="186"/>
      <c r="F47" s="186"/>
      <c r="G47" s="186"/>
    </row>
    <row r="48" spans="1:8" x14ac:dyDescent="0.2">
      <c r="B48" s="186"/>
      <c r="C48" s="186"/>
      <c r="D48" s="186"/>
      <c r="E48" s="186"/>
      <c r="F48" s="186"/>
      <c r="G48" s="186"/>
    </row>
    <row r="49" spans="2:7" x14ac:dyDescent="0.2">
      <c r="B49" s="186"/>
      <c r="C49" s="186"/>
      <c r="D49" s="186"/>
      <c r="E49" s="186"/>
      <c r="F49" s="186"/>
      <c r="G49" s="186"/>
    </row>
    <row r="50" spans="2:7" x14ac:dyDescent="0.2">
      <c r="B50" s="186"/>
      <c r="C50" s="186"/>
      <c r="D50" s="186"/>
      <c r="E50" s="186"/>
      <c r="F50" s="186"/>
      <c r="G50" s="186"/>
    </row>
    <row r="51" spans="2:7" x14ac:dyDescent="0.2">
      <c r="B51" s="186"/>
      <c r="C51" s="186"/>
      <c r="D51" s="186"/>
      <c r="E51" s="186"/>
      <c r="F51" s="186"/>
      <c r="G51" s="186"/>
    </row>
    <row r="52" spans="2:7" x14ac:dyDescent="0.2">
      <c r="B52" s="186"/>
      <c r="C52" s="186"/>
      <c r="D52" s="186"/>
      <c r="E52" s="186"/>
      <c r="F52" s="186"/>
      <c r="G52" s="186"/>
    </row>
    <row r="53" spans="2:7" x14ac:dyDescent="0.2">
      <c r="B53" s="186"/>
      <c r="C53" s="186"/>
      <c r="D53" s="186"/>
      <c r="E53" s="186"/>
      <c r="F53" s="186"/>
      <c r="G53" s="186"/>
    </row>
    <row r="54" spans="2:7" x14ac:dyDescent="0.2">
      <c r="B54" s="186"/>
      <c r="C54" s="186"/>
      <c r="D54" s="186"/>
      <c r="E54" s="186"/>
      <c r="F54" s="186"/>
      <c r="G54" s="186"/>
    </row>
    <row r="55" spans="2:7" x14ac:dyDescent="0.2">
      <c r="B55" s="186"/>
      <c r="C55" s="186"/>
      <c r="D55" s="186"/>
      <c r="E55" s="186"/>
      <c r="F55" s="186"/>
      <c r="G55" s="186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8"/>
  <sheetViews>
    <sheetView workbookViewId="0">
      <selection activeCell="I9" sqref="E7:I9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4" t="s">
        <v>4</v>
      </c>
      <c r="B1" s="195"/>
      <c r="C1" s="69" t="str">
        <f>CONCATENATE(cislostavby," ",nazevstavby)</f>
        <v xml:space="preserve"> SILOVÉ ROZVODY</v>
      </c>
      <c r="D1" s="70"/>
      <c r="E1" s="71"/>
      <c r="F1" s="70"/>
      <c r="G1" s="72"/>
      <c r="H1" s="73"/>
      <c r="I1" s="74"/>
    </row>
    <row r="2" spans="1:57" ht="13.5" thickBot="1" x14ac:dyDescent="0.25">
      <c r="A2" s="196" t="s">
        <v>0</v>
      </c>
      <c r="B2" s="197"/>
      <c r="C2" s="75" t="str">
        <f>CONCATENATE(cisloobjektu," ",nazevobjektu)</f>
        <v xml:space="preserve"> REKONSTRUKCE KUCHYNĚ RESTAURACE KD HOLICE </v>
      </c>
      <c r="D2" s="76"/>
      <c r="E2" s="77"/>
      <c r="F2" s="76"/>
      <c r="G2" s="198"/>
      <c r="H2" s="198"/>
      <c r="I2" s="199"/>
    </row>
    <row r="3" spans="1:57" ht="13.5" thickTop="1" x14ac:dyDescent="0.2">
      <c r="F3" s="11"/>
    </row>
    <row r="4" spans="1:57" ht="19.5" customHeight="1" x14ac:dyDescent="0.25">
      <c r="A4" s="78" t="s">
        <v>42</v>
      </c>
      <c r="B4" s="1"/>
      <c r="C4" s="1"/>
      <c r="D4" s="1"/>
      <c r="E4" s="79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80"/>
      <c r="B6" s="81" t="s">
        <v>43</v>
      </c>
      <c r="C6" s="81"/>
      <c r="D6" s="82"/>
      <c r="E6" s="83" t="s">
        <v>44</v>
      </c>
      <c r="F6" s="84" t="s">
        <v>45</v>
      </c>
      <c r="G6" s="84" t="s">
        <v>46</v>
      </c>
      <c r="H6" s="84" t="s">
        <v>47</v>
      </c>
      <c r="I6" s="85" t="s">
        <v>26</v>
      </c>
    </row>
    <row r="7" spans="1:57" s="11" customFormat="1" x14ac:dyDescent="0.2">
      <c r="A7" s="171" t="str">
        <f>Položky!B7</f>
        <v>97</v>
      </c>
      <c r="B7" s="86" t="str">
        <f>Položky!C7</f>
        <v>Prorážení otvorů</v>
      </c>
      <c r="C7" s="87"/>
      <c r="D7" s="88"/>
      <c r="E7" s="172"/>
      <c r="F7" s="173"/>
      <c r="G7" s="173"/>
      <c r="H7" s="173"/>
      <c r="I7" s="174"/>
    </row>
    <row r="8" spans="1:57" s="11" customFormat="1" ht="13.5" thickBot="1" x14ac:dyDescent="0.25">
      <c r="A8" s="171" t="str">
        <f>Položky!B16</f>
        <v>M21</v>
      </c>
      <c r="B8" s="86" t="str">
        <f>Položky!C16</f>
        <v>Elektromontáže</v>
      </c>
      <c r="C8" s="87"/>
      <c r="D8" s="88"/>
      <c r="E8" s="172"/>
      <c r="F8" s="173"/>
      <c r="G8" s="173"/>
      <c r="H8" s="173"/>
      <c r="I8" s="174"/>
    </row>
    <row r="9" spans="1:57" s="11" customFormat="1" ht="13.5" thickBot="1" x14ac:dyDescent="0.25">
      <c r="A9" s="89"/>
      <c r="B9" s="81" t="s">
        <v>48</v>
      </c>
      <c r="C9" s="81"/>
      <c r="D9" s="90"/>
      <c r="E9" s="91"/>
      <c r="F9" s="92"/>
      <c r="G9" s="92"/>
      <c r="H9" s="92"/>
      <c r="I9" s="93"/>
    </row>
    <row r="10" spans="1:57" s="94" customFormat="1" x14ac:dyDescent="0.2">
      <c r="A10" s="87"/>
      <c r="B10" s="87"/>
      <c r="C10" s="87"/>
      <c r="D10" s="87"/>
      <c r="E10" s="87"/>
      <c r="F10" s="87"/>
      <c r="G10" s="87"/>
      <c r="H10" s="87"/>
      <c r="I10" s="87"/>
    </row>
    <row r="11" spans="1:57" ht="18" x14ac:dyDescent="0.25">
      <c r="A11" s="95" t="s">
        <v>49</v>
      </c>
      <c r="B11" s="95"/>
      <c r="C11" s="95"/>
      <c r="D11" s="95"/>
      <c r="E11" s="95"/>
      <c r="F11" s="95"/>
      <c r="G11" s="96"/>
      <c r="H11" s="95"/>
      <c r="I11" s="95"/>
    </row>
    <row r="12" spans="1:57" ht="19.5" customHeight="1" thickBot="1" x14ac:dyDescent="0.25">
      <c r="A12" s="97"/>
      <c r="B12" s="97"/>
      <c r="C12" s="97"/>
      <c r="D12" s="97"/>
      <c r="E12" s="97"/>
      <c r="F12" s="97"/>
      <c r="G12" s="97"/>
      <c r="H12" s="97"/>
      <c r="I12" s="97"/>
      <c r="BA12" s="30"/>
      <c r="BB12" s="30"/>
      <c r="BC12" s="30"/>
      <c r="BD12" s="30"/>
      <c r="BE12" s="30"/>
    </row>
    <row r="13" spans="1:57" x14ac:dyDescent="0.2">
      <c r="A13" s="98" t="s">
        <v>50</v>
      </c>
      <c r="B13" s="99"/>
      <c r="C13" s="99"/>
      <c r="D13" s="100"/>
      <c r="E13" s="101" t="s">
        <v>51</v>
      </c>
      <c r="F13" s="102" t="s">
        <v>52</v>
      </c>
      <c r="G13" s="103" t="s">
        <v>53</v>
      </c>
      <c r="H13" s="104"/>
      <c r="I13" s="105" t="s">
        <v>51</v>
      </c>
    </row>
    <row r="14" spans="1:57" x14ac:dyDescent="0.2">
      <c r="A14" s="106" t="s">
        <v>171</v>
      </c>
      <c r="B14" s="107"/>
      <c r="C14" s="107"/>
      <c r="D14" s="108"/>
      <c r="E14" s="109" t="s">
        <v>172</v>
      </c>
      <c r="F14" s="110">
        <v>4</v>
      </c>
      <c r="G14" s="111"/>
      <c r="H14" s="112"/>
      <c r="I14" s="113"/>
    </row>
    <row r="15" spans="1:57" x14ac:dyDescent="0.2">
      <c r="A15" s="106" t="s">
        <v>173</v>
      </c>
      <c r="B15" s="107"/>
      <c r="C15" s="107"/>
      <c r="D15" s="108"/>
      <c r="E15" s="109" t="s">
        <v>172</v>
      </c>
      <c r="F15" s="110">
        <v>3</v>
      </c>
      <c r="G15" s="111"/>
      <c r="H15" s="112"/>
      <c r="I15" s="113"/>
      <c r="BA15">
        <v>0</v>
      </c>
    </row>
    <row r="16" spans="1:57" x14ac:dyDescent="0.2">
      <c r="A16" s="106" t="s">
        <v>174</v>
      </c>
      <c r="B16" s="107"/>
      <c r="C16" s="107"/>
      <c r="D16" s="108"/>
      <c r="E16" s="109" t="s">
        <v>172</v>
      </c>
      <c r="F16" s="110">
        <v>2</v>
      </c>
      <c r="G16" s="111"/>
      <c r="H16" s="112"/>
      <c r="I16" s="113"/>
      <c r="BA16">
        <v>0</v>
      </c>
    </row>
    <row r="17" spans="1:53" ht="13.5" thickBot="1" x14ac:dyDescent="0.25">
      <c r="A17" s="114"/>
      <c r="B17" s="115" t="s">
        <v>54</v>
      </c>
      <c r="C17" s="116"/>
      <c r="D17" s="117"/>
      <c r="E17" s="118"/>
      <c r="F17" s="119"/>
      <c r="G17" s="119"/>
      <c r="H17" s="200"/>
      <c r="I17" s="201"/>
      <c r="BA17">
        <v>0</v>
      </c>
    </row>
    <row r="18" spans="1:53" x14ac:dyDescent="0.2">
      <c r="A18" s="97"/>
      <c r="B18" s="97"/>
      <c r="C18" s="97"/>
      <c r="D18" s="97"/>
      <c r="E18" s="97"/>
      <c r="F18" s="97"/>
      <c r="G18" s="97"/>
      <c r="H18" s="97"/>
      <c r="I18" s="97"/>
    </row>
    <row r="19" spans="1:53" x14ac:dyDescent="0.2">
      <c r="B19" s="94"/>
      <c r="F19" s="120"/>
      <c r="G19" s="121"/>
      <c r="H19" s="121"/>
      <c r="I19" s="122"/>
    </row>
    <row r="20" spans="1:53" x14ac:dyDescent="0.2">
      <c r="F20" s="120"/>
      <c r="G20" s="121"/>
      <c r="H20" s="121"/>
      <c r="I20" s="122"/>
    </row>
    <row r="21" spans="1:53" x14ac:dyDescent="0.2">
      <c r="F21" s="120"/>
      <c r="G21" s="121"/>
      <c r="H21" s="121"/>
      <c r="I21" s="122"/>
    </row>
    <row r="22" spans="1:53" x14ac:dyDescent="0.2">
      <c r="F22" s="120"/>
      <c r="G22" s="121"/>
      <c r="H22" s="121"/>
      <c r="I22" s="122"/>
    </row>
    <row r="23" spans="1:53" x14ac:dyDescent="0.2">
      <c r="F23" s="120"/>
      <c r="G23" s="121"/>
      <c r="H23" s="121"/>
      <c r="I23" s="122"/>
    </row>
    <row r="24" spans="1:53" x14ac:dyDescent="0.2">
      <c r="F24" s="120"/>
      <c r="G24" s="121"/>
      <c r="H24" s="121"/>
      <c r="I24" s="122"/>
    </row>
    <row r="25" spans="1:53" x14ac:dyDescent="0.2">
      <c r="F25" s="120"/>
      <c r="G25" s="121"/>
      <c r="H25" s="121"/>
      <c r="I25" s="122"/>
    </row>
    <row r="26" spans="1:53" x14ac:dyDescent="0.2">
      <c r="F26" s="120"/>
      <c r="G26" s="121"/>
      <c r="H26" s="121"/>
      <c r="I26" s="122"/>
    </row>
    <row r="27" spans="1:53" x14ac:dyDescent="0.2">
      <c r="F27" s="120"/>
      <c r="G27" s="121"/>
      <c r="H27" s="121"/>
      <c r="I27" s="122"/>
    </row>
    <row r="28" spans="1:53" x14ac:dyDescent="0.2">
      <c r="F28" s="120"/>
      <c r="G28" s="121"/>
      <c r="H28" s="121"/>
      <c r="I28" s="122"/>
    </row>
    <row r="29" spans="1:53" x14ac:dyDescent="0.2">
      <c r="F29" s="120"/>
      <c r="G29" s="121"/>
      <c r="H29" s="121"/>
      <c r="I29" s="122"/>
    </row>
    <row r="30" spans="1:53" x14ac:dyDescent="0.2">
      <c r="F30" s="120"/>
      <c r="G30" s="121"/>
      <c r="H30" s="121"/>
      <c r="I30" s="122"/>
    </row>
    <row r="31" spans="1:53" x14ac:dyDescent="0.2">
      <c r="F31" s="120"/>
      <c r="G31" s="121"/>
      <c r="H31" s="121"/>
      <c r="I31" s="122"/>
    </row>
    <row r="32" spans="1:53" x14ac:dyDescent="0.2">
      <c r="F32" s="120"/>
      <c r="G32" s="121"/>
      <c r="H32" s="121"/>
      <c r="I32" s="122"/>
    </row>
    <row r="33" spans="6:9" x14ac:dyDescent="0.2">
      <c r="F33" s="120"/>
      <c r="G33" s="121"/>
      <c r="H33" s="121"/>
      <c r="I33" s="122"/>
    </row>
    <row r="34" spans="6:9" x14ac:dyDescent="0.2">
      <c r="F34" s="120"/>
      <c r="G34" s="121"/>
      <c r="H34" s="121"/>
      <c r="I34" s="122"/>
    </row>
    <row r="35" spans="6:9" x14ac:dyDescent="0.2">
      <c r="F35" s="120"/>
      <c r="G35" s="121"/>
      <c r="H35" s="121"/>
      <c r="I35" s="122"/>
    </row>
    <row r="36" spans="6:9" x14ac:dyDescent="0.2">
      <c r="F36" s="120"/>
      <c r="G36" s="121"/>
      <c r="H36" s="121"/>
      <c r="I36" s="122"/>
    </row>
    <row r="37" spans="6:9" x14ac:dyDescent="0.2">
      <c r="F37" s="120"/>
      <c r="G37" s="121"/>
      <c r="H37" s="121"/>
      <c r="I37" s="122"/>
    </row>
    <row r="38" spans="6:9" x14ac:dyDescent="0.2">
      <c r="F38" s="120"/>
      <c r="G38" s="121"/>
      <c r="H38" s="121"/>
      <c r="I38" s="122"/>
    </row>
    <row r="39" spans="6:9" x14ac:dyDescent="0.2">
      <c r="F39" s="120"/>
      <c r="G39" s="121"/>
      <c r="H39" s="121"/>
      <c r="I39" s="122"/>
    </row>
    <row r="40" spans="6:9" x14ac:dyDescent="0.2">
      <c r="F40" s="120"/>
      <c r="G40" s="121"/>
      <c r="H40" s="121"/>
      <c r="I40" s="122"/>
    </row>
    <row r="41" spans="6:9" x14ac:dyDescent="0.2">
      <c r="F41" s="120"/>
      <c r="G41" s="121"/>
      <c r="H41" s="121"/>
      <c r="I41" s="122"/>
    </row>
    <row r="42" spans="6:9" x14ac:dyDescent="0.2">
      <c r="F42" s="120"/>
      <c r="G42" s="121"/>
      <c r="H42" s="121"/>
      <c r="I42" s="122"/>
    </row>
    <row r="43" spans="6:9" x14ac:dyDescent="0.2">
      <c r="F43" s="120"/>
      <c r="G43" s="121"/>
      <c r="H43" s="121"/>
      <c r="I43" s="122"/>
    </row>
    <row r="44" spans="6:9" x14ac:dyDescent="0.2">
      <c r="F44" s="120"/>
      <c r="G44" s="121"/>
      <c r="H44" s="121"/>
      <c r="I44" s="122"/>
    </row>
    <row r="45" spans="6:9" x14ac:dyDescent="0.2">
      <c r="F45" s="120"/>
      <c r="G45" s="121"/>
      <c r="H45" s="121"/>
      <c r="I45" s="122"/>
    </row>
    <row r="46" spans="6:9" x14ac:dyDescent="0.2">
      <c r="F46" s="120"/>
      <c r="G46" s="121"/>
      <c r="H46" s="121"/>
      <c r="I46" s="122"/>
    </row>
    <row r="47" spans="6:9" x14ac:dyDescent="0.2">
      <c r="F47" s="120"/>
      <c r="G47" s="121"/>
      <c r="H47" s="121"/>
      <c r="I47" s="122"/>
    </row>
    <row r="48" spans="6:9" x14ac:dyDescent="0.2">
      <c r="F48" s="120"/>
      <c r="G48" s="121"/>
      <c r="H48" s="121"/>
      <c r="I48" s="122"/>
    </row>
    <row r="49" spans="6:9" x14ac:dyDescent="0.2">
      <c r="F49" s="120"/>
      <c r="G49" s="121"/>
      <c r="H49" s="121"/>
      <c r="I49" s="122"/>
    </row>
    <row r="50" spans="6:9" x14ac:dyDescent="0.2">
      <c r="F50" s="120"/>
      <c r="G50" s="121"/>
      <c r="H50" s="121"/>
      <c r="I50" s="122"/>
    </row>
    <row r="51" spans="6:9" x14ac:dyDescent="0.2">
      <c r="F51" s="120"/>
      <c r="G51" s="121"/>
      <c r="H51" s="121"/>
      <c r="I51" s="122"/>
    </row>
    <row r="52" spans="6:9" x14ac:dyDescent="0.2">
      <c r="F52" s="120"/>
      <c r="G52" s="121"/>
      <c r="H52" s="121"/>
      <c r="I52" s="122"/>
    </row>
    <row r="53" spans="6:9" x14ac:dyDescent="0.2">
      <c r="F53" s="120"/>
      <c r="G53" s="121"/>
      <c r="H53" s="121"/>
      <c r="I53" s="122"/>
    </row>
    <row r="54" spans="6:9" x14ac:dyDescent="0.2">
      <c r="F54" s="120"/>
      <c r="G54" s="121"/>
      <c r="H54" s="121"/>
      <c r="I54" s="122"/>
    </row>
    <row r="55" spans="6:9" x14ac:dyDescent="0.2">
      <c r="F55" s="120"/>
      <c r="G55" s="121"/>
      <c r="H55" s="121"/>
      <c r="I55" s="122"/>
    </row>
    <row r="56" spans="6:9" x14ac:dyDescent="0.2">
      <c r="F56" s="120"/>
      <c r="G56" s="121"/>
      <c r="H56" s="121"/>
      <c r="I56" s="122"/>
    </row>
    <row r="57" spans="6:9" x14ac:dyDescent="0.2">
      <c r="F57" s="120"/>
      <c r="G57" s="121"/>
      <c r="H57" s="121"/>
      <c r="I57" s="122"/>
    </row>
    <row r="58" spans="6:9" x14ac:dyDescent="0.2">
      <c r="F58" s="120"/>
      <c r="G58" s="121"/>
      <c r="H58" s="121"/>
      <c r="I58" s="122"/>
    </row>
    <row r="59" spans="6:9" x14ac:dyDescent="0.2">
      <c r="F59" s="120"/>
      <c r="G59" s="121"/>
      <c r="H59" s="121"/>
      <c r="I59" s="122"/>
    </row>
    <row r="60" spans="6:9" x14ac:dyDescent="0.2">
      <c r="F60" s="120"/>
      <c r="G60" s="121"/>
      <c r="H60" s="121"/>
      <c r="I60" s="122"/>
    </row>
    <row r="61" spans="6:9" x14ac:dyDescent="0.2">
      <c r="F61" s="120"/>
      <c r="G61" s="121"/>
      <c r="H61" s="121"/>
      <c r="I61" s="122"/>
    </row>
    <row r="62" spans="6:9" x14ac:dyDescent="0.2">
      <c r="F62" s="120"/>
      <c r="G62" s="121"/>
      <c r="H62" s="121"/>
      <c r="I62" s="122"/>
    </row>
    <row r="63" spans="6:9" x14ac:dyDescent="0.2">
      <c r="F63" s="120"/>
      <c r="G63" s="121"/>
      <c r="H63" s="121"/>
      <c r="I63" s="122"/>
    </row>
    <row r="64" spans="6:9" x14ac:dyDescent="0.2">
      <c r="F64" s="120"/>
      <c r="G64" s="121"/>
      <c r="H64" s="121"/>
      <c r="I64" s="122"/>
    </row>
    <row r="65" spans="6:9" x14ac:dyDescent="0.2">
      <c r="F65" s="120"/>
      <c r="G65" s="121"/>
      <c r="H65" s="121"/>
      <c r="I65" s="122"/>
    </row>
    <row r="66" spans="6:9" x14ac:dyDescent="0.2">
      <c r="F66" s="120"/>
      <c r="G66" s="121"/>
      <c r="H66" s="121"/>
      <c r="I66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</sheetData>
  <mergeCells count="4">
    <mergeCell ref="A1:B1"/>
    <mergeCell ref="A2:B2"/>
    <mergeCell ref="G2:I2"/>
    <mergeCell ref="H17:I17"/>
  </mergeCells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0"/>
  <sheetViews>
    <sheetView showGridLines="0" showZeros="0" topLeftCell="A46" zoomScaleNormal="100" workbookViewId="0">
      <selection activeCell="G63" sqref="F7:G63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02" t="s">
        <v>55</v>
      </c>
      <c r="B1" s="202"/>
      <c r="C1" s="202"/>
      <c r="D1" s="202"/>
      <c r="E1" s="202"/>
      <c r="F1" s="202"/>
      <c r="G1" s="202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03" t="s">
        <v>4</v>
      </c>
      <c r="B3" s="204"/>
      <c r="C3" s="128" t="str">
        <f>CONCATENATE(cislostavby," ",nazevstavby)</f>
        <v xml:space="preserve"> SILOVÉ ROZVODY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05" t="s">
        <v>0</v>
      </c>
      <c r="B4" s="206"/>
      <c r="C4" s="133" t="str">
        <f>CONCATENATE(cisloobjektu," ",nazevobjektu)</f>
        <v xml:space="preserve"> REKONSTRUKCE KUCHYNĚ RESTAURACE KD HOLICE </v>
      </c>
      <c r="D4" s="134"/>
      <c r="E4" s="207"/>
      <c r="F4" s="207"/>
      <c r="G4" s="208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56</v>
      </c>
      <c r="B6" s="140" t="s">
        <v>57</v>
      </c>
      <c r="C6" s="140" t="s">
        <v>58</v>
      </c>
      <c r="D6" s="140" t="s">
        <v>59</v>
      </c>
      <c r="E6" s="141" t="s">
        <v>60</v>
      </c>
      <c r="F6" s="140" t="s">
        <v>61</v>
      </c>
      <c r="G6" s="142" t="s">
        <v>62</v>
      </c>
    </row>
    <row r="7" spans="1:104" x14ac:dyDescent="0.2">
      <c r="A7" s="143" t="s">
        <v>63</v>
      </c>
      <c r="B7" s="144" t="s">
        <v>66</v>
      </c>
      <c r="C7" s="145" t="s">
        <v>67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68</v>
      </c>
      <c r="C8" s="153" t="s">
        <v>69</v>
      </c>
      <c r="D8" s="154" t="s">
        <v>70</v>
      </c>
      <c r="E8" s="155">
        <v>289</v>
      </c>
      <c r="F8" s="155"/>
      <c r="G8" s="156"/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4" si="0">IF(AZ8=1,G8,0)</f>
        <v>0</v>
      </c>
      <c r="BB8" s="123">
        <f t="shared" ref="BB8:BB14" si="1">IF(AZ8=2,G8,0)</f>
        <v>0</v>
      </c>
      <c r="BC8" s="123">
        <f t="shared" ref="BC8:BC14" si="2">IF(AZ8=3,G8,0)</f>
        <v>0</v>
      </c>
      <c r="BD8" s="123">
        <f t="shared" ref="BD8:BD14" si="3">IF(AZ8=4,G8,0)</f>
        <v>0</v>
      </c>
      <c r="BE8" s="123">
        <f t="shared" ref="BE8:BE14" si="4">IF(AZ8=5,G8,0)</f>
        <v>0</v>
      </c>
      <c r="CZ8" s="123">
        <v>4.8999999999999998E-4</v>
      </c>
    </row>
    <row r="9" spans="1:104" x14ac:dyDescent="0.2">
      <c r="A9" s="151">
        <v>2</v>
      </c>
      <c r="B9" s="152" t="s">
        <v>71</v>
      </c>
      <c r="C9" s="153" t="s">
        <v>72</v>
      </c>
      <c r="D9" s="154" t="s">
        <v>70</v>
      </c>
      <c r="E9" s="155">
        <v>22</v>
      </c>
      <c r="F9" s="155"/>
      <c r="G9" s="156"/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0"/>
        <v>0</v>
      </c>
      <c r="BB9" s="123">
        <f t="shared" si="1"/>
        <v>0</v>
      </c>
      <c r="BC9" s="123">
        <f t="shared" si="2"/>
        <v>0</v>
      </c>
      <c r="BD9" s="123">
        <f t="shared" si="3"/>
        <v>0</v>
      </c>
      <c r="BE9" s="123">
        <f t="shared" si="4"/>
        <v>0</v>
      </c>
      <c r="CZ9" s="123">
        <v>4.8999999999999998E-4</v>
      </c>
    </row>
    <row r="10" spans="1:104" x14ac:dyDescent="0.2">
      <c r="A10" s="151">
        <v>3</v>
      </c>
      <c r="B10" s="152" t="s">
        <v>73</v>
      </c>
      <c r="C10" s="153" t="s">
        <v>74</v>
      </c>
      <c r="D10" s="154" t="s">
        <v>70</v>
      </c>
      <c r="E10" s="155">
        <v>18</v>
      </c>
      <c r="F10" s="155"/>
      <c r="G10" s="156"/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0"/>
        <v>0</v>
      </c>
      <c r="BB10" s="123">
        <f t="shared" si="1"/>
        <v>0</v>
      </c>
      <c r="BC10" s="123">
        <f t="shared" si="2"/>
        <v>0</v>
      </c>
      <c r="BD10" s="123">
        <f t="shared" si="3"/>
        <v>0</v>
      </c>
      <c r="BE10" s="123">
        <f t="shared" si="4"/>
        <v>0</v>
      </c>
      <c r="CZ10" s="123">
        <v>4.8999999999999998E-4</v>
      </c>
    </row>
    <row r="11" spans="1:104" x14ac:dyDescent="0.2">
      <c r="A11" s="151">
        <v>4</v>
      </c>
      <c r="B11" s="152" t="s">
        <v>75</v>
      </c>
      <c r="C11" s="153" t="s">
        <v>76</v>
      </c>
      <c r="D11" s="154" t="s">
        <v>77</v>
      </c>
      <c r="E11" s="155">
        <v>1.6</v>
      </c>
      <c r="F11" s="155"/>
      <c r="G11" s="156"/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0"/>
        <v>0</v>
      </c>
      <c r="BB11" s="123">
        <f t="shared" si="1"/>
        <v>0</v>
      </c>
      <c r="BC11" s="123">
        <f t="shared" si="2"/>
        <v>0</v>
      </c>
      <c r="BD11" s="123">
        <f t="shared" si="3"/>
        <v>0</v>
      </c>
      <c r="BE11" s="123">
        <f t="shared" si="4"/>
        <v>0</v>
      </c>
      <c r="CZ11" s="123">
        <v>0</v>
      </c>
    </row>
    <row r="12" spans="1:104" x14ac:dyDescent="0.2">
      <c r="A12" s="151">
        <v>5</v>
      </c>
      <c r="B12" s="152" t="s">
        <v>78</v>
      </c>
      <c r="C12" s="153" t="s">
        <v>79</v>
      </c>
      <c r="D12" s="154" t="s">
        <v>77</v>
      </c>
      <c r="E12" s="155">
        <v>1.6</v>
      </c>
      <c r="F12" s="155"/>
      <c r="G12" s="156"/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0"/>
        <v>0</v>
      </c>
      <c r="BB12" s="123">
        <f t="shared" si="1"/>
        <v>0</v>
      </c>
      <c r="BC12" s="123">
        <f t="shared" si="2"/>
        <v>0</v>
      </c>
      <c r="BD12" s="123">
        <f t="shared" si="3"/>
        <v>0</v>
      </c>
      <c r="BE12" s="123">
        <f t="shared" si="4"/>
        <v>0</v>
      </c>
      <c r="CZ12" s="123">
        <v>0</v>
      </c>
    </row>
    <row r="13" spans="1:104" x14ac:dyDescent="0.2">
      <c r="A13" s="151">
        <v>6</v>
      </c>
      <c r="B13" s="152" t="s">
        <v>80</v>
      </c>
      <c r="C13" s="153" t="s">
        <v>81</v>
      </c>
      <c r="D13" s="154" t="s">
        <v>77</v>
      </c>
      <c r="E13" s="155">
        <v>1.6</v>
      </c>
      <c r="F13" s="155"/>
      <c r="G13" s="156"/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0"/>
        <v>0</v>
      </c>
      <c r="BB13" s="123">
        <f t="shared" si="1"/>
        <v>0</v>
      </c>
      <c r="BC13" s="123">
        <f t="shared" si="2"/>
        <v>0</v>
      </c>
      <c r="BD13" s="123">
        <f t="shared" si="3"/>
        <v>0</v>
      </c>
      <c r="BE13" s="123">
        <f t="shared" si="4"/>
        <v>0</v>
      </c>
      <c r="CZ13" s="123">
        <v>0</v>
      </c>
    </row>
    <row r="14" spans="1:104" x14ac:dyDescent="0.2">
      <c r="A14" s="151">
        <v>7</v>
      </c>
      <c r="B14" s="152" t="s">
        <v>82</v>
      </c>
      <c r="C14" s="153" t="s">
        <v>83</v>
      </c>
      <c r="D14" s="154" t="s">
        <v>77</v>
      </c>
      <c r="E14" s="155">
        <v>16</v>
      </c>
      <c r="F14" s="155"/>
      <c r="G14" s="156"/>
      <c r="O14" s="150">
        <v>2</v>
      </c>
      <c r="AA14" s="123">
        <v>12</v>
      </c>
      <c r="AB14" s="123">
        <v>0</v>
      </c>
      <c r="AC14" s="123">
        <v>7</v>
      </c>
      <c r="AZ14" s="123">
        <v>1</v>
      </c>
      <c r="BA14" s="123">
        <f t="shared" si="0"/>
        <v>0</v>
      </c>
      <c r="BB14" s="123">
        <f t="shared" si="1"/>
        <v>0</v>
      </c>
      <c r="BC14" s="123">
        <f t="shared" si="2"/>
        <v>0</v>
      </c>
      <c r="BD14" s="123">
        <f t="shared" si="3"/>
        <v>0</v>
      </c>
      <c r="BE14" s="123">
        <f t="shared" si="4"/>
        <v>0</v>
      </c>
      <c r="CZ14" s="123">
        <v>0</v>
      </c>
    </row>
    <row r="15" spans="1:104" x14ac:dyDescent="0.2">
      <c r="A15" s="157"/>
      <c r="B15" s="158" t="s">
        <v>65</v>
      </c>
      <c r="C15" s="159" t="str">
        <f>CONCATENATE(B7," ",C7)</f>
        <v>97 Prorážení otvorů</v>
      </c>
      <c r="D15" s="157"/>
      <c r="E15" s="160"/>
      <c r="F15" s="160"/>
      <c r="G15" s="161"/>
      <c r="O15" s="150">
        <v>4</v>
      </c>
      <c r="BA15" s="162">
        <f>SUM(BA7:BA14)</f>
        <v>0</v>
      </c>
      <c r="BB15" s="162">
        <f>SUM(BB7:BB14)</f>
        <v>0</v>
      </c>
      <c r="BC15" s="162">
        <f>SUM(BC7:BC14)</f>
        <v>0</v>
      </c>
      <c r="BD15" s="162">
        <f>SUM(BD7:BD14)</f>
        <v>0</v>
      </c>
      <c r="BE15" s="162">
        <f>SUM(BE7:BE14)</f>
        <v>0</v>
      </c>
    </row>
    <row r="16" spans="1:104" x14ac:dyDescent="0.2">
      <c r="A16" s="143" t="s">
        <v>63</v>
      </c>
      <c r="B16" s="144" t="s">
        <v>84</v>
      </c>
      <c r="C16" s="145" t="s">
        <v>85</v>
      </c>
      <c r="D16" s="146"/>
      <c r="E16" s="147"/>
      <c r="F16" s="147"/>
      <c r="G16" s="148"/>
      <c r="H16" s="149"/>
      <c r="I16" s="149"/>
      <c r="O16" s="150">
        <v>1</v>
      </c>
    </row>
    <row r="17" spans="1:104" x14ac:dyDescent="0.2">
      <c r="A17" s="151">
        <v>8</v>
      </c>
      <c r="B17" s="152" t="s">
        <v>86</v>
      </c>
      <c r="C17" s="153" t="s">
        <v>87</v>
      </c>
      <c r="D17" s="154" t="s">
        <v>70</v>
      </c>
      <c r="E17" s="155">
        <v>46</v>
      </c>
      <c r="F17" s="155"/>
      <c r="G17" s="156"/>
      <c r="O17" s="150">
        <v>2</v>
      </c>
      <c r="AA17" s="123">
        <v>12</v>
      </c>
      <c r="AB17" s="123">
        <v>0</v>
      </c>
      <c r="AC17" s="123">
        <v>8</v>
      </c>
      <c r="AZ17" s="123">
        <v>4</v>
      </c>
      <c r="BA17" s="123">
        <f t="shared" ref="BA17" si="5">IF(AZ17=1,G17,0)</f>
        <v>0</v>
      </c>
      <c r="BB17" s="123">
        <f t="shared" ref="BB17" si="6">IF(AZ17=2,G17,0)</f>
        <v>0</v>
      </c>
      <c r="BC17" s="123">
        <f t="shared" ref="BC17" si="7">IF(AZ17=3,G17,0)</f>
        <v>0</v>
      </c>
      <c r="BD17" s="123">
        <f t="shared" ref="BD17" si="8">IF(AZ17=4,G17,0)</f>
        <v>0</v>
      </c>
      <c r="BE17" s="123">
        <f t="shared" ref="BE17" si="9">IF(AZ17=5,G17,0)</f>
        <v>0</v>
      </c>
      <c r="CZ17" s="123">
        <v>0</v>
      </c>
    </row>
    <row r="18" spans="1:104" x14ac:dyDescent="0.2">
      <c r="A18" s="151">
        <v>9</v>
      </c>
      <c r="B18" s="152" t="s">
        <v>88</v>
      </c>
      <c r="C18" s="153" t="s">
        <v>89</v>
      </c>
      <c r="D18" s="154" t="s">
        <v>90</v>
      </c>
      <c r="E18" s="155">
        <v>63</v>
      </c>
      <c r="F18" s="155"/>
      <c r="G18" s="156"/>
      <c r="O18" s="150">
        <v>2</v>
      </c>
      <c r="AA18" s="123">
        <v>12</v>
      </c>
      <c r="AB18" s="123">
        <v>0</v>
      </c>
      <c r="AC18" s="123">
        <v>9</v>
      </c>
      <c r="AZ18" s="123">
        <v>4</v>
      </c>
      <c r="BA18" s="123">
        <f>IF(AZ18=1,#REF!,0)</f>
        <v>0</v>
      </c>
      <c r="BB18" s="123">
        <f>IF(AZ18=2,#REF!,0)</f>
        <v>0</v>
      </c>
      <c r="BC18" s="123">
        <f>IF(AZ18=3,#REF!,0)</f>
        <v>0</v>
      </c>
      <c r="BD18" s="123" t="e">
        <f>IF(AZ18=4,#REF!,0)</f>
        <v>#REF!</v>
      </c>
      <c r="BE18" s="123">
        <f>IF(AZ18=5,#REF!,0)</f>
        <v>0</v>
      </c>
      <c r="CZ18" s="123">
        <v>0</v>
      </c>
    </row>
    <row r="19" spans="1:104" x14ac:dyDescent="0.2">
      <c r="A19" s="151">
        <v>10</v>
      </c>
      <c r="B19" s="152" t="s">
        <v>91</v>
      </c>
      <c r="C19" s="153" t="s">
        <v>92</v>
      </c>
      <c r="D19" s="154" t="s">
        <v>90</v>
      </c>
      <c r="E19" s="155">
        <v>2</v>
      </c>
      <c r="F19" s="155"/>
      <c r="G19" s="156"/>
      <c r="O19" s="150">
        <v>2</v>
      </c>
      <c r="AA19" s="123">
        <v>12</v>
      </c>
      <c r="AB19" s="123">
        <v>0</v>
      </c>
      <c r="AC19" s="123">
        <v>10</v>
      </c>
      <c r="AZ19" s="123">
        <v>4</v>
      </c>
      <c r="BA19" s="123">
        <f>IF(AZ19=1,#REF!,0)</f>
        <v>0</v>
      </c>
      <c r="BB19" s="123">
        <f>IF(AZ19=2,#REF!,0)</f>
        <v>0</v>
      </c>
      <c r="BC19" s="123">
        <f>IF(AZ19=3,#REF!,0)</f>
        <v>0</v>
      </c>
      <c r="BD19" s="123" t="e">
        <f>IF(AZ19=4,#REF!,0)</f>
        <v>#REF!</v>
      </c>
      <c r="BE19" s="123">
        <f>IF(AZ19=5,#REF!,0)</f>
        <v>0</v>
      </c>
      <c r="CZ19" s="123">
        <v>0</v>
      </c>
    </row>
    <row r="20" spans="1:104" x14ac:dyDescent="0.2">
      <c r="A20" s="151">
        <v>11</v>
      </c>
      <c r="B20" s="152" t="s">
        <v>93</v>
      </c>
      <c r="C20" s="153" t="s">
        <v>94</v>
      </c>
      <c r="D20" s="154" t="s">
        <v>90</v>
      </c>
      <c r="E20" s="155">
        <v>10</v>
      </c>
      <c r="F20" s="155"/>
      <c r="G20" s="156"/>
      <c r="O20" s="150">
        <v>2</v>
      </c>
      <c r="AA20" s="123">
        <v>12</v>
      </c>
      <c r="AB20" s="123">
        <v>0</v>
      </c>
      <c r="AC20" s="123">
        <v>11</v>
      </c>
      <c r="AZ20" s="123">
        <v>4</v>
      </c>
      <c r="BA20" s="123">
        <f>IF(AZ20=1,G18,0)</f>
        <v>0</v>
      </c>
      <c r="BB20" s="123">
        <f>IF(AZ20=2,G18,0)</f>
        <v>0</v>
      </c>
      <c r="BC20" s="123">
        <f>IF(AZ20=3,G18,0)</f>
        <v>0</v>
      </c>
      <c r="BD20" s="123">
        <f>IF(AZ20=4,G18,0)</f>
        <v>0</v>
      </c>
      <c r="BE20" s="123">
        <f>IF(AZ20=5,G18,0)</f>
        <v>0</v>
      </c>
      <c r="CZ20" s="123">
        <v>0</v>
      </c>
    </row>
    <row r="21" spans="1:104" x14ac:dyDescent="0.2">
      <c r="A21" s="151">
        <v>12</v>
      </c>
      <c r="B21" s="152" t="s">
        <v>95</v>
      </c>
      <c r="C21" s="153" t="s">
        <v>96</v>
      </c>
      <c r="D21" s="154" t="s">
        <v>90</v>
      </c>
      <c r="E21" s="155">
        <v>24</v>
      </c>
      <c r="F21" s="155"/>
      <c r="G21" s="156"/>
      <c r="O21" s="150">
        <v>2</v>
      </c>
      <c r="AA21" s="123">
        <v>12</v>
      </c>
      <c r="AB21" s="123">
        <v>0</v>
      </c>
      <c r="AC21" s="123">
        <v>12</v>
      </c>
      <c r="AZ21" s="123">
        <v>4</v>
      </c>
      <c r="BA21" s="123">
        <f>IF(AZ21=1,#REF!,0)</f>
        <v>0</v>
      </c>
      <c r="BB21" s="123">
        <f>IF(AZ21=2,#REF!,0)</f>
        <v>0</v>
      </c>
      <c r="BC21" s="123">
        <f>IF(AZ21=3,#REF!,0)</f>
        <v>0</v>
      </c>
      <c r="BD21" s="123" t="e">
        <f>IF(AZ21=4,#REF!,0)</f>
        <v>#REF!</v>
      </c>
      <c r="BE21" s="123">
        <f>IF(AZ21=5,#REF!,0)</f>
        <v>0</v>
      </c>
      <c r="CZ21" s="123">
        <v>4.0000000000000003E-5</v>
      </c>
    </row>
    <row r="22" spans="1:104" x14ac:dyDescent="0.2">
      <c r="A22" s="151">
        <v>13</v>
      </c>
      <c r="B22" s="152" t="s">
        <v>97</v>
      </c>
      <c r="C22" s="153" t="s">
        <v>98</v>
      </c>
      <c r="D22" s="154" t="s">
        <v>90</v>
      </c>
      <c r="E22" s="155">
        <v>68</v>
      </c>
      <c r="F22" s="155"/>
      <c r="G22" s="156"/>
      <c r="O22" s="150">
        <v>2</v>
      </c>
      <c r="AA22" s="123">
        <v>12</v>
      </c>
      <c r="AB22" s="123">
        <v>0</v>
      </c>
      <c r="AC22" s="123">
        <v>13</v>
      </c>
      <c r="AZ22" s="123">
        <v>4</v>
      </c>
      <c r="BA22" s="123">
        <f t="shared" ref="BA22:BA27" si="10">IF(AZ22=1,G19,0)</f>
        <v>0</v>
      </c>
      <c r="BB22" s="123">
        <f t="shared" ref="BB22:BB27" si="11">IF(AZ22=2,G19,0)</f>
        <v>0</v>
      </c>
      <c r="BC22" s="123">
        <f t="shared" ref="BC22:BC27" si="12">IF(AZ22=3,G19,0)</f>
        <v>0</v>
      </c>
      <c r="BD22" s="123">
        <f t="shared" ref="BD22:BD27" si="13">IF(AZ22=4,G19,0)</f>
        <v>0</v>
      </c>
      <c r="BE22" s="123">
        <f t="shared" ref="BE22:BE27" si="14">IF(AZ22=5,G19,0)</f>
        <v>0</v>
      </c>
      <c r="CZ22" s="123">
        <v>0</v>
      </c>
    </row>
    <row r="23" spans="1:104" x14ac:dyDescent="0.2">
      <c r="A23" s="151">
        <v>14</v>
      </c>
      <c r="B23" s="152" t="s">
        <v>99</v>
      </c>
      <c r="C23" s="153" t="s">
        <v>100</v>
      </c>
      <c r="D23" s="154" t="s">
        <v>90</v>
      </c>
      <c r="E23" s="155">
        <v>4</v>
      </c>
      <c r="F23" s="155"/>
      <c r="G23" s="156"/>
      <c r="O23" s="150">
        <v>2</v>
      </c>
      <c r="AA23" s="123">
        <v>12</v>
      </c>
      <c r="AB23" s="123">
        <v>0</v>
      </c>
      <c r="AC23" s="123">
        <v>14</v>
      </c>
      <c r="AZ23" s="123">
        <v>4</v>
      </c>
      <c r="BA23" s="123">
        <f t="shared" si="10"/>
        <v>0</v>
      </c>
      <c r="BB23" s="123">
        <f t="shared" si="11"/>
        <v>0</v>
      </c>
      <c r="BC23" s="123">
        <f t="shared" si="12"/>
        <v>0</v>
      </c>
      <c r="BD23" s="123">
        <f t="shared" si="13"/>
        <v>0</v>
      </c>
      <c r="BE23" s="123">
        <f t="shared" si="14"/>
        <v>0</v>
      </c>
      <c r="CZ23" s="123">
        <v>0</v>
      </c>
    </row>
    <row r="24" spans="1:104" x14ac:dyDescent="0.2">
      <c r="A24" s="151">
        <v>15</v>
      </c>
      <c r="B24" s="152" t="s">
        <v>101</v>
      </c>
      <c r="C24" s="153" t="s">
        <v>102</v>
      </c>
      <c r="D24" s="154" t="s">
        <v>90</v>
      </c>
      <c r="E24" s="155">
        <v>96</v>
      </c>
      <c r="F24" s="155"/>
      <c r="G24" s="156"/>
      <c r="O24" s="150">
        <v>2</v>
      </c>
      <c r="AA24" s="123">
        <v>12</v>
      </c>
      <c r="AB24" s="123">
        <v>0</v>
      </c>
      <c r="AC24" s="123">
        <v>15</v>
      </c>
      <c r="AZ24" s="123">
        <v>4</v>
      </c>
      <c r="BA24" s="123">
        <f t="shared" si="10"/>
        <v>0</v>
      </c>
      <c r="BB24" s="123">
        <f t="shared" si="11"/>
        <v>0</v>
      </c>
      <c r="BC24" s="123">
        <f t="shared" si="12"/>
        <v>0</v>
      </c>
      <c r="BD24" s="123">
        <f t="shared" si="13"/>
        <v>0</v>
      </c>
      <c r="BE24" s="123">
        <f t="shared" si="14"/>
        <v>0</v>
      </c>
      <c r="CZ24" s="123">
        <v>0</v>
      </c>
    </row>
    <row r="25" spans="1:104" x14ac:dyDescent="0.2">
      <c r="A25" s="151">
        <v>16</v>
      </c>
      <c r="B25" s="152" t="s">
        <v>103</v>
      </c>
      <c r="C25" s="153" t="s">
        <v>104</v>
      </c>
      <c r="D25" s="154" t="s">
        <v>105</v>
      </c>
      <c r="E25" s="155">
        <v>0.3</v>
      </c>
      <c r="F25" s="155"/>
      <c r="G25" s="156"/>
      <c r="O25" s="150">
        <v>2</v>
      </c>
      <c r="AA25" s="123">
        <v>12</v>
      </c>
      <c r="AB25" s="123">
        <v>0</v>
      </c>
      <c r="AC25" s="123">
        <v>16</v>
      </c>
      <c r="AZ25" s="123">
        <v>4</v>
      </c>
      <c r="BA25" s="123">
        <f t="shared" si="10"/>
        <v>0</v>
      </c>
      <c r="BB25" s="123">
        <f t="shared" si="11"/>
        <v>0</v>
      </c>
      <c r="BC25" s="123">
        <f t="shared" si="12"/>
        <v>0</v>
      </c>
      <c r="BD25" s="123">
        <f t="shared" si="13"/>
        <v>0</v>
      </c>
      <c r="BE25" s="123">
        <f t="shared" si="14"/>
        <v>0</v>
      </c>
      <c r="CZ25" s="123">
        <v>0</v>
      </c>
    </row>
    <row r="26" spans="1:104" x14ac:dyDescent="0.2">
      <c r="A26" s="151">
        <v>17</v>
      </c>
      <c r="B26" s="152" t="s">
        <v>106</v>
      </c>
      <c r="C26" s="153" t="s">
        <v>107</v>
      </c>
      <c r="D26" s="154" t="s">
        <v>90</v>
      </c>
      <c r="E26" s="155">
        <v>54</v>
      </c>
      <c r="F26" s="155"/>
      <c r="G26" s="156"/>
      <c r="O26" s="150">
        <v>2</v>
      </c>
      <c r="AA26" s="123">
        <v>12</v>
      </c>
      <c r="AB26" s="123">
        <v>0</v>
      </c>
      <c r="AC26" s="123">
        <v>17</v>
      </c>
      <c r="AZ26" s="123">
        <v>4</v>
      </c>
      <c r="BA26" s="123">
        <f t="shared" si="10"/>
        <v>0</v>
      </c>
      <c r="BB26" s="123">
        <f t="shared" si="11"/>
        <v>0</v>
      </c>
      <c r="BC26" s="123">
        <f t="shared" si="12"/>
        <v>0</v>
      </c>
      <c r="BD26" s="123">
        <f t="shared" si="13"/>
        <v>0</v>
      </c>
      <c r="BE26" s="123">
        <f t="shared" si="14"/>
        <v>0</v>
      </c>
      <c r="CZ26" s="123">
        <v>0</v>
      </c>
    </row>
    <row r="27" spans="1:104" x14ac:dyDescent="0.2">
      <c r="A27" s="151">
        <v>18</v>
      </c>
      <c r="B27" s="152" t="s">
        <v>108</v>
      </c>
      <c r="C27" s="153" t="s">
        <v>109</v>
      </c>
      <c r="D27" s="154" t="s">
        <v>90</v>
      </c>
      <c r="E27" s="155">
        <v>42</v>
      </c>
      <c r="F27" s="155"/>
      <c r="G27" s="156"/>
      <c r="O27" s="150">
        <v>2</v>
      </c>
      <c r="AA27" s="123">
        <v>12</v>
      </c>
      <c r="AB27" s="123">
        <v>0</v>
      </c>
      <c r="AC27" s="123">
        <v>18</v>
      </c>
      <c r="AZ27" s="123">
        <v>4</v>
      </c>
      <c r="BA27" s="123">
        <f t="shared" si="10"/>
        <v>0</v>
      </c>
      <c r="BB27" s="123">
        <f t="shared" si="11"/>
        <v>0</v>
      </c>
      <c r="BC27" s="123">
        <f t="shared" si="12"/>
        <v>0</v>
      </c>
      <c r="BD27" s="123">
        <f t="shared" si="13"/>
        <v>0</v>
      </c>
      <c r="BE27" s="123">
        <f t="shared" si="14"/>
        <v>0</v>
      </c>
      <c r="CZ27" s="123">
        <v>0</v>
      </c>
    </row>
    <row r="28" spans="1:104" x14ac:dyDescent="0.2">
      <c r="A28" s="151">
        <v>19</v>
      </c>
      <c r="B28" s="152" t="s">
        <v>110</v>
      </c>
      <c r="C28" s="153" t="s">
        <v>111</v>
      </c>
      <c r="D28" s="154" t="s">
        <v>90</v>
      </c>
      <c r="E28" s="155">
        <v>24</v>
      </c>
      <c r="F28" s="155"/>
      <c r="G28" s="156"/>
      <c r="O28" s="150">
        <v>2</v>
      </c>
      <c r="AA28" s="123">
        <v>12</v>
      </c>
      <c r="AB28" s="123">
        <v>0</v>
      </c>
      <c r="AC28" s="123">
        <v>19</v>
      </c>
      <c r="AZ28" s="123">
        <v>4</v>
      </c>
      <c r="BA28" s="123">
        <f>IF(AZ28=1,#REF!,0)</f>
        <v>0</v>
      </c>
      <c r="BB28" s="123">
        <f>IF(AZ28=2,#REF!,0)</f>
        <v>0</v>
      </c>
      <c r="BC28" s="123">
        <f>IF(AZ28=3,#REF!,0)</f>
        <v>0</v>
      </c>
      <c r="BD28" s="123" t="e">
        <f>IF(AZ28=4,#REF!,0)</f>
        <v>#REF!</v>
      </c>
      <c r="BE28" s="123">
        <f>IF(AZ28=5,#REF!,0)</f>
        <v>0</v>
      </c>
      <c r="CZ28" s="123">
        <v>0</v>
      </c>
    </row>
    <row r="29" spans="1:104" x14ac:dyDescent="0.2">
      <c r="A29" s="151">
        <v>20</v>
      </c>
      <c r="B29" s="152" t="s">
        <v>112</v>
      </c>
      <c r="C29" s="153" t="s">
        <v>113</v>
      </c>
      <c r="D29" s="154" t="s">
        <v>90</v>
      </c>
      <c r="E29" s="155">
        <v>4</v>
      </c>
      <c r="F29" s="155"/>
      <c r="G29" s="156"/>
      <c r="O29" s="150">
        <v>2</v>
      </c>
      <c r="AA29" s="123">
        <v>12</v>
      </c>
      <c r="AB29" s="123">
        <v>0</v>
      </c>
      <c r="AC29" s="123">
        <v>20</v>
      </c>
      <c r="AZ29" s="123">
        <v>4</v>
      </c>
      <c r="BA29" s="123">
        <f>IF(AZ29=1,G25,0)</f>
        <v>0</v>
      </c>
      <c r="BB29" s="123">
        <f>IF(AZ29=2,G25,0)</f>
        <v>0</v>
      </c>
      <c r="BC29" s="123">
        <f>IF(AZ29=3,G25,0)</f>
        <v>0</v>
      </c>
      <c r="BD29" s="123">
        <f>IF(AZ29=4,G25,0)</f>
        <v>0</v>
      </c>
      <c r="BE29" s="123">
        <f>IF(AZ29=5,G25,0)</f>
        <v>0</v>
      </c>
      <c r="CZ29" s="123">
        <v>0</v>
      </c>
    </row>
    <row r="30" spans="1:104" x14ac:dyDescent="0.2">
      <c r="A30" s="151">
        <v>21</v>
      </c>
      <c r="B30" s="152" t="s">
        <v>114</v>
      </c>
      <c r="C30" s="153" t="s">
        <v>115</v>
      </c>
      <c r="D30" s="154" t="s">
        <v>90</v>
      </c>
      <c r="E30" s="155">
        <v>3</v>
      </c>
      <c r="F30" s="155"/>
      <c r="G30" s="156"/>
      <c r="O30" s="150">
        <v>2</v>
      </c>
      <c r="AA30" s="123">
        <v>12</v>
      </c>
      <c r="AB30" s="123">
        <v>0</v>
      </c>
      <c r="AC30" s="123">
        <v>21</v>
      </c>
      <c r="AZ30" s="123">
        <v>4</v>
      </c>
      <c r="BA30" s="123">
        <f>IF(AZ30=1,G26,0)</f>
        <v>0</v>
      </c>
      <c r="BB30" s="123">
        <f>IF(AZ30=2,G26,0)</f>
        <v>0</v>
      </c>
      <c r="BC30" s="123">
        <f>IF(AZ30=3,G26,0)</f>
        <v>0</v>
      </c>
      <c r="BD30" s="123">
        <f>IF(AZ30=4,G26,0)</f>
        <v>0</v>
      </c>
      <c r="BE30" s="123">
        <f>IF(AZ30=5,G26,0)</f>
        <v>0</v>
      </c>
      <c r="CZ30" s="123">
        <v>0</v>
      </c>
    </row>
    <row r="31" spans="1:104" x14ac:dyDescent="0.2">
      <c r="A31" s="151">
        <v>22</v>
      </c>
      <c r="B31" s="152" t="s">
        <v>116</v>
      </c>
      <c r="C31" s="153" t="s">
        <v>117</v>
      </c>
      <c r="D31" s="154" t="s">
        <v>90</v>
      </c>
      <c r="E31" s="155">
        <v>4</v>
      </c>
      <c r="F31" s="155"/>
      <c r="G31" s="156"/>
      <c r="O31" s="150">
        <v>2</v>
      </c>
      <c r="AA31" s="123">
        <v>12</v>
      </c>
      <c r="AB31" s="123">
        <v>0</v>
      </c>
      <c r="AC31" s="123">
        <v>22</v>
      </c>
      <c r="AZ31" s="123">
        <v>4</v>
      </c>
      <c r="BA31" s="123">
        <f>IF(AZ31=1,G27,0)</f>
        <v>0</v>
      </c>
      <c r="BB31" s="123">
        <f>IF(AZ31=2,G27,0)</f>
        <v>0</v>
      </c>
      <c r="BC31" s="123">
        <f>IF(AZ31=3,G27,0)</f>
        <v>0</v>
      </c>
      <c r="BD31" s="123">
        <f>IF(AZ31=4,G27,0)</f>
        <v>0</v>
      </c>
      <c r="BE31" s="123">
        <f>IF(AZ31=5,G27,0)</f>
        <v>0</v>
      </c>
      <c r="CZ31" s="123">
        <v>0</v>
      </c>
    </row>
    <row r="32" spans="1:104" x14ac:dyDescent="0.2">
      <c r="A32" s="151">
        <v>23</v>
      </c>
      <c r="B32" s="152" t="s">
        <v>118</v>
      </c>
      <c r="C32" s="153" t="s">
        <v>119</v>
      </c>
      <c r="D32" s="154" t="s">
        <v>90</v>
      </c>
      <c r="E32" s="155">
        <v>14</v>
      </c>
      <c r="F32" s="155"/>
      <c r="G32" s="156"/>
      <c r="O32" s="150">
        <v>2</v>
      </c>
      <c r="AA32" s="123">
        <v>12</v>
      </c>
      <c r="AB32" s="123">
        <v>0</v>
      </c>
      <c r="AC32" s="123">
        <v>23</v>
      </c>
      <c r="AZ32" s="123">
        <v>4</v>
      </c>
      <c r="BA32" s="123">
        <f>IF(AZ32=1,G28,0)</f>
        <v>0</v>
      </c>
      <c r="BB32" s="123">
        <f>IF(AZ32=2,G28,0)</f>
        <v>0</v>
      </c>
      <c r="BC32" s="123">
        <f>IF(AZ32=3,G28,0)</f>
        <v>0</v>
      </c>
      <c r="BD32" s="123">
        <f>IF(AZ32=4,G28,0)</f>
        <v>0</v>
      </c>
      <c r="BE32" s="123">
        <f>IF(AZ32=5,G28,0)</f>
        <v>0</v>
      </c>
      <c r="CZ32" s="123">
        <v>0</v>
      </c>
    </row>
    <row r="33" spans="1:104" x14ac:dyDescent="0.2">
      <c r="A33" s="151">
        <v>24</v>
      </c>
      <c r="B33" s="152" t="s">
        <v>120</v>
      </c>
      <c r="C33" s="153" t="s">
        <v>121</v>
      </c>
      <c r="D33" s="154" t="s">
        <v>90</v>
      </c>
      <c r="E33" s="155">
        <v>1</v>
      </c>
      <c r="F33" s="155"/>
      <c r="G33" s="156"/>
      <c r="O33" s="150">
        <v>2</v>
      </c>
      <c r="AA33" s="123">
        <v>12</v>
      </c>
      <c r="AB33" s="123">
        <v>0</v>
      </c>
      <c r="AC33" s="123">
        <v>24</v>
      </c>
      <c r="AZ33" s="123">
        <v>4</v>
      </c>
      <c r="BA33" s="123">
        <f>IF(AZ33=1,G29,0)</f>
        <v>0</v>
      </c>
      <c r="BB33" s="123">
        <f>IF(AZ33=2,G29,0)</f>
        <v>0</v>
      </c>
      <c r="BC33" s="123">
        <f>IF(AZ33=3,G29,0)</f>
        <v>0</v>
      </c>
      <c r="BD33" s="123">
        <f>IF(AZ33=4,G29,0)</f>
        <v>0</v>
      </c>
      <c r="BE33" s="123">
        <f>IF(AZ33=5,G29,0)</f>
        <v>0</v>
      </c>
      <c r="CZ33" s="123">
        <v>0</v>
      </c>
    </row>
    <row r="34" spans="1:104" x14ac:dyDescent="0.2">
      <c r="A34" s="151">
        <v>25</v>
      </c>
      <c r="B34" s="152" t="s">
        <v>122</v>
      </c>
      <c r="C34" s="153" t="s">
        <v>123</v>
      </c>
      <c r="D34" s="154" t="s">
        <v>90</v>
      </c>
      <c r="E34" s="155">
        <v>4</v>
      </c>
      <c r="F34" s="155"/>
      <c r="G34" s="156"/>
      <c r="O34" s="150">
        <v>2</v>
      </c>
      <c r="AA34" s="123">
        <v>12</v>
      </c>
      <c r="AB34" s="123">
        <v>0</v>
      </c>
      <c r="AC34" s="123">
        <v>25</v>
      </c>
      <c r="AZ34" s="123">
        <v>4</v>
      </c>
      <c r="BA34" s="123">
        <f>IF(AZ34=1,#REF!,0)</f>
        <v>0</v>
      </c>
      <c r="BB34" s="123">
        <f>IF(AZ34=2,#REF!,0)</f>
        <v>0</v>
      </c>
      <c r="BC34" s="123">
        <f>IF(AZ34=3,#REF!,0)</f>
        <v>0</v>
      </c>
      <c r="BD34" s="123" t="e">
        <f>IF(AZ34=4,#REF!,0)</f>
        <v>#REF!</v>
      </c>
      <c r="BE34" s="123">
        <f>IF(AZ34=5,#REF!,0)</f>
        <v>0</v>
      </c>
      <c r="CZ34" s="123">
        <v>0</v>
      </c>
    </row>
    <row r="35" spans="1:104" x14ac:dyDescent="0.2">
      <c r="A35" s="151">
        <v>26</v>
      </c>
      <c r="B35" s="152" t="s">
        <v>124</v>
      </c>
      <c r="C35" s="153" t="s">
        <v>125</v>
      </c>
      <c r="D35" s="154" t="s">
        <v>90</v>
      </c>
      <c r="E35" s="155">
        <v>1</v>
      </c>
      <c r="F35" s="155"/>
      <c r="G35" s="156"/>
      <c r="O35" s="150">
        <v>2</v>
      </c>
      <c r="AA35" s="123">
        <v>12</v>
      </c>
      <c r="AB35" s="123">
        <v>0</v>
      </c>
      <c r="AC35" s="123">
        <v>26</v>
      </c>
      <c r="AZ35" s="123">
        <v>4</v>
      </c>
      <c r="BA35" s="123">
        <f>IF(AZ35=1,#REF!,0)</f>
        <v>0</v>
      </c>
      <c r="BB35" s="123">
        <f>IF(AZ35=2,#REF!,0)</f>
        <v>0</v>
      </c>
      <c r="BC35" s="123">
        <f>IF(AZ35=3,#REF!,0)</f>
        <v>0</v>
      </c>
      <c r="BD35" s="123" t="e">
        <f>IF(AZ35=4,#REF!,0)</f>
        <v>#REF!</v>
      </c>
      <c r="BE35" s="123">
        <f>IF(AZ35=5,#REF!,0)</f>
        <v>0</v>
      </c>
      <c r="CZ35" s="123">
        <v>0</v>
      </c>
    </row>
    <row r="36" spans="1:104" x14ac:dyDescent="0.2">
      <c r="A36" s="151">
        <v>27</v>
      </c>
      <c r="B36" s="152" t="s">
        <v>126</v>
      </c>
      <c r="C36" s="153" t="s">
        <v>127</v>
      </c>
      <c r="D36" s="154" t="s">
        <v>90</v>
      </c>
      <c r="E36" s="155">
        <v>44</v>
      </c>
      <c r="F36" s="155"/>
      <c r="G36" s="156"/>
      <c r="O36" s="150">
        <v>2</v>
      </c>
      <c r="AA36" s="123">
        <v>12</v>
      </c>
      <c r="AB36" s="123">
        <v>0</v>
      </c>
      <c r="AC36" s="123">
        <v>27</v>
      </c>
      <c r="AZ36" s="123">
        <v>4</v>
      </c>
      <c r="BA36" s="123">
        <f>IF(AZ36=1,#REF!,0)</f>
        <v>0</v>
      </c>
      <c r="BB36" s="123">
        <f>IF(AZ36=2,#REF!,0)</f>
        <v>0</v>
      </c>
      <c r="BC36" s="123">
        <f>IF(AZ36=3,#REF!,0)</f>
        <v>0</v>
      </c>
      <c r="BD36" s="123" t="e">
        <f>IF(AZ36=4,#REF!,0)</f>
        <v>#REF!</v>
      </c>
      <c r="BE36" s="123">
        <f>IF(AZ36=5,#REF!,0)</f>
        <v>0</v>
      </c>
      <c r="CZ36" s="123">
        <v>0</v>
      </c>
    </row>
    <row r="37" spans="1:104" x14ac:dyDescent="0.2">
      <c r="A37" s="151">
        <v>28</v>
      </c>
      <c r="B37" s="152" t="s">
        <v>128</v>
      </c>
      <c r="C37" s="153" t="s">
        <v>129</v>
      </c>
      <c r="D37" s="154" t="s">
        <v>90</v>
      </c>
      <c r="E37" s="155">
        <v>3</v>
      </c>
      <c r="F37" s="155"/>
      <c r="G37" s="156"/>
      <c r="O37" s="150">
        <v>2</v>
      </c>
      <c r="AA37" s="123">
        <v>12</v>
      </c>
      <c r="AB37" s="123">
        <v>0</v>
      </c>
      <c r="AC37" s="123">
        <v>28</v>
      </c>
      <c r="AZ37" s="123">
        <v>4</v>
      </c>
      <c r="BA37" s="123">
        <f>IF(AZ37=1,G30,0)</f>
        <v>0</v>
      </c>
      <c r="BB37" s="123">
        <f>IF(AZ37=2,G30,0)</f>
        <v>0</v>
      </c>
      <c r="BC37" s="123">
        <f>IF(AZ37=3,G30,0)</f>
        <v>0</v>
      </c>
      <c r="BD37" s="123">
        <f>IF(AZ37=4,G30,0)</f>
        <v>0</v>
      </c>
      <c r="BE37" s="123">
        <f>IF(AZ37=5,G30,0)</f>
        <v>0</v>
      </c>
      <c r="CZ37" s="123">
        <v>0</v>
      </c>
    </row>
    <row r="38" spans="1:104" x14ac:dyDescent="0.2">
      <c r="A38" s="151">
        <v>29</v>
      </c>
      <c r="B38" s="152" t="s">
        <v>130</v>
      </c>
      <c r="C38" s="153" t="s">
        <v>131</v>
      </c>
      <c r="D38" s="154" t="s">
        <v>90</v>
      </c>
      <c r="E38" s="155">
        <v>1</v>
      </c>
      <c r="F38" s="155"/>
      <c r="G38" s="156"/>
      <c r="O38" s="150">
        <v>2</v>
      </c>
      <c r="AA38" s="123">
        <v>12</v>
      </c>
      <c r="AB38" s="123">
        <v>0</v>
      </c>
      <c r="AC38" s="123">
        <v>29</v>
      </c>
      <c r="AZ38" s="123">
        <v>4</v>
      </c>
      <c r="BA38" s="123">
        <f>IF(AZ38=1,G31,0)</f>
        <v>0</v>
      </c>
      <c r="BB38" s="123">
        <f>IF(AZ38=2,G31,0)</f>
        <v>0</v>
      </c>
      <c r="BC38" s="123">
        <f>IF(AZ38=3,G31,0)</f>
        <v>0</v>
      </c>
      <c r="BD38" s="123">
        <f>IF(AZ38=4,G31,0)</f>
        <v>0</v>
      </c>
      <c r="BE38" s="123">
        <f>IF(AZ38=5,G31,0)</f>
        <v>0</v>
      </c>
      <c r="CZ38" s="123">
        <v>0</v>
      </c>
    </row>
    <row r="39" spans="1:104" x14ac:dyDescent="0.2">
      <c r="A39" s="151">
        <v>30</v>
      </c>
      <c r="B39" s="152" t="s">
        <v>132</v>
      </c>
      <c r="C39" s="153" t="s">
        <v>133</v>
      </c>
      <c r="D39" s="154" t="s">
        <v>90</v>
      </c>
      <c r="E39" s="155">
        <v>46</v>
      </c>
      <c r="F39" s="155"/>
      <c r="G39" s="156"/>
      <c r="O39" s="150">
        <v>2</v>
      </c>
      <c r="AA39" s="123">
        <v>12</v>
      </c>
      <c r="AB39" s="123">
        <v>0</v>
      </c>
      <c r="AC39" s="123">
        <v>30</v>
      </c>
      <c r="AZ39" s="123">
        <v>4</v>
      </c>
      <c r="BA39" s="123">
        <f>IF(AZ39=1,G32,0)</f>
        <v>0</v>
      </c>
      <c r="BB39" s="123">
        <f>IF(AZ39=2,G32,0)</f>
        <v>0</v>
      </c>
      <c r="BC39" s="123">
        <f>IF(AZ39=3,G32,0)</f>
        <v>0</v>
      </c>
      <c r="BD39" s="123">
        <f>IF(AZ39=4,G32,0)</f>
        <v>0</v>
      </c>
      <c r="BE39" s="123">
        <f>IF(AZ39=5,G32,0)</f>
        <v>0</v>
      </c>
      <c r="CZ39" s="123">
        <v>0</v>
      </c>
    </row>
    <row r="40" spans="1:104" x14ac:dyDescent="0.2">
      <c r="A40" s="151">
        <v>31</v>
      </c>
      <c r="B40" s="152" t="s">
        <v>134</v>
      </c>
      <c r="C40" s="153" t="s">
        <v>135</v>
      </c>
      <c r="D40" s="154" t="s">
        <v>90</v>
      </c>
      <c r="E40" s="155">
        <v>2</v>
      </c>
      <c r="F40" s="155"/>
      <c r="G40" s="156"/>
      <c r="O40" s="150">
        <v>2</v>
      </c>
      <c r="AA40" s="123">
        <v>12</v>
      </c>
      <c r="AB40" s="123">
        <v>0</v>
      </c>
      <c r="AC40" s="123">
        <v>31</v>
      </c>
      <c r="AZ40" s="123">
        <v>4</v>
      </c>
      <c r="BA40" s="123">
        <f>IF(AZ40=1,#REF!,0)</f>
        <v>0</v>
      </c>
      <c r="BB40" s="123">
        <f>IF(AZ40=2,#REF!,0)</f>
        <v>0</v>
      </c>
      <c r="BC40" s="123">
        <f>IF(AZ40=3,#REF!,0)</f>
        <v>0</v>
      </c>
      <c r="BD40" s="123" t="e">
        <f>IF(AZ40=4,#REF!,0)</f>
        <v>#REF!</v>
      </c>
      <c r="BE40" s="123">
        <f>IF(AZ40=5,#REF!,0)</f>
        <v>0</v>
      </c>
      <c r="CZ40" s="123">
        <v>0</v>
      </c>
    </row>
    <row r="41" spans="1:104" x14ac:dyDescent="0.2">
      <c r="A41" s="151">
        <v>32</v>
      </c>
      <c r="B41" s="152" t="s">
        <v>136</v>
      </c>
      <c r="C41" s="153" t="s">
        <v>137</v>
      </c>
      <c r="D41" s="154" t="s">
        <v>90</v>
      </c>
      <c r="E41" s="155">
        <v>27</v>
      </c>
      <c r="F41" s="155"/>
      <c r="G41" s="156"/>
      <c r="O41" s="150">
        <v>2</v>
      </c>
      <c r="AA41" s="123">
        <v>12</v>
      </c>
      <c r="AB41" s="123">
        <v>0</v>
      </c>
      <c r="AC41" s="123">
        <v>32</v>
      </c>
      <c r="AZ41" s="123">
        <v>4</v>
      </c>
      <c r="BA41" s="123">
        <f t="shared" ref="BA41:BA46" si="15">IF(AZ41=1,G33,0)</f>
        <v>0</v>
      </c>
      <c r="BB41" s="123">
        <f t="shared" ref="BB41:BB46" si="16">IF(AZ41=2,G33,0)</f>
        <v>0</v>
      </c>
      <c r="BC41" s="123">
        <f t="shared" ref="BC41:BC46" si="17">IF(AZ41=3,G33,0)</f>
        <v>0</v>
      </c>
      <c r="BD41" s="123">
        <f t="shared" ref="BD41:BD46" si="18">IF(AZ41=4,G33,0)</f>
        <v>0</v>
      </c>
      <c r="BE41" s="123">
        <f t="shared" ref="BE41:BE46" si="19">IF(AZ41=5,G33,0)</f>
        <v>0</v>
      </c>
      <c r="CZ41" s="123">
        <v>0</v>
      </c>
    </row>
    <row r="42" spans="1:104" x14ac:dyDescent="0.2">
      <c r="A42" s="151">
        <v>33</v>
      </c>
      <c r="B42" s="152" t="s">
        <v>138</v>
      </c>
      <c r="C42" s="153" t="s">
        <v>139</v>
      </c>
      <c r="D42" s="154" t="s">
        <v>90</v>
      </c>
      <c r="E42" s="155">
        <v>12</v>
      </c>
      <c r="F42" s="155"/>
      <c r="G42" s="156"/>
      <c r="O42" s="150">
        <v>2</v>
      </c>
      <c r="AA42" s="123">
        <v>12</v>
      </c>
      <c r="AB42" s="123">
        <v>0</v>
      </c>
      <c r="AC42" s="123">
        <v>33</v>
      </c>
      <c r="AZ42" s="123">
        <v>4</v>
      </c>
      <c r="BA42" s="123">
        <f t="shared" si="15"/>
        <v>0</v>
      </c>
      <c r="BB42" s="123">
        <f t="shared" si="16"/>
        <v>0</v>
      </c>
      <c r="BC42" s="123">
        <f t="shared" si="17"/>
        <v>0</v>
      </c>
      <c r="BD42" s="123">
        <f t="shared" si="18"/>
        <v>0</v>
      </c>
      <c r="BE42" s="123">
        <f t="shared" si="19"/>
        <v>0</v>
      </c>
      <c r="CZ42" s="123">
        <v>0</v>
      </c>
    </row>
    <row r="43" spans="1:104" x14ac:dyDescent="0.2">
      <c r="A43" s="151">
        <v>34</v>
      </c>
      <c r="B43" s="152" t="s">
        <v>140</v>
      </c>
      <c r="C43" s="153" t="s">
        <v>141</v>
      </c>
      <c r="D43" s="154" t="s">
        <v>90</v>
      </c>
      <c r="E43" s="155">
        <v>7</v>
      </c>
      <c r="F43" s="155"/>
      <c r="G43" s="156"/>
      <c r="O43" s="150">
        <v>2</v>
      </c>
      <c r="AA43" s="123">
        <v>12</v>
      </c>
      <c r="AB43" s="123">
        <v>0</v>
      </c>
      <c r="AC43" s="123">
        <v>34</v>
      </c>
      <c r="AZ43" s="123">
        <v>4</v>
      </c>
      <c r="BA43" s="123">
        <f t="shared" si="15"/>
        <v>0</v>
      </c>
      <c r="BB43" s="123">
        <f t="shared" si="16"/>
        <v>0</v>
      </c>
      <c r="BC43" s="123">
        <f t="shared" si="17"/>
        <v>0</v>
      </c>
      <c r="BD43" s="123">
        <f t="shared" si="18"/>
        <v>0</v>
      </c>
      <c r="BE43" s="123">
        <f t="shared" si="19"/>
        <v>0</v>
      </c>
      <c r="CZ43" s="123">
        <v>0</v>
      </c>
    </row>
    <row r="44" spans="1:104" x14ac:dyDescent="0.2">
      <c r="A44" s="151">
        <v>35</v>
      </c>
      <c r="B44" s="152" t="s">
        <v>142</v>
      </c>
      <c r="C44" s="153" t="s">
        <v>143</v>
      </c>
      <c r="D44" s="154" t="s">
        <v>90</v>
      </c>
      <c r="E44" s="155">
        <v>36</v>
      </c>
      <c r="F44" s="155"/>
      <c r="G44" s="156"/>
      <c r="O44" s="150">
        <v>2</v>
      </c>
      <c r="AA44" s="123">
        <v>12</v>
      </c>
      <c r="AB44" s="123">
        <v>0</v>
      </c>
      <c r="AC44" s="123">
        <v>35</v>
      </c>
      <c r="AZ44" s="123">
        <v>4</v>
      </c>
      <c r="BA44" s="123">
        <f t="shared" si="15"/>
        <v>0</v>
      </c>
      <c r="BB44" s="123">
        <f t="shared" si="16"/>
        <v>0</v>
      </c>
      <c r="BC44" s="123">
        <f t="shared" si="17"/>
        <v>0</v>
      </c>
      <c r="BD44" s="123">
        <f t="shared" si="18"/>
        <v>0</v>
      </c>
      <c r="BE44" s="123">
        <f t="shared" si="19"/>
        <v>0</v>
      </c>
      <c r="CZ44" s="123">
        <v>0</v>
      </c>
    </row>
    <row r="45" spans="1:104" ht="22.5" x14ac:dyDescent="0.2">
      <c r="A45" s="151">
        <v>36</v>
      </c>
      <c r="B45" s="152" t="s">
        <v>144</v>
      </c>
      <c r="C45" s="153" t="s">
        <v>220</v>
      </c>
      <c r="D45" s="154" t="s">
        <v>145</v>
      </c>
      <c r="E45" s="155">
        <v>42</v>
      </c>
      <c r="F45" s="155"/>
      <c r="G45" s="156"/>
      <c r="O45" s="150">
        <v>2</v>
      </c>
      <c r="AA45" s="123">
        <v>12</v>
      </c>
      <c r="AB45" s="123">
        <v>0</v>
      </c>
      <c r="AC45" s="123">
        <v>36</v>
      </c>
      <c r="AZ45" s="123">
        <v>4</v>
      </c>
      <c r="BA45" s="123">
        <f t="shared" si="15"/>
        <v>0</v>
      </c>
      <c r="BB45" s="123">
        <f t="shared" si="16"/>
        <v>0</v>
      </c>
      <c r="BC45" s="123">
        <f t="shared" si="17"/>
        <v>0</v>
      </c>
      <c r="BD45" s="123">
        <f t="shared" si="18"/>
        <v>0</v>
      </c>
      <c r="BE45" s="123">
        <f t="shared" si="19"/>
        <v>0</v>
      </c>
      <c r="CZ45" s="123">
        <v>0</v>
      </c>
    </row>
    <row r="46" spans="1:104" x14ac:dyDescent="0.2">
      <c r="A46" s="151">
        <v>37</v>
      </c>
      <c r="B46" s="152" t="s">
        <v>146</v>
      </c>
      <c r="C46" s="153" t="s">
        <v>147</v>
      </c>
      <c r="D46" s="154" t="s">
        <v>70</v>
      </c>
      <c r="E46" s="155">
        <v>16</v>
      </c>
      <c r="F46" s="155"/>
      <c r="G46" s="156"/>
      <c r="O46" s="150">
        <v>2</v>
      </c>
      <c r="AA46" s="123">
        <v>12</v>
      </c>
      <c r="AB46" s="123">
        <v>0</v>
      </c>
      <c r="AC46" s="123">
        <v>37</v>
      </c>
      <c r="AZ46" s="123">
        <v>4</v>
      </c>
      <c r="BA46" s="123">
        <f t="shared" si="15"/>
        <v>0</v>
      </c>
      <c r="BB46" s="123">
        <f t="shared" si="16"/>
        <v>0</v>
      </c>
      <c r="BC46" s="123">
        <f t="shared" si="17"/>
        <v>0</v>
      </c>
      <c r="BD46" s="123">
        <f t="shared" si="18"/>
        <v>0</v>
      </c>
      <c r="BE46" s="123">
        <f t="shared" si="19"/>
        <v>0</v>
      </c>
      <c r="CZ46" s="123">
        <v>0</v>
      </c>
    </row>
    <row r="47" spans="1:104" x14ac:dyDescent="0.2">
      <c r="A47" s="151">
        <v>38</v>
      </c>
      <c r="B47" s="152" t="s">
        <v>148</v>
      </c>
      <c r="C47" s="153" t="s">
        <v>149</v>
      </c>
      <c r="D47" s="154" t="s">
        <v>70</v>
      </c>
      <c r="E47" s="155">
        <v>8</v>
      </c>
      <c r="F47" s="155"/>
      <c r="G47" s="156"/>
      <c r="O47" s="150">
        <v>2</v>
      </c>
      <c r="AA47" s="123">
        <v>12</v>
      </c>
      <c r="AB47" s="123">
        <v>0</v>
      </c>
      <c r="AC47" s="123">
        <v>38</v>
      </c>
      <c r="AZ47" s="123">
        <v>4</v>
      </c>
      <c r="BA47" s="123">
        <f>IF(AZ47=1,#REF!,0)</f>
        <v>0</v>
      </c>
      <c r="BB47" s="123">
        <f>IF(AZ47=2,#REF!,0)</f>
        <v>0</v>
      </c>
      <c r="BC47" s="123">
        <f>IF(AZ47=3,#REF!,0)</f>
        <v>0</v>
      </c>
      <c r="BD47" s="123" t="e">
        <f>IF(AZ47=4,#REF!,0)</f>
        <v>#REF!</v>
      </c>
      <c r="BE47" s="123">
        <f>IF(AZ47=5,#REF!,0)</f>
        <v>0</v>
      </c>
      <c r="CZ47" s="123">
        <v>0</v>
      </c>
    </row>
    <row r="48" spans="1:104" x14ac:dyDescent="0.2">
      <c r="A48" s="151">
        <v>39</v>
      </c>
      <c r="B48" s="152" t="s">
        <v>150</v>
      </c>
      <c r="C48" s="153" t="s">
        <v>151</v>
      </c>
      <c r="D48" s="154" t="s">
        <v>70</v>
      </c>
      <c r="E48" s="155">
        <v>129</v>
      </c>
      <c r="F48" s="155"/>
      <c r="G48" s="156"/>
      <c r="O48" s="150">
        <v>2</v>
      </c>
      <c r="AA48" s="123">
        <v>12</v>
      </c>
      <c r="AB48" s="123">
        <v>0</v>
      </c>
      <c r="AC48" s="123">
        <v>39</v>
      </c>
      <c r="AZ48" s="123">
        <v>4</v>
      </c>
      <c r="BA48" s="123">
        <f>IF(AZ48=1,G39,0)</f>
        <v>0</v>
      </c>
      <c r="BB48" s="123">
        <f>IF(AZ48=2,G39,0)</f>
        <v>0</v>
      </c>
      <c r="BC48" s="123">
        <f>IF(AZ48=3,G39,0)</f>
        <v>0</v>
      </c>
      <c r="BD48" s="123">
        <f>IF(AZ48=4,G39,0)</f>
        <v>0</v>
      </c>
      <c r="BE48" s="123">
        <f>IF(AZ48=5,G39,0)</f>
        <v>0</v>
      </c>
      <c r="CZ48" s="123">
        <v>0</v>
      </c>
    </row>
    <row r="49" spans="1:104" x14ac:dyDescent="0.2">
      <c r="A49" s="151">
        <v>40</v>
      </c>
      <c r="B49" s="152" t="s">
        <v>152</v>
      </c>
      <c r="C49" s="153" t="s">
        <v>153</v>
      </c>
      <c r="D49" s="154" t="s">
        <v>70</v>
      </c>
      <c r="E49" s="155">
        <v>36</v>
      </c>
      <c r="F49" s="155"/>
      <c r="G49" s="156"/>
      <c r="O49" s="150">
        <v>2</v>
      </c>
      <c r="AA49" s="123">
        <v>12</v>
      </c>
      <c r="AB49" s="123">
        <v>0</v>
      </c>
      <c r="AC49" s="123">
        <v>40</v>
      </c>
      <c r="AZ49" s="123">
        <v>4</v>
      </c>
      <c r="BA49" s="123">
        <f>IF(AZ49=1,G40,0)</f>
        <v>0</v>
      </c>
      <c r="BB49" s="123">
        <f>IF(AZ49=2,G40,0)</f>
        <v>0</v>
      </c>
      <c r="BC49" s="123">
        <f>IF(AZ49=3,G40,0)</f>
        <v>0</v>
      </c>
      <c r="BD49" s="123">
        <f>IF(AZ49=4,G40,0)</f>
        <v>0</v>
      </c>
      <c r="BE49" s="123">
        <f>IF(AZ49=5,G40,0)</f>
        <v>0</v>
      </c>
      <c r="CZ49" s="123">
        <v>0</v>
      </c>
    </row>
    <row r="50" spans="1:104" x14ac:dyDescent="0.2">
      <c r="A50" s="151">
        <v>41</v>
      </c>
      <c r="B50" s="152" t="s">
        <v>154</v>
      </c>
      <c r="C50" s="153" t="s">
        <v>217</v>
      </c>
      <c r="D50" s="154" t="s">
        <v>70</v>
      </c>
      <c r="E50" s="155">
        <v>286</v>
      </c>
      <c r="F50" s="155"/>
      <c r="G50" s="156"/>
      <c r="O50" s="150">
        <v>2</v>
      </c>
      <c r="AA50" s="123">
        <v>12</v>
      </c>
      <c r="AB50" s="123">
        <v>0</v>
      </c>
      <c r="AC50" s="123">
        <v>41</v>
      </c>
      <c r="AZ50" s="123">
        <v>4</v>
      </c>
      <c r="BA50" s="123">
        <f>IF(AZ50=1,G41,0)</f>
        <v>0</v>
      </c>
      <c r="BB50" s="123">
        <f>IF(AZ50=2,G41,0)</f>
        <v>0</v>
      </c>
      <c r="BC50" s="123">
        <f>IF(AZ50=3,G41,0)</f>
        <v>0</v>
      </c>
      <c r="BD50" s="123">
        <f>IF(AZ50=4,G41,0)</f>
        <v>0</v>
      </c>
      <c r="BE50" s="123">
        <f>IF(AZ50=5,G41,0)</f>
        <v>0</v>
      </c>
      <c r="CZ50" s="123">
        <v>0</v>
      </c>
    </row>
    <row r="51" spans="1:104" x14ac:dyDescent="0.2">
      <c r="A51" s="151">
        <v>42</v>
      </c>
      <c r="B51" s="152" t="s">
        <v>155</v>
      </c>
      <c r="C51" s="153" t="s">
        <v>156</v>
      </c>
      <c r="D51" s="154" t="s">
        <v>70</v>
      </c>
      <c r="E51" s="155">
        <v>46</v>
      </c>
      <c r="F51" s="155"/>
      <c r="G51" s="156"/>
      <c r="O51" s="150">
        <v>2</v>
      </c>
      <c r="AA51" s="123">
        <v>12</v>
      </c>
      <c r="AB51" s="123">
        <v>0</v>
      </c>
      <c r="AC51" s="123">
        <v>42</v>
      </c>
      <c r="AZ51" s="123">
        <v>4</v>
      </c>
      <c r="BA51" s="123">
        <f>IF(AZ51=1,G42,0)</f>
        <v>0</v>
      </c>
      <c r="BB51" s="123">
        <f>IF(AZ51=2,G42,0)</f>
        <v>0</v>
      </c>
      <c r="BC51" s="123">
        <f>IF(AZ51=3,G42,0)</f>
        <v>0</v>
      </c>
      <c r="BD51" s="123">
        <f>IF(AZ51=4,G42,0)</f>
        <v>0</v>
      </c>
      <c r="BE51" s="123">
        <f>IF(AZ51=5,G42,0)</f>
        <v>0</v>
      </c>
      <c r="CZ51" s="123">
        <v>0</v>
      </c>
    </row>
    <row r="52" spans="1:104" x14ac:dyDescent="0.2">
      <c r="A52" s="151">
        <v>43</v>
      </c>
      <c r="B52" s="152" t="s">
        <v>157</v>
      </c>
      <c r="C52" s="153" t="s">
        <v>158</v>
      </c>
      <c r="D52" s="154" t="s">
        <v>70</v>
      </c>
      <c r="E52" s="155">
        <v>493</v>
      </c>
      <c r="F52" s="155"/>
      <c r="G52" s="156"/>
      <c r="O52" s="150">
        <v>2</v>
      </c>
      <c r="AA52" s="123">
        <v>12</v>
      </c>
      <c r="AB52" s="123">
        <v>0</v>
      </c>
      <c r="AC52" s="123">
        <v>43</v>
      </c>
      <c r="AZ52" s="123">
        <v>4</v>
      </c>
      <c r="BA52" s="123">
        <f>IF(AZ52=1,G43,0)</f>
        <v>0</v>
      </c>
      <c r="BB52" s="123">
        <f>IF(AZ52=2,G43,0)</f>
        <v>0</v>
      </c>
      <c r="BC52" s="123">
        <f>IF(AZ52=3,G43,0)</f>
        <v>0</v>
      </c>
      <c r="BD52" s="123">
        <f>IF(AZ52=4,G43,0)</f>
        <v>0</v>
      </c>
      <c r="BE52" s="123">
        <f>IF(AZ52=5,G43,0)</f>
        <v>0</v>
      </c>
      <c r="CZ52" s="123">
        <v>0</v>
      </c>
    </row>
    <row r="53" spans="1:104" x14ac:dyDescent="0.2">
      <c r="A53" s="151">
        <v>44</v>
      </c>
      <c r="B53" s="152" t="s">
        <v>159</v>
      </c>
      <c r="C53" s="153" t="s">
        <v>216</v>
      </c>
      <c r="D53" s="154" t="s">
        <v>70</v>
      </c>
      <c r="E53" s="155">
        <v>135</v>
      </c>
      <c r="F53" s="155"/>
      <c r="G53" s="156"/>
      <c r="O53" s="150">
        <v>2</v>
      </c>
      <c r="AA53" s="123">
        <v>12</v>
      </c>
      <c r="AB53" s="123">
        <v>0</v>
      </c>
      <c r="AC53" s="123">
        <v>44</v>
      </c>
      <c r="AZ53" s="123">
        <v>4</v>
      </c>
      <c r="BA53" s="123">
        <f>IF(AZ53=1,#REF!,0)</f>
        <v>0</v>
      </c>
      <c r="BB53" s="123">
        <f>IF(AZ53=2,#REF!,0)</f>
        <v>0</v>
      </c>
      <c r="BC53" s="123">
        <f>IF(AZ53=3,#REF!,0)</f>
        <v>0</v>
      </c>
      <c r="BD53" s="123" t="e">
        <f>IF(AZ53=4,#REF!,0)</f>
        <v>#REF!</v>
      </c>
      <c r="BE53" s="123">
        <f>IF(AZ53=5,#REF!,0)</f>
        <v>0</v>
      </c>
      <c r="CZ53" s="123">
        <v>0</v>
      </c>
    </row>
    <row r="54" spans="1:104" x14ac:dyDescent="0.2">
      <c r="A54" s="151">
        <v>45</v>
      </c>
      <c r="B54" s="152" t="s">
        <v>160</v>
      </c>
      <c r="C54" s="153" t="s">
        <v>161</v>
      </c>
      <c r="D54" s="154" t="s">
        <v>70</v>
      </c>
      <c r="E54" s="155">
        <v>556</v>
      </c>
      <c r="F54" s="155"/>
      <c r="G54" s="156"/>
      <c r="O54" s="150">
        <v>2</v>
      </c>
      <c r="AA54" s="123">
        <v>12</v>
      </c>
      <c r="AB54" s="123">
        <v>0</v>
      </c>
      <c r="AC54" s="123">
        <v>45</v>
      </c>
      <c r="AZ54" s="123">
        <v>4</v>
      </c>
      <c r="BA54" s="123">
        <f>IF(AZ54=1,#REF!,0)</f>
        <v>0</v>
      </c>
      <c r="BB54" s="123">
        <f>IF(AZ54=2,#REF!,0)</f>
        <v>0</v>
      </c>
      <c r="BC54" s="123">
        <f>IF(AZ54=3,#REF!,0)</f>
        <v>0</v>
      </c>
      <c r="BD54" s="123" t="e">
        <f>IF(AZ54=4,#REF!,0)</f>
        <v>#REF!</v>
      </c>
      <c r="BE54" s="123">
        <f>IF(AZ54=5,#REF!,0)</f>
        <v>0</v>
      </c>
      <c r="CZ54" s="123">
        <v>0</v>
      </c>
    </row>
    <row r="55" spans="1:104" x14ac:dyDescent="0.2">
      <c r="A55" s="151">
        <v>46</v>
      </c>
      <c r="B55" s="152" t="s">
        <v>162</v>
      </c>
      <c r="C55" s="153" t="s">
        <v>215</v>
      </c>
      <c r="D55" s="154" t="s">
        <v>70</v>
      </c>
      <c r="E55" s="155">
        <v>190</v>
      </c>
      <c r="F55" s="155"/>
      <c r="G55" s="156"/>
      <c r="O55" s="150">
        <v>2</v>
      </c>
      <c r="AA55" s="123">
        <v>12</v>
      </c>
      <c r="AB55" s="123">
        <v>0</v>
      </c>
      <c r="AC55" s="123">
        <v>46</v>
      </c>
      <c r="AZ55" s="123">
        <v>4</v>
      </c>
      <c r="BA55" s="123">
        <f>IF(AZ55=1,#REF!,0)</f>
        <v>0</v>
      </c>
      <c r="BB55" s="123">
        <f>IF(AZ55=2,#REF!,0)</f>
        <v>0</v>
      </c>
      <c r="BC55" s="123">
        <f>IF(AZ55=3,#REF!,0)</f>
        <v>0</v>
      </c>
      <c r="BD55" s="123" t="e">
        <f>IF(AZ55=4,#REF!,0)</f>
        <v>#REF!</v>
      </c>
      <c r="BE55" s="123">
        <f>IF(AZ55=5,#REF!,0)</f>
        <v>0</v>
      </c>
      <c r="CZ55" s="123">
        <v>0</v>
      </c>
    </row>
    <row r="56" spans="1:104" x14ac:dyDescent="0.2">
      <c r="A56" s="151">
        <v>47</v>
      </c>
      <c r="B56" s="152" t="s">
        <v>163</v>
      </c>
      <c r="C56" s="153" t="s">
        <v>164</v>
      </c>
      <c r="D56" s="154" t="s">
        <v>70</v>
      </c>
      <c r="E56" s="155">
        <v>28</v>
      </c>
      <c r="F56" s="155"/>
      <c r="G56" s="156"/>
      <c r="O56" s="150">
        <v>2</v>
      </c>
      <c r="AA56" s="123">
        <v>12</v>
      </c>
      <c r="AB56" s="123">
        <v>0</v>
      </c>
      <c r="AC56" s="123">
        <v>47</v>
      </c>
      <c r="AZ56" s="123">
        <v>4</v>
      </c>
      <c r="BA56" s="123">
        <f>IF(AZ56=1,#REF!,0)</f>
        <v>0</v>
      </c>
      <c r="BB56" s="123">
        <f>IF(AZ56=2,#REF!,0)</f>
        <v>0</v>
      </c>
      <c r="BC56" s="123">
        <f>IF(AZ56=3,#REF!,0)</f>
        <v>0</v>
      </c>
      <c r="BD56" s="123" t="e">
        <f>IF(AZ56=4,#REF!,0)</f>
        <v>#REF!</v>
      </c>
      <c r="BE56" s="123">
        <f>IF(AZ56=5,#REF!,0)</f>
        <v>0</v>
      </c>
      <c r="CZ56" s="123">
        <v>0</v>
      </c>
    </row>
    <row r="57" spans="1:104" x14ac:dyDescent="0.2">
      <c r="A57" s="151">
        <v>48</v>
      </c>
      <c r="B57" s="152" t="s">
        <v>165</v>
      </c>
      <c r="C57" s="153" t="s">
        <v>166</v>
      </c>
      <c r="D57" s="154" t="s">
        <v>70</v>
      </c>
      <c r="E57" s="155">
        <v>16</v>
      </c>
      <c r="F57" s="155"/>
      <c r="G57" s="156"/>
      <c r="O57" s="150">
        <v>2</v>
      </c>
      <c r="AA57" s="123">
        <v>12</v>
      </c>
      <c r="AB57" s="123">
        <v>0</v>
      </c>
      <c r="AC57" s="123">
        <v>48</v>
      </c>
      <c r="AZ57" s="123">
        <v>4</v>
      </c>
      <c r="BA57" s="123">
        <f>IF(AZ57=1,#REF!,0)</f>
        <v>0</v>
      </c>
      <c r="BB57" s="123">
        <f>IF(AZ57=2,#REF!,0)</f>
        <v>0</v>
      </c>
      <c r="BC57" s="123">
        <f>IF(AZ57=3,#REF!,0)</f>
        <v>0</v>
      </c>
      <c r="BD57" s="123" t="e">
        <f>IF(AZ57=4,#REF!,0)</f>
        <v>#REF!</v>
      </c>
      <c r="BE57" s="123">
        <f>IF(AZ57=5,#REF!,0)</f>
        <v>0</v>
      </c>
      <c r="CZ57" s="123">
        <v>0</v>
      </c>
    </row>
    <row r="58" spans="1:104" ht="22.5" x14ac:dyDescent="0.2">
      <c r="A58" s="151">
        <v>60</v>
      </c>
      <c r="B58" s="152" t="s">
        <v>167</v>
      </c>
      <c r="C58" s="153" t="s">
        <v>168</v>
      </c>
      <c r="D58" s="154" t="s">
        <v>169</v>
      </c>
      <c r="E58" s="155">
        <v>1</v>
      </c>
      <c r="F58" s="155"/>
      <c r="G58" s="156"/>
      <c r="O58" s="150">
        <v>2</v>
      </c>
      <c r="AA58" s="123">
        <v>12</v>
      </c>
      <c r="AB58" s="123">
        <v>0</v>
      </c>
      <c r="AC58" s="123">
        <v>49</v>
      </c>
      <c r="AZ58" s="123">
        <v>4</v>
      </c>
      <c r="BA58" s="123">
        <f>IF(AZ58=1,#REF!,0)</f>
        <v>0</v>
      </c>
      <c r="BB58" s="123">
        <f>IF(AZ58=2,#REF!,0)</f>
        <v>0</v>
      </c>
      <c r="BC58" s="123">
        <f>IF(AZ58=3,#REF!,0)</f>
        <v>0</v>
      </c>
      <c r="BD58" s="123" t="e">
        <f>IF(AZ58=4,#REF!,0)</f>
        <v>#REF!</v>
      </c>
      <c r="BE58" s="123">
        <f>IF(AZ58=5,#REF!,0)</f>
        <v>0</v>
      </c>
      <c r="CZ58" s="123">
        <v>0</v>
      </c>
    </row>
    <row r="59" spans="1:104" x14ac:dyDescent="0.2">
      <c r="A59" s="151"/>
      <c r="B59" s="152"/>
      <c r="C59" s="153"/>
      <c r="D59" s="154"/>
      <c r="E59" s="155"/>
      <c r="F59" s="155"/>
      <c r="G59" s="156"/>
      <c r="O59" s="150">
        <v>2</v>
      </c>
      <c r="AA59" s="123">
        <v>12</v>
      </c>
      <c r="AB59" s="123">
        <v>0</v>
      </c>
      <c r="AC59" s="123">
        <v>50</v>
      </c>
      <c r="AZ59" s="123">
        <v>4</v>
      </c>
      <c r="BA59" s="123">
        <f>IF(AZ59=1,G44,0)</f>
        <v>0</v>
      </c>
      <c r="BB59" s="123">
        <f>IF(AZ59=2,G44,0)</f>
        <v>0</v>
      </c>
      <c r="BC59" s="123">
        <f>IF(AZ59=3,G44,0)</f>
        <v>0</v>
      </c>
      <c r="BD59" s="123">
        <f>IF(AZ59=4,G44,0)</f>
        <v>0</v>
      </c>
      <c r="BE59" s="123">
        <f>IF(AZ59=5,G44,0)</f>
        <v>0</v>
      </c>
      <c r="CZ59" s="123">
        <v>0</v>
      </c>
    </row>
    <row r="60" spans="1:104" ht="22.5" x14ac:dyDescent="0.2">
      <c r="A60" s="151">
        <v>62</v>
      </c>
      <c r="B60" s="152" t="s">
        <v>170</v>
      </c>
      <c r="C60" s="153" t="s">
        <v>214</v>
      </c>
      <c r="D60" s="154" t="s">
        <v>90</v>
      </c>
      <c r="E60" s="155">
        <v>1</v>
      </c>
      <c r="F60" s="155"/>
      <c r="G60" s="156"/>
      <c r="O60" s="150">
        <v>2</v>
      </c>
      <c r="AA60" s="123">
        <v>12</v>
      </c>
      <c r="AB60" s="123">
        <v>0</v>
      </c>
      <c r="AC60" s="123">
        <v>51</v>
      </c>
      <c r="AZ60" s="123">
        <v>4</v>
      </c>
      <c r="BA60" s="123">
        <f>IF(AZ60=1,#REF!,0)</f>
        <v>0</v>
      </c>
      <c r="BB60" s="123">
        <f>IF(AZ60=2,#REF!,0)</f>
        <v>0</v>
      </c>
      <c r="BC60" s="123">
        <f>IF(AZ60=3,#REF!,0)</f>
        <v>0</v>
      </c>
      <c r="BD60" s="123" t="e">
        <f>IF(AZ60=4,#REF!,0)</f>
        <v>#REF!</v>
      </c>
      <c r="BE60" s="123">
        <f>IF(AZ60=5,#REF!,0)</f>
        <v>0</v>
      </c>
      <c r="CZ60" s="123">
        <v>0</v>
      </c>
    </row>
    <row r="61" spans="1:104" ht="33.75" x14ac:dyDescent="0.2">
      <c r="A61" s="151">
        <v>63</v>
      </c>
      <c r="B61" s="152" t="s">
        <v>144</v>
      </c>
      <c r="C61" s="153" t="s">
        <v>221</v>
      </c>
      <c r="D61" s="154" t="s">
        <v>169</v>
      </c>
      <c r="E61" s="155">
        <v>1</v>
      </c>
      <c r="F61" s="155"/>
      <c r="G61" s="156"/>
      <c r="O61" s="150"/>
    </row>
    <row r="62" spans="1:104" ht="22.5" x14ac:dyDescent="0.2">
      <c r="A62" s="151">
        <v>64</v>
      </c>
      <c r="B62" s="152" t="s">
        <v>144</v>
      </c>
      <c r="C62" s="153" t="s">
        <v>222</v>
      </c>
      <c r="D62" s="154" t="s">
        <v>169</v>
      </c>
      <c r="E62" s="155">
        <v>1</v>
      </c>
      <c r="F62" s="155"/>
      <c r="G62" s="156"/>
      <c r="O62" s="150"/>
    </row>
    <row r="63" spans="1:104" x14ac:dyDescent="0.2">
      <c r="A63" s="157"/>
      <c r="B63" s="158" t="s">
        <v>65</v>
      </c>
      <c r="C63" s="159" t="str">
        <f>CONCATENATE(B16," ",C16)</f>
        <v>M21 Elektromontáže</v>
      </c>
      <c r="D63" s="157"/>
      <c r="E63" s="160"/>
      <c r="F63" s="160"/>
      <c r="G63" s="161"/>
      <c r="O63" s="150"/>
    </row>
    <row r="64" spans="1:104" x14ac:dyDescent="0.2">
      <c r="E64" s="123"/>
      <c r="O64" s="150"/>
    </row>
    <row r="65" spans="1:104" x14ac:dyDescent="0.2">
      <c r="E65" s="123"/>
      <c r="O65" s="150">
        <v>2</v>
      </c>
      <c r="AA65" s="123">
        <v>12</v>
      </c>
      <c r="AB65" s="123">
        <v>0</v>
      </c>
      <c r="AC65" s="123">
        <v>52</v>
      </c>
      <c r="AZ65" s="123">
        <v>4</v>
      </c>
      <c r="BA65" s="123">
        <f>IF(AZ65=1,#REF!,0)</f>
        <v>0</v>
      </c>
      <c r="BB65" s="123">
        <f>IF(AZ65=2,#REF!,0)</f>
        <v>0</v>
      </c>
      <c r="BC65" s="123">
        <f>IF(AZ65=3,#REF!,0)</f>
        <v>0</v>
      </c>
      <c r="BD65" s="123" t="e">
        <f>IF(AZ65=4,#REF!,0)</f>
        <v>#REF!</v>
      </c>
      <c r="BE65" s="123">
        <f>IF(AZ65=5,#REF!,0)</f>
        <v>0</v>
      </c>
      <c r="CZ65" s="123">
        <v>0</v>
      </c>
    </row>
    <row r="66" spans="1:104" x14ac:dyDescent="0.2">
      <c r="E66" s="123"/>
      <c r="O66" s="150">
        <v>2</v>
      </c>
      <c r="AA66" s="123">
        <v>12</v>
      </c>
      <c r="AB66" s="123">
        <v>0</v>
      </c>
      <c r="AC66" s="123">
        <v>53</v>
      </c>
      <c r="AZ66" s="123">
        <v>4</v>
      </c>
      <c r="BA66" s="123">
        <f>IF(AZ66=1,#REF!,0)</f>
        <v>0</v>
      </c>
      <c r="BB66" s="123">
        <f>IF(AZ66=2,#REF!,0)</f>
        <v>0</v>
      </c>
      <c r="BC66" s="123">
        <f>IF(AZ66=3,#REF!,0)</f>
        <v>0</v>
      </c>
      <c r="BD66" s="123" t="e">
        <f>IF(AZ66=4,#REF!,0)</f>
        <v>#REF!</v>
      </c>
      <c r="BE66" s="123">
        <f>IF(AZ66=5,#REF!,0)</f>
        <v>0</v>
      </c>
      <c r="CZ66" s="123">
        <v>0</v>
      </c>
    </row>
    <row r="67" spans="1:104" x14ac:dyDescent="0.2">
      <c r="E67" s="123"/>
      <c r="O67" s="150">
        <v>2</v>
      </c>
      <c r="AA67" s="123">
        <v>12</v>
      </c>
      <c r="AB67" s="123">
        <v>0</v>
      </c>
      <c r="AC67" s="123">
        <v>54</v>
      </c>
      <c r="AZ67" s="123">
        <v>4</v>
      </c>
      <c r="BA67" s="123">
        <f>IF(AZ67=1,#REF!,0)</f>
        <v>0</v>
      </c>
      <c r="BB67" s="123">
        <f>IF(AZ67=2,#REF!,0)</f>
        <v>0</v>
      </c>
      <c r="BC67" s="123">
        <f>IF(AZ67=3,#REF!,0)</f>
        <v>0</v>
      </c>
      <c r="BD67" s="123" t="e">
        <f>IF(AZ67=4,#REF!,0)</f>
        <v>#REF!</v>
      </c>
      <c r="BE67" s="123">
        <f>IF(AZ67=5,#REF!,0)</f>
        <v>0</v>
      </c>
      <c r="CZ67" s="123">
        <v>0</v>
      </c>
    </row>
    <row r="68" spans="1:104" x14ac:dyDescent="0.2">
      <c r="A68" s="124"/>
      <c r="B68" s="124"/>
      <c r="C68" s="124"/>
      <c r="D68" s="124"/>
      <c r="E68" s="124"/>
      <c r="F68" s="124"/>
      <c r="G68" s="124"/>
      <c r="O68" s="150">
        <v>2</v>
      </c>
      <c r="AA68" s="123">
        <v>12</v>
      </c>
      <c r="AB68" s="123">
        <v>0</v>
      </c>
      <c r="AC68" s="123">
        <v>55</v>
      </c>
      <c r="AZ68" s="123">
        <v>4</v>
      </c>
      <c r="BA68" s="123">
        <f t="shared" ref="BA68:BA76" si="20">IF(AZ68=1,G45,0)</f>
        <v>0</v>
      </c>
      <c r="BB68" s="123">
        <f t="shared" ref="BB68:BB76" si="21">IF(AZ68=2,G45,0)</f>
        <v>0</v>
      </c>
      <c r="BC68" s="123">
        <f t="shared" ref="BC68:BC76" si="22">IF(AZ68=3,G45,0)</f>
        <v>0</v>
      </c>
      <c r="BD68" s="123">
        <f t="shared" ref="BD68:BD76" si="23">IF(AZ68=4,G45,0)</f>
        <v>0</v>
      </c>
      <c r="BE68" s="123">
        <f t="shared" ref="BE68:BE76" si="24">IF(AZ68=5,G45,0)</f>
        <v>0</v>
      </c>
      <c r="CZ68" s="123">
        <v>0</v>
      </c>
    </row>
    <row r="69" spans="1:104" x14ac:dyDescent="0.2">
      <c r="E69" s="123"/>
      <c r="O69" s="150">
        <v>2</v>
      </c>
      <c r="AA69" s="123">
        <v>12</v>
      </c>
      <c r="AB69" s="123">
        <v>0</v>
      </c>
      <c r="AC69" s="123">
        <v>56</v>
      </c>
      <c r="AZ69" s="123">
        <v>4</v>
      </c>
      <c r="BA69" s="123">
        <f t="shared" si="20"/>
        <v>0</v>
      </c>
      <c r="BB69" s="123">
        <f t="shared" si="21"/>
        <v>0</v>
      </c>
      <c r="BC69" s="123">
        <f t="shared" si="22"/>
        <v>0</v>
      </c>
      <c r="BD69" s="123">
        <f t="shared" si="23"/>
        <v>0</v>
      </c>
      <c r="BE69" s="123">
        <f t="shared" si="24"/>
        <v>0</v>
      </c>
      <c r="CZ69" s="123">
        <v>0</v>
      </c>
    </row>
    <row r="70" spans="1:104" x14ac:dyDescent="0.2">
      <c r="E70" s="123"/>
      <c r="O70" s="150">
        <v>2</v>
      </c>
      <c r="AA70" s="123">
        <v>12</v>
      </c>
      <c r="AB70" s="123">
        <v>0</v>
      </c>
      <c r="AC70" s="123">
        <v>57</v>
      </c>
      <c r="AZ70" s="123">
        <v>4</v>
      </c>
      <c r="BA70" s="123">
        <f t="shared" si="20"/>
        <v>0</v>
      </c>
      <c r="BB70" s="123">
        <f t="shared" si="21"/>
        <v>0</v>
      </c>
      <c r="BC70" s="123">
        <f t="shared" si="22"/>
        <v>0</v>
      </c>
      <c r="BD70" s="123">
        <f t="shared" si="23"/>
        <v>0</v>
      </c>
      <c r="BE70" s="123">
        <f t="shared" si="24"/>
        <v>0</v>
      </c>
      <c r="CZ70" s="123">
        <v>0</v>
      </c>
    </row>
    <row r="71" spans="1:104" x14ac:dyDescent="0.2">
      <c r="E71" s="123"/>
      <c r="O71" s="150">
        <v>2</v>
      </c>
      <c r="AA71" s="123">
        <v>12</v>
      </c>
      <c r="AB71" s="123">
        <v>0</v>
      </c>
      <c r="AC71" s="123">
        <v>58</v>
      </c>
      <c r="AZ71" s="123">
        <v>4</v>
      </c>
      <c r="BA71" s="123">
        <f t="shared" si="20"/>
        <v>0</v>
      </c>
      <c r="BB71" s="123">
        <f t="shared" si="21"/>
        <v>0</v>
      </c>
      <c r="BC71" s="123">
        <f t="shared" si="22"/>
        <v>0</v>
      </c>
      <c r="BD71" s="123">
        <f t="shared" si="23"/>
        <v>0</v>
      </c>
      <c r="BE71" s="123">
        <f t="shared" si="24"/>
        <v>0</v>
      </c>
      <c r="CZ71" s="123">
        <v>0</v>
      </c>
    </row>
    <row r="72" spans="1:104" x14ac:dyDescent="0.2">
      <c r="E72" s="123"/>
      <c r="O72" s="150">
        <v>2</v>
      </c>
      <c r="AA72" s="123">
        <v>12</v>
      </c>
      <c r="AB72" s="123">
        <v>0</v>
      </c>
      <c r="AC72" s="123">
        <v>59</v>
      </c>
      <c r="AZ72" s="123">
        <v>4</v>
      </c>
      <c r="BA72" s="123">
        <f t="shared" si="20"/>
        <v>0</v>
      </c>
      <c r="BB72" s="123">
        <f t="shared" si="21"/>
        <v>0</v>
      </c>
      <c r="BC72" s="123">
        <f t="shared" si="22"/>
        <v>0</v>
      </c>
      <c r="BD72" s="123">
        <f t="shared" si="23"/>
        <v>0</v>
      </c>
      <c r="BE72" s="123">
        <f t="shared" si="24"/>
        <v>0</v>
      </c>
      <c r="CZ72" s="123">
        <v>0</v>
      </c>
    </row>
    <row r="73" spans="1:104" x14ac:dyDescent="0.2">
      <c r="E73" s="123"/>
      <c r="O73" s="150">
        <v>2</v>
      </c>
      <c r="AA73" s="123">
        <v>12</v>
      </c>
      <c r="AB73" s="123">
        <v>0</v>
      </c>
      <c r="AC73" s="123">
        <v>60</v>
      </c>
      <c r="AZ73" s="123">
        <v>4</v>
      </c>
      <c r="BA73" s="123">
        <f t="shared" si="20"/>
        <v>0</v>
      </c>
      <c r="BB73" s="123">
        <f t="shared" si="21"/>
        <v>0</v>
      </c>
      <c r="BC73" s="123">
        <f t="shared" si="22"/>
        <v>0</v>
      </c>
      <c r="BD73" s="123">
        <f t="shared" si="23"/>
        <v>0</v>
      </c>
      <c r="BE73" s="123">
        <f t="shared" si="24"/>
        <v>0</v>
      </c>
      <c r="CZ73" s="123">
        <v>0</v>
      </c>
    </row>
    <row r="74" spans="1:104" x14ac:dyDescent="0.2">
      <c r="E74" s="123"/>
      <c r="O74" s="150">
        <v>2</v>
      </c>
      <c r="AA74" s="123">
        <v>12</v>
      </c>
      <c r="AB74" s="123">
        <v>0</v>
      </c>
      <c r="AC74" s="123">
        <v>61</v>
      </c>
      <c r="AZ74" s="123">
        <v>4</v>
      </c>
      <c r="BA74" s="123">
        <f t="shared" si="20"/>
        <v>0</v>
      </c>
      <c r="BB74" s="123">
        <f t="shared" si="21"/>
        <v>0</v>
      </c>
      <c r="BC74" s="123">
        <f t="shared" si="22"/>
        <v>0</v>
      </c>
      <c r="BD74" s="123">
        <f t="shared" si="23"/>
        <v>0</v>
      </c>
      <c r="BE74" s="123">
        <f t="shared" si="24"/>
        <v>0</v>
      </c>
      <c r="CZ74" s="123">
        <v>0</v>
      </c>
    </row>
    <row r="75" spans="1:104" x14ac:dyDescent="0.2">
      <c r="E75" s="123"/>
      <c r="O75" s="150">
        <v>2</v>
      </c>
      <c r="AA75" s="123">
        <v>12</v>
      </c>
      <c r="AB75" s="123">
        <v>0</v>
      </c>
      <c r="AC75" s="123">
        <v>62</v>
      </c>
      <c r="AZ75" s="123">
        <v>4</v>
      </c>
      <c r="BA75" s="123">
        <f t="shared" si="20"/>
        <v>0</v>
      </c>
      <c r="BB75" s="123">
        <f t="shared" si="21"/>
        <v>0</v>
      </c>
      <c r="BC75" s="123">
        <f t="shared" si="22"/>
        <v>0</v>
      </c>
      <c r="BD75" s="123">
        <f t="shared" si="23"/>
        <v>0</v>
      </c>
      <c r="BE75" s="123">
        <f t="shared" si="24"/>
        <v>0</v>
      </c>
      <c r="CZ75" s="123">
        <v>0</v>
      </c>
    </row>
    <row r="76" spans="1:104" x14ac:dyDescent="0.2">
      <c r="E76" s="123"/>
      <c r="O76" s="150">
        <v>2</v>
      </c>
      <c r="AA76" s="123">
        <v>12</v>
      </c>
      <c r="AB76" s="123">
        <v>0</v>
      </c>
      <c r="AC76" s="123">
        <v>63</v>
      </c>
      <c r="AZ76" s="123">
        <v>4</v>
      </c>
      <c r="BA76" s="123">
        <f t="shared" si="20"/>
        <v>0</v>
      </c>
      <c r="BB76" s="123">
        <f t="shared" si="21"/>
        <v>0</v>
      </c>
      <c r="BC76" s="123">
        <f t="shared" si="22"/>
        <v>0</v>
      </c>
      <c r="BD76" s="123">
        <f t="shared" si="23"/>
        <v>0</v>
      </c>
      <c r="BE76" s="123">
        <f t="shared" si="24"/>
        <v>0</v>
      </c>
      <c r="CZ76" s="123">
        <v>0</v>
      </c>
    </row>
    <row r="77" spans="1:104" x14ac:dyDescent="0.2">
      <c r="E77" s="123"/>
      <c r="H77" s="150">
        <v>2</v>
      </c>
      <c r="T77" s="123">
        <v>12</v>
      </c>
      <c r="U77" s="123">
        <v>0</v>
      </c>
      <c r="V77" s="123">
        <v>64</v>
      </c>
      <c r="AS77" s="123">
        <v>4</v>
      </c>
      <c r="AT77" s="123">
        <f>IF(AS77=1,G54,0)</f>
        <v>0</v>
      </c>
      <c r="AU77" s="123">
        <f>IF(AS77=2,G54,0)</f>
        <v>0</v>
      </c>
      <c r="AV77" s="123">
        <f>IF(AS77=3,G54,0)</f>
        <v>0</v>
      </c>
      <c r="AW77" s="123">
        <f>IF(AS77=4,G54,0)</f>
        <v>0</v>
      </c>
      <c r="AX77" s="123">
        <f>IF(AS77=5,G54,0)</f>
        <v>0</v>
      </c>
      <c r="CS77" s="123">
        <v>0</v>
      </c>
    </row>
    <row r="78" spans="1:104" x14ac:dyDescent="0.2">
      <c r="E78" s="123"/>
      <c r="H78" s="150">
        <v>2</v>
      </c>
      <c r="T78" s="123">
        <v>12</v>
      </c>
      <c r="U78" s="123">
        <v>0</v>
      </c>
      <c r="V78" s="123">
        <v>65</v>
      </c>
      <c r="AS78" s="123">
        <v>4</v>
      </c>
      <c r="AT78" s="123">
        <f>IF(AS78=1,G55,0)</f>
        <v>0</v>
      </c>
      <c r="AU78" s="123">
        <f>IF(AS78=2,G55,0)</f>
        <v>0</v>
      </c>
      <c r="AV78" s="123">
        <f>IF(AS78=3,G55,0)</f>
        <v>0</v>
      </c>
      <c r="AW78" s="123">
        <f>IF(AS78=4,G55,0)</f>
        <v>0</v>
      </c>
      <c r="AX78" s="123">
        <f>IF(AS78=5,G55,0)</f>
        <v>0</v>
      </c>
      <c r="CS78" s="123">
        <v>0</v>
      </c>
    </row>
    <row r="79" spans="1:104" x14ac:dyDescent="0.2">
      <c r="E79" s="123"/>
      <c r="H79" s="150">
        <v>2</v>
      </c>
      <c r="T79" s="123">
        <v>12</v>
      </c>
      <c r="U79" s="123">
        <v>0</v>
      </c>
      <c r="V79" s="123">
        <v>66</v>
      </c>
      <c r="AS79" s="123">
        <v>4</v>
      </c>
      <c r="AT79" s="123">
        <f>IF(AS79=1,G56,0)</f>
        <v>0</v>
      </c>
      <c r="AU79" s="123">
        <f>IF(AS79=2,G56,0)</f>
        <v>0</v>
      </c>
      <c r="AV79" s="123">
        <f>IF(AS79=3,G56,0)</f>
        <v>0</v>
      </c>
      <c r="AW79" s="123">
        <f>IF(AS79=4,G56,0)</f>
        <v>0</v>
      </c>
      <c r="AX79" s="123">
        <f>IF(AS79=5,G56,0)</f>
        <v>0</v>
      </c>
      <c r="CS79" s="123">
        <v>0</v>
      </c>
    </row>
    <row r="80" spans="1:104" x14ac:dyDescent="0.2">
      <c r="E80" s="123"/>
      <c r="H80" s="150">
        <v>2</v>
      </c>
      <c r="T80" s="123">
        <v>12</v>
      </c>
      <c r="U80" s="123">
        <v>0</v>
      </c>
      <c r="V80" s="123">
        <v>67</v>
      </c>
      <c r="AS80" s="123">
        <v>4</v>
      </c>
      <c r="AT80" s="123">
        <f>IF(AS80=1,G57,0)</f>
        <v>0</v>
      </c>
      <c r="AU80" s="123">
        <f>IF(AS80=2,G57,0)</f>
        <v>0</v>
      </c>
      <c r="AV80" s="123">
        <f>IF(AS80=3,G57,0)</f>
        <v>0</v>
      </c>
      <c r="AW80" s="123">
        <f>IF(AS80=4,G57,0)</f>
        <v>0</v>
      </c>
      <c r="AX80" s="123">
        <f>IF(AS80=5,G57,0)</f>
        <v>0</v>
      </c>
      <c r="CS80" s="123">
        <v>0</v>
      </c>
    </row>
    <row r="81" spans="1:104" x14ac:dyDescent="0.2">
      <c r="E81" s="123"/>
      <c r="O81" s="150">
        <v>2</v>
      </c>
      <c r="AA81" s="123">
        <v>12</v>
      </c>
      <c r="AB81" s="123">
        <v>0</v>
      </c>
      <c r="AC81" s="123">
        <v>68</v>
      </c>
      <c r="AZ81" s="123">
        <v>4</v>
      </c>
      <c r="BA81" s="123">
        <f>IF(AZ81=1,#REF!,0)</f>
        <v>0</v>
      </c>
      <c r="BB81" s="123">
        <f>IF(AZ81=2,#REF!,0)</f>
        <v>0</v>
      </c>
      <c r="BC81" s="123">
        <f>IF(AZ81=3,#REF!,0)</f>
        <v>0</v>
      </c>
      <c r="BD81" s="123" t="e">
        <f>IF(AZ81=4,#REF!,0)</f>
        <v>#REF!</v>
      </c>
      <c r="BE81" s="123">
        <f>IF(AZ81=5,#REF!,0)</f>
        <v>0</v>
      </c>
      <c r="CZ81" s="123">
        <v>0</v>
      </c>
    </row>
    <row r="82" spans="1:104" x14ac:dyDescent="0.2">
      <c r="E82" s="123"/>
      <c r="O82" s="150">
        <v>2</v>
      </c>
      <c r="AA82" s="123">
        <v>12</v>
      </c>
      <c r="AB82" s="123">
        <v>0</v>
      </c>
      <c r="AC82" s="123">
        <v>69</v>
      </c>
      <c r="AZ82" s="123">
        <v>4</v>
      </c>
      <c r="BA82" s="123">
        <f>IF(AZ82=1,#REF!,0)</f>
        <v>0</v>
      </c>
      <c r="BB82" s="123">
        <f>IF(AZ82=2,#REF!,0)</f>
        <v>0</v>
      </c>
      <c r="BC82" s="123">
        <f>IF(AZ82=3,#REF!,0)</f>
        <v>0</v>
      </c>
      <c r="BD82" s="123" t="e">
        <f>IF(AZ82=4,#REF!,0)</f>
        <v>#REF!</v>
      </c>
      <c r="BE82" s="123">
        <f>IF(AZ82=5,#REF!,0)</f>
        <v>0</v>
      </c>
      <c r="CZ82" s="123">
        <v>0</v>
      </c>
    </row>
    <row r="83" spans="1:104" x14ac:dyDescent="0.2">
      <c r="E83" s="123"/>
      <c r="O83" s="150">
        <v>2</v>
      </c>
      <c r="AA83" s="123">
        <v>12</v>
      </c>
      <c r="AB83" s="123">
        <v>0</v>
      </c>
      <c r="AC83" s="123">
        <v>70</v>
      </c>
      <c r="AZ83" s="123">
        <v>4</v>
      </c>
      <c r="BA83" s="123">
        <f>IF(AZ83=1,#REF!,0)</f>
        <v>0</v>
      </c>
      <c r="BB83" s="123">
        <f>IF(AZ83=2,#REF!,0)</f>
        <v>0</v>
      </c>
      <c r="BC83" s="123">
        <f>IF(AZ83=3,#REF!,0)</f>
        <v>0</v>
      </c>
      <c r="BD83" s="123" t="e">
        <f>IF(AZ83=4,#REF!,0)</f>
        <v>#REF!</v>
      </c>
      <c r="BE83" s="123">
        <f>IF(AZ83=5,#REF!,0)</f>
        <v>0</v>
      </c>
      <c r="CZ83" s="123">
        <v>0</v>
      </c>
    </row>
    <row r="84" spans="1:104" x14ac:dyDescent="0.2">
      <c r="E84" s="123"/>
      <c r="O84" s="150">
        <v>2</v>
      </c>
      <c r="AA84" s="123">
        <v>12</v>
      </c>
      <c r="AB84" s="123">
        <v>1</v>
      </c>
      <c r="AC84" s="123">
        <v>71</v>
      </c>
      <c r="AZ84" s="123">
        <v>3</v>
      </c>
      <c r="BA84" s="123">
        <f>IF(AZ84=1,G58,0)</f>
        <v>0</v>
      </c>
      <c r="BB84" s="123">
        <f>IF(AZ84=2,G58,0)</f>
        <v>0</v>
      </c>
      <c r="BC84" s="123">
        <f>IF(AZ84=3,G58,0)</f>
        <v>0</v>
      </c>
      <c r="BD84" s="123">
        <f>IF(AZ84=4,G58,0)</f>
        <v>0</v>
      </c>
      <c r="BE84" s="123">
        <f>IF(AZ84=5,G58,0)</f>
        <v>0</v>
      </c>
      <c r="CZ84" s="123">
        <v>2.3000000000000001E-4</v>
      </c>
    </row>
    <row r="85" spans="1:104" x14ac:dyDescent="0.2">
      <c r="E85" s="123"/>
      <c r="O85" s="150">
        <v>2</v>
      </c>
      <c r="AA85" s="123">
        <v>12</v>
      </c>
      <c r="AB85" s="123">
        <v>1</v>
      </c>
      <c r="AC85" s="123">
        <v>72</v>
      </c>
      <c r="AZ85" s="123">
        <v>3</v>
      </c>
      <c r="BA85" s="123">
        <f>IF(AZ85=1,G59,0)</f>
        <v>0</v>
      </c>
      <c r="BB85" s="123">
        <f>IF(AZ85=2,G59,0)</f>
        <v>0</v>
      </c>
      <c r="BC85" s="123">
        <f>IF(AZ85=3,G59,0)</f>
        <v>0</v>
      </c>
      <c r="BD85" s="123">
        <f>IF(AZ85=4,G59,0)</f>
        <v>0</v>
      </c>
      <c r="BE85" s="123">
        <f>IF(AZ85=5,G59,0)</f>
        <v>0</v>
      </c>
      <c r="CZ85" s="123">
        <v>3.3E-4</v>
      </c>
    </row>
    <row r="86" spans="1:104" x14ac:dyDescent="0.2">
      <c r="E86" s="123"/>
      <c r="O86" s="150">
        <v>2</v>
      </c>
      <c r="AA86" s="123">
        <v>12</v>
      </c>
      <c r="AB86" s="123">
        <v>1</v>
      </c>
      <c r="AC86" s="123">
        <v>73</v>
      </c>
      <c r="AZ86" s="123">
        <v>3</v>
      </c>
      <c r="BA86" s="123">
        <f>IF(AZ86=1,G60,0)</f>
        <v>0</v>
      </c>
      <c r="BB86" s="123">
        <f>IF(AZ86=2,G60,0)</f>
        <v>0</v>
      </c>
      <c r="BC86" s="123">
        <f>IF(AZ86=3,G60,0)</f>
        <v>0</v>
      </c>
      <c r="BD86" s="123">
        <f>IF(AZ86=4,G60,0)</f>
        <v>0</v>
      </c>
      <c r="BE86" s="123">
        <f>IF(AZ86=5,G60,0)</f>
        <v>0</v>
      </c>
      <c r="CZ86" s="123">
        <v>7.5000000000000002E-4</v>
      </c>
    </row>
    <row r="87" spans="1:104" x14ac:dyDescent="0.2">
      <c r="E87" s="123"/>
      <c r="O87" s="150">
        <v>4</v>
      </c>
      <c r="BA87" s="162">
        <f>SUM(BA16:BA86)</f>
        <v>0</v>
      </c>
      <c r="BB87" s="162">
        <f>SUM(BB16:BB86)</f>
        <v>0</v>
      </c>
      <c r="BC87" s="162">
        <f>SUM(BC16:BC86)</f>
        <v>0</v>
      </c>
      <c r="BD87" s="162" t="e">
        <f>SUM(BD16:BD86)</f>
        <v>#REF!</v>
      </c>
      <c r="BE87" s="162">
        <f>SUM(BE16:BE86)</f>
        <v>0</v>
      </c>
    </row>
    <row r="88" spans="1:104" x14ac:dyDescent="0.2">
      <c r="E88" s="123"/>
      <c r="H88" s="149"/>
      <c r="I88" s="149"/>
      <c r="O88" s="150">
        <v>1</v>
      </c>
    </row>
    <row r="89" spans="1:104" x14ac:dyDescent="0.2">
      <c r="E89" s="123"/>
      <c r="O89" s="150">
        <v>2</v>
      </c>
      <c r="AA89" s="123">
        <v>12</v>
      </c>
      <c r="AB89" s="123">
        <v>0</v>
      </c>
      <c r="AC89" s="123">
        <v>74</v>
      </c>
      <c r="AZ89" s="123">
        <v>4</v>
      </c>
      <c r="BA89" s="123">
        <f>IF(AZ89=1,#REF!,0)</f>
        <v>0</v>
      </c>
      <c r="BB89" s="123">
        <f>IF(AZ89=2,#REF!,0)</f>
        <v>0</v>
      </c>
      <c r="BC89" s="123">
        <f>IF(AZ89=3,#REF!,0)</f>
        <v>0</v>
      </c>
      <c r="BD89" s="123" t="e">
        <f>IF(AZ89=4,#REF!,0)</f>
        <v>#REF!</v>
      </c>
      <c r="BE89" s="123">
        <f>IF(AZ89=5,#REF!,0)</f>
        <v>0</v>
      </c>
      <c r="CZ89" s="123">
        <v>0</v>
      </c>
    </row>
    <row r="90" spans="1:104" x14ac:dyDescent="0.2">
      <c r="E90" s="123"/>
      <c r="O90" s="150">
        <v>2</v>
      </c>
      <c r="AA90" s="123">
        <v>12</v>
      </c>
      <c r="AB90" s="123">
        <v>0</v>
      </c>
      <c r="AC90" s="123">
        <v>75</v>
      </c>
      <c r="AZ90" s="123">
        <v>4</v>
      </c>
      <c r="BA90" s="123">
        <f>IF(AZ90=1,#REF!,0)</f>
        <v>0</v>
      </c>
      <c r="BB90" s="123">
        <f>IF(AZ90=2,#REF!,0)</f>
        <v>0</v>
      </c>
      <c r="BC90" s="123">
        <f>IF(AZ90=3,#REF!,0)</f>
        <v>0</v>
      </c>
      <c r="BD90" s="123" t="e">
        <f>IF(AZ90=4,#REF!,0)</f>
        <v>#REF!</v>
      </c>
      <c r="BE90" s="123">
        <f>IF(AZ90=5,#REF!,0)</f>
        <v>0</v>
      </c>
      <c r="CZ90" s="123">
        <v>0</v>
      </c>
    </row>
    <row r="91" spans="1:104" x14ac:dyDescent="0.2">
      <c r="A91" s="163"/>
      <c r="B91" s="163"/>
      <c r="C91" s="163"/>
      <c r="D91" s="163"/>
      <c r="E91" s="163"/>
      <c r="F91" s="163"/>
      <c r="G91" s="163"/>
      <c r="O91" s="150">
        <v>4</v>
      </c>
      <c r="BA91" s="162">
        <f>SUM(BA88:BA90)</f>
        <v>0</v>
      </c>
      <c r="BB91" s="162">
        <f>SUM(BB88:BB90)</f>
        <v>0</v>
      </c>
      <c r="BC91" s="162">
        <f>SUM(BC88:BC90)</f>
        <v>0</v>
      </c>
      <c r="BD91" s="162" t="e">
        <f>SUM(BD88:BD90)</f>
        <v>#REF!</v>
      </c>
      <c r="BE91" s="162">
        <f>SUM(BE88:BE90)</f>
        <v>0</v>
      </c>
    </row>
    <row r="92" spans="1:104" x14ac:dyDescent="0.2">
      <c r="A92" s="163"/>
      <c r="B92" s="163"/>
      <c r="C92" s="163"/>
      <c r="D92" s="163"/>
      <c r="E92" s="163"/>
      <c r="F92" s="163"/>
      <c r="G92" s="163"/>
    </row>
    <row r="93" spans="1:104" x14ac:dyDescent="0.2">
      <c r="A93" s="163"/>
      <c r="B93" s="163"/>
      <c r="C93" s="163"/>
      <c r="D93" s="163"/>
      <c r="E93" s="163"/>
      <c r="F93" s="163"/>
      <c r="G93" s="163"/>
    </row>
    <row r="94" spans="1:104" x14ac:dyDescent="0.2">
      <c r="A94" s="163"/>
      <c r="B94" s="163"/>
      <c r="C94" s="163"/>
      <c r="D94" s="163"/>
      <c r="E94" s="163"/>
      <c r="F94" s="163"/>
      <c r="G94" s="163"/>
    </row>
    <row r="95" spans="1:104" x14ac:dyDescent="0.2">
      <c r="E95" s="123"/>
    </row>
    <row r="96" spans="1:104" x14ac:dyDescent="0.2">
      <c r="E96" s="123"/>
    </row>
    <row r="97" spans="5:5" x14ac:dyDescent="0.2">
      <c r="E97" s="123"/>
    </row>
    <row r="98" spans="5:5" x14ac:dyDescent="0.2">
      <c r="E98" s="123"/>
    </row>
    <row r="99" spans="5:5" x14ac:dyDescent="0.2">
      <c r="E99" s="123"/>
    </row>
    <row r="100" spans="5:5" x14ac:dyDescent="0.2">
      <c r="E100" s="123"/>
    </row>
    <row r="101" spans="5:5" x14ac:dyDescent="0.2">
      <c r="E101" s="123"/>
    </row>
    <row r="102" spans="5:5" x14ac:dyDescent="0.2">
      <c r="E102" s="123"/>
    </row>
    <row r="103" spans="5:5" x14ac:dyDescent="0.2">
      <c r="E103" s="123"/>
    </row>
    <row r="104" spans="5:5" x14ac:dyDescent="0.2">
      <c r="E104" s="123"/>
    </row>
    <row r="105" spans="5:5" x14ac:dyDescent="0.2">
      <c r="E105" s="123"/>
    </row>
    <row r="106" spans="5:5" x14ac:dyDescent="0.2">
      <c r="E106" s="123"/>
    </row>
    <row r="107" spans="5:5" x14ac:dyDescent="0.2">
      <c r="E107" s="123"/>
    </row>
    <row r="108" spans="5:5" x14ac:dyDescent="0.2">
      <c r="E108" s="123"/>
    </row>
    <row r="109" spans="5:5" x14ac:dyDescent="0.2">
      <c r="E109" s="123"/>
    </row>
    <row r="110" spans="5:5" x14ac:dyDescent="0.2">
      <c r="E110" s="123"/>
    </row>
    <row r="111" spans="5:5" x14ac:dyDescent="0.2">
      <c r="E111" s="123"/>
    </row>
    <row r="112" spans="5:5" x14ac:dyDescent="0.2">
      <c r="E112" s="123"/>
    </row>
    <row r="113" spans="1:7" x14ac:dyDescent="0.2">
      <c r="E113" s="123"/>
    </row>
    <row r="114" spans="1:7" x14ac:dyDescent="0.2">
      <c r="E114" s="123"/>
    </row>
    <row r="115" spans="1:7" x14ac:dyDescent="0.2">
      <c r="E115" s="123"/>
    </row>
    <row r="116" spans="1:7" x14ac:dyDescent="0.2">
      <c r="E116" s="123"/>
    </row>
    <row r="117" spans="1:7" x14ac:dyDescent="0.2">
      <c r="E117" s="123"/>
    </row>
    <row r="118" spans="1:7" x14ac:dyDescent="0.2">
      <c r="E118" s="123"/>
    </row>
    <row r="119" spans="1:7" x14ac:dyDescent="0.2">
      <c r="E119" s="123"/>
    </row>
    <row r="120" spans="1:7" x14ac:dyDescent="0.2">
      <c r="E120" s="123"/>
    </row>
    <row r="121" spans="1:7" x14ac:dyDescent="0.2">
      <c r="E121" s="123"/>
    </row>
    <row r="122" spans="1:7" x14ac:dyDescent="0.2">
      <c r="E122" s="123"/>
    </row>
    <row r="123" spans="1:7" x14ac:dyDescent="0.2">
      <c r="E123" s="123"/>
    </row>
    <row r="124" spans="1:7" x14ac:dyDescent="0.2">
      <c r="E124" s="123"/>
    </row>
    <row r="125" spans="1:7" x14ac:dyDescent="0.2">
      <c r="E125" s="123"/>
    </row>
    <row r="126" spans="1:7" x14ac:dyDescent="0.2">
      <c r="A126" s="164"/>
      <c r="B126" s="164"/>
    </row>
    <row r="127" spans="1:7" x14ac:dyDescent="0.2">
      <c r="A127" s="163"/>
      <c r="B127" s="163"/>
      <c r="C127" s="166"/>
      <c r="D127" s="166"/>
      <c r="E127" s="167"/>
      <c r="F127" s="166"/>
      <c r="G127" s="168"/>
    </row>
    <row r="128" spans="1:7" x14ac:dyDescent="0.2">
      <c r="A128" s="169"/>
      <c r="B128" s="169"/>
      <c r="C128" s="163"/>
      <c r="D128" s="163"/>
      <c r="E128" s="170"/>
      <c r="F128" s="163"/>
      <c r="G128" s="163"/>
    </row>
    <row r="129" spans="1:7" x14ac:dyDescent="0.2">
      <c r="A129" s="163"/>
      <c r="B129" s="163"/>
      <c r="C129" s="163"/>
      <c r="D129" s="163"/>
      <c r="E129" s="170"/>
      <c r="F129" s="163"/>
      <c r="G129" s="163"/>
    </row>
    <row r="130" spans="1:7" x14ac:dyDescent="0.2">
      <c r="A130" s="163"/>
      <c r="B130" s="163"/>
      <c r="C130" s="163"/>
      <c r="D130" s="163"/>
      <c r="E130" s="170"/>
      <c r="F130" s="163"/>
      <c r="G130" s="163"/>
    </row>
    <row r="131" spans="1:7" x14ac:dyDescent="0.2">
      <c r="A131" s="163"/>
      <c r="B131" s="163"/>
      <c r="C131" s="163"/>
      <c r="D131" s="163"/>
      <c r="E131" s="170"/>
      <c r="F131" s="163"/>
      <c r="G131" s="163"/>
    </row>
    <row r="132" spans="1:7" x14ac:dyDescent="0.2">
      <c r="A132" s="163"/>
      <c r="B132" s="163"/>
      <c r="C132" s="163"/>
      <c r="D132" s="163"/>
      <c r="E132" s="170"/>
      <c r="F132" s="163"/>
      <c r="G132" s="163"/>
    </row>
    <row r="133" spans="1:7" x14ac:dyDescent="0.2">
      <c r="A133" s="163"/>
      <c r="B133" s="163"/>
      <c r="C133" s="163"/>
      <c r="D133" s="163"/>
      <c r="E133" s="170"/>
      <c r="F133" s="163"/>
      <c r="G133" s="163"/>
    </row>
    <row r="134" spans="1:7" x14ac:dyDescent="0.2">
      <c r="A134" s="163"/>
      <c r="B134" s="163"/>
      <c r="C134" s="163"/>
      <c r="D134" s="163"/>
      <c r="E134" s="170"/>
      <c r="F134" s="163"/>
      <c r="G134" s="163"/>
    </row>
    <row r="135" spans="1:7" x14ac:dyDescent="0.2">
      <c r="A135" s="163"/>
      <c r="B135" s="163"/>
      <c r="C135" s="163"/>
      <c r="D135" s="163"/>
      <c r="E135" s="170"/>
      <c r="F135" s="163"/>
      <c r="G135" s="163"/>
    </row>
    <row r="136" spans="1:7" x14ac:dyDescent="0.2">
      <c r="A136" s="163"/>
      <c r="B136" s="163"/>
      <c r="C136" s="163"/>
      <c r="D136" s="163"/>
      <c r="E136" s="170"/>
      <c r="F136" s="163"/>
      <c r="G136" s="163"/>
    </row>
    <row r="137" spans="1:7" x14ac:dyDescent="0.2">
      <c r="A137" s="163"/>
      <c r="B137" s="163"/>
      <c r="C137" s="163"/>
      <c r="D137" s="163"/>
      <c r="E137" s="170"/>
      <c r="F137" s="163"/>
      <c r="G137" s="163"/>
    </row>
    <row r="138" spans="1:7" x14ac:dyDescent="0.2">
      <c r="A138" s="163"/>
      <c r="B138" s="163"/>
      <c r="C138" s="163"/>
      <c r="D138" s="163"/>
      <c r="E138" s="170"/>
      <c r="F138" s="163"/>
      <c r="G138" s="163"/>
    </row>
    <row r="139" spans="1:7" x14ac:dyDescent="0.2">
      <c r="A139" s="163"/>
      <c r="B139" s="163"/>
      <c r="C139" s="163"/>
      <c r="D139" s="163"/>
      <c r="E139" s="170"/>
      <c r="F139" s="163"/>
      <c r="G139" s="163"/>
    </row>
    <row r="140" spans="1:7" x14ac:dyDescent="0.2">
      <c r="A140" s="163"/>
      <c r="B140" s="163"/>
      <c r="C140" s="163"/>
      <c r="D140" s="163"/>
      <c r="E140" s="170"/>
      <c r="F140" s="163"/>
      <c r="G140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3"/>
  <sheetViews>
    <sheetView topLeftCell="A19" workbookViewId="0">
      <selection activeCell="H14" sqref="H14"/>
    </sheetView>
  </sheetViews>
  <sheetFormatPr defaultRowHeight="12.75" x14ac:dyDescent="0.2"/>
  <sheetData>
    <row r="1" spans="1:17" x14ac:dyDescent="0.2">
      <c r="A1" s="175" t="s">
        <v>177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</row>
    <row r="2" spans="1:17" x14ac:dyDescent="0.2">
      <c r="A2" s="175" t="s">
        <v>278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</row>
    <row r="3" spans="1:17" x14ac:dyDescent="0.2">
      <c r="A3" s="175" t="s">
        <v>277</v>
      </c>
      <c r="B3" s="175"/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5"/>
      <c r="P3" s="175"/>
      <c r="Q3" s="175"/>
    </row>
    <row r="4" spans="1:17" x14ac:dyDescent="0.2">
      <c r="A4" s="175" t="s">
        <v>276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</row>
    <row r="5" spans="1:17" x14ac:dyDescent="0.2">
      <c r="A5" s="175" t="s">
        <v>274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</row>
    <row r="6" spans="1:17" x14ac:dyDescent="0.2">
      <c r="A6" s="175" t="s">
        <v>273</v>
      </c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</row>
    <row r="7" spans="1:17" x14ac:dyDescent="0.2">
      <c r="A7" s="175" t="s">
        <v>272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</row>
    <row r="8" spans="1:17" x14ac:dyDescent="0.2">
      <c r="A8" s="175" t="s">
        <v>275</v>
      </c>
      <c r="B8" s="175"/>
      <c r="C8" s="175"/>
      <c r="D8" s="175"/>
      <c r="E8" s="175"/>
      <c r="F8" s="175"/>
      <c r="G8" s="175"/>
      <c r="H8" s="175"/>
      <c r="I8" s="175"/>
      <c r="J8" s="175"/>
      <c r="K8" s="175"/>
      <c r="L8" s="175"/>
      <c r="M8" s="175"/>
      <c r="N8" s="175"/>
      <c r="O8" s="175"/>
      <c r="P8" s="175"/>
      <c r="Q8" s="175"/>
    </row>
    <row r="9" spans="1:17" x14ac:dyDescent="0.2">
      <c r="A9" s="175" t="s">
        <v>271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</row>
    <row r="10" spans="1:17" x14ac:dyDescent="0.2">
      <c r="A10" s="175" t="s">
        <v>270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</row>
    <row r="11" spans="1:17" x14ac:dyDescent="0.2">
      <c r="A11" s="175" t="s">
        <v>268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</row>
    <row r="12" spans="1:17" x14ac:dyDescent="0.2">
      <c r="A12" s="175" t="s">
        <v>269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</row>
    <row r="13" spans="1:17" x14ac:dyDescent="0.2">
      <c r="A13" s="175" t="s">
        <v>266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</row>
    <row r="14" spans="1:17" x14ac:dyDescent="0.2">
      <c r="A14" s="175" t="s">
        <v>265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</row>
    <row r="15" spans="1:17" x14ac:dyDescent="0.2">
      <c r="A15" s="175" t="s">
        <v>264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</row>
    <row r="16" spans="1:17" x14ac:dyDescent="0.2">
      <c r="A16" s="175" t="s">
        <v>263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</row>
    <row r="17" spans="1:17" x14ac:dyDescent="0.2">
      <c r="A17" s="175" t="s">
        <v>262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</row>
    <row r="18" spans="1:17" x14ac:dyDescent="0.2">
      <c r="A18" s="175" t="s">
        <v>261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</row>
    <row r="19" spans="1:17" x14ac:dyDescent="0.2">
      <c r="A19" s="175" t="s">
        <v>260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</row>
    <row r="20" spans="1:17" x14ac:dyDescent="0.2">
      <c r="A20" s="175" t="s">
        <v>259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</row>
    <row r="21" spans="1:17" x14ac:dyDescent="0.2">
      <c r="A21" s="175" t="s">
        <v>258</v>
      </c>
      <c r="B21" s="175"/>
      <c r="C21" s="175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</row>
    <row r="22" spans="1:17" x14ac:dyDescent="0.2">
      <c r="A22" s="175" t="s">
        <v>257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  <c r="Q22" s="175"/>
    </row>
    <row r="23" spans="1:17" x14ac:dyDescent="0.2">
      <c r="A23" s="175" t="s">
        <v>256</v>
      </c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</row>
    <row r="24" spans="1:17" x14ac:dyDescent="0.2">
      <c r="A24" s="175" t="s">
        <v>255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</row>
    <row r="25" spans="1:17" x14ac:dyDescent="0.2">
      <c r="A25" s="175" t="s">
        <v>254</v>
      </c>
      <c r="B25" s="175"/>
      <c r="C25" s="175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</row>
    <row r="26" spans="1:17" x14ac:dyDescent="0.2">
      <c r="A26" s="175" t="s">
        <v>253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</row>
    <row r="27" spans="1:17" x14ac:dyDescent="0.2">
      <c r="A27" s="175" t="s">
        <v>252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</row>
    <row r="28" spans="1:17" x14ac:dyDescent="0.2">
      <c r="A28" s="175" t="s">
        <v>251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</row>
    <row r="29" spans="1:17" x14ac:dyDescent="0.2">
      <c r="A29" s="175" t="s">
        <v>250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</row>
    <row r="30" spans="1:17" x14ac:dyDescent="0.2">
      <c r="A30" s="175" t="s">
        <v>249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</row>
    <row r="31" spans="1:17" x14ac:dyDescent="0.2">
      <c r="A31" s="175" t="s">
        <v>248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1:17" x14ac:dyDescent="0.2">
      <c r="A32" s="175" t="s">
        <v>247</v>
      </c>
      <c r="B32" s="175"/>
      <c r="C32" s="175"/>
      <c r="D32" s="175"/>
      <c r="E32" s="175"/>
      <c r="F32" s="175"/>
      <c r="G32" s="175"/>
      <c r="H32" s="175"/>
      <c r="I32" s="175"/>
      <c r="J32" s="175"/>
      <c r="K32" s="175"/>
      <c r="L32" s="175"/>
      <c r="M32" s="175"/>
      <c r="N32" s="175"/>
      <c r="O32" s="175"/>
      <c r="P32" s="175"/>
      <c r="Q32" s="175"/>
    </row>
    <row r="33" spans="1:17" x14ac:dyDescent="0.2">
      <c r="A33" s="175" t="s">
        <v>246</v>
      </c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</row>
    <row r="34" spans="1:17" x14ac:dyDescent="0.2">
      <c r="A34" s="175" t="s">
        <v>245</v>
      </c>
      <c r="B34" s="175"/>
      <c r="C34" s="175"/>
      <c r="D34" s="175"/>
      <c r="E34" s="175"/>
      <c r="F34" s="175"/>
      <c r="G34" s="175"/>
      <c r="H34" s="175"/>
      <c r="I34" s="175"/>
      <c r="J34" s="175"/>
      <c r="K34" s="175"/>
      <c r="L34" s="175"/>
      <c r="M34" s="175"/>
      <c r="N34" s="175"/>
      <c r="O34" s="175"/>
      <c r="P34" s="175"/>
      <c r="Q34" s="175"/>
    </row>
    <row r="35" spans="1:17" x14ac:dyDescent="0.2">
      <c r="A35" s="175" t="s">
        <v>244</v>
      </c>
      <c r="B35" s="175"/>
      <c r="C35" s="175"/>
      <c r="D35" s="175"/>
      <c r="E35" s="175"/>
      <c r="F35" s="175"/>
      <c r="G35" s="175"/>
      <c r="H35" s="175"/>
      <c r="I35" s="175"/>
      <c r="J35" s="175"/>
      <c r="K35" s="175"/>
      <c r="L35" s="175"/>
      <c r="M35" s="175"/>
      <c r="N35" s="175"/>
      <c r="O35" s="175"/>
      <c r="P35" s="175"/>
      <c r="Q35" s="175"/>
    </row>
    <row r="36" spans="1:17" x14ac:dyDescent="0.2">
      <c r="A36" s="175" t="s">
        <v>243</v>
      </c>
      <c r="B36" s="175"/>
      <c r="C36" s="175"/>
      <c r="D36" s="175"/>
      <c r="E36" s="175"/>
      <c r="F36" s="175"/>
      <c r="G36" s="175"/>
      <c r="H36" s="175"/>
      <c r="I36" s="175"/>
      <c r="J36" s="175"/>
      <c r="K36" s="175"/>
      <c r="L36" s="175"/>
      <c r="M36" s="175"/>
      <c r="N36" s="175"/>
      <c r="O36" s="175"/>
      <c r="P36" s="175"/>
      <c r="Q36" s="175"/>
    </row>
    <row r="37" spans="1:17" x14ac:dyDescent="0.2">
      <c r="A37" s="175" t="s">
        <v>267</v>
      </c>
      <c r="B37" s="175"/>
      <c r="C37" s="175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</row>
    <row r="38" spans="1:17" x14ac:dyDescent="0.2">
      <c r="A38" s="175" t="s">
        <v>242</v>
      </c>
      <c r="B38" s="175"/>
      <c r="C38" s="175"/>
      <c r="D38" s="175"/>
      <c r="E38" s="175"/>
      <c r="F38" s="175"/>
      <c r="G38" s="175"/>
      <c r="H38" s="175"/>
      <c r="I38" s="175"/>
      <c r="J38" s="175"/>
      <c r="K38" s="175"/>
      <c r="L38" s="175"/>
      <c r="M38" s="175"/>
      <c r="N38" s="175"/>
      <c r="O38" s="175"/>
      <c r="P38" s="175"/>
      <c r="Q38" s="175"/>
    </row>
    <row r="39" spans="1:17" x14ac:dyDescent="0.2">
      <c r="A39" s="175" t="s">
        <v>241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</row>
    <row r="40" spans="1:17" x14ac:dyDescent="0.2">
      <c r="A40" s="175" t="s">
        <v>240</v>
      </c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</row>
    <row r="41" spans="1:17" x14ac:dyDescent="0.2">
      <c r="A41" s="175" t="s">
        <v>239</v>
      </c>
      <c r="B41" s="175"/>
      <c r="C41" s="175"/>
      <c r="D41" s="175"/>
      <c r="E41" s="175"/>
      <c r="F41" s="175"/>
      <c r="G41" s="175"/>
      <c r="H41" s="175"/>
      <c r="I41" s="175"/>
      <c r="J41" s="175"/>
      <c r="K41" s="175"/>
      <c r="L41" s="175"/>
      <c r="M41" s="175"/>
      <c r="N41" s="175"/>
      <c r="O41" s="175"/>
      <c r="P41" s="175"/>
      <c r="Q41" s="175"/>
    </row>
    <row r="42" spans="1:17" x14ac:dyDescent="0.2">
      <c r="A42" s="175" t="s">
        <v>238</v>
      </c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5"/>
      <c r="P42" s="175"/>
      <c r="Q42" s="175"/>
    </row>
    <row r="43" spans="1:17" x14ac:dyDescent="0.2">
      <c r="A43" s="175" t="s">
        <v>237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</row>
    <row r="44" spans="1:17" x14ac:dyDescent="0.2">
      <c r="A44" s="175" t="s">
        <v>236</v>
      </c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</row>
    <row r="45" spans="1:17" x14ac:dyDescent="0.2">
      <c r="A45" s="175" t="s">
        <v>235</v>
      </c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175"/>
      <c r="N45" s="175"/>
      <c r="O45" s="175"/>
      <c r="P45" s="175"/>
      <c r="Q45" s="175"/>
    </row>
    <row r="46" spans="1:17" x14ac:dyDescent="0.2">
      <c r="A46" s="175" t="s">
        <v>234</v>
      </c>
      <c r="B46" s="175"/>
      <c r="C46" s="175"/>
      <c r="D46" s="175"/>
      <c r="E46" s="175"/>
      <c r="F46" s="175"/>
      <c r="G46" s="175"/>
      <c r="H46" s="175"/>
      <c r="I46" s="175"/>
      <c r="J46" s="175"/>
      <c r="K46" s="175"/>
      <c r="L46" s="175"/>
      <c r="M46" s="175"/>
      <c r="N46" s="175"/>
      <c r="O46" s="175"/>
      <c r="P46" s="175"/>
      <c r="Q46" s="175"/>
    </row>
    <row r="47" spans="1:17" x14ac:dyDescent="0.2">
      <c r="A47" s="175" t="s">
        <v>233</v>
      </c>
      <c r="B47" s="175"/>
      <c r="C47" s="175"/>
      <c r="D47" s="175"/>
      <c r="E47" s="175"/>
      <c r="F47" s="175"/>
      <c r="G47" s="175"/>
      <c r="H47" s="175"/>
      <c r="I47" s="175"/>
      <c r="J47" s="175"/>
      <c r="K47" s="175"/>
      <c r="L47" s="175"/>
      <c r="M47" s="175"/>
      <c r="N47" s="175"/>
      <c r="O47" s="175"/>
      <c r="P47" s="175"/>
      <c r="Q47" s="175"/>
    </row>
    <row r="48" spans="1:17" x14ac:dyDescent="0.2">
      <c r="A48" s="175" t="s">
        <v>232</v>
      </c>
      <c r="B48" s="175"/>
      <c r="C48" s="175"/>
      <c r="D48" s="175"/>
      <c r="E48" s="175"/>
      <c r="F48" s="175"/>
      <c r="G48" s="175"/>
      <c r="H48" s="175"/>
      <c r="I48" s="175"/>
      <c r="J48" s="175"/>
      <c r="K48" s="175"/>
      <c r="L48" s="175"/>
      <c r="M48" s="175"/>
      <c r="N48" s="175"/>
      <c r="O48" s="175"/>
      <c r="P48" s="175"/>
      <c r="Q48" s="175"/>
    </row>
    <row r="49" spans="1:17" x14ac:dyDescent="0.2">
      <c r="A49" s="175" t="s">
        <v>231</v>
      </c>
      <c r="B49" s="175"/>
      <c r="C49" s="175"/>
      <c r="D49" s="175"/>
      <c r="E49" s="175"/>
      <c r="F49" s="175"/>
      <c r="G49" s="175"/>
      <c r="H49" s="175"/>
      <c r="I49" s="175"/>
      <c r="J49" s="175"/>
      <c r="K49" s="175"/>
      <c r="L49" s="175"/>
      <c r="M49" s="175"/>
      <c r="N49" s="175"/>
      <c r="O49" s="175"/>
      <c r="P49" s="175"/>
      <c r="Q49" s="175"/>
    </row>
    <row r="50" spans="1:17" x14ac:dyDescent="0.2">
      <c r="A50" s="175" t="s">
        <v>230</v>
      </c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</row>
    <row r="51" spans="1:17" x14ac:dyDescent="0.2">
      <c r="A51" s="175" t="s">
        <v>229</v>
      </c>
      <c r="B51" s="175"/>
      <c r="C51" s="175"/>
      <c r="D51" s="175"/>
      <c r="E51" s="175"/>
      <c r="F51" s="175"/>
      <c r="G51" s="175"/>
      <c r="H51" s="175"/>
      <c r="I51" s="175"/>
      <c r="J51" s="175"/>
      <c r="K51" s="175"/>
      <c r="L51" s="175"/>
      <c r="M51" s="175"/>
      <c r="N51" s="175"/>
      <c r="O51" s="175"/>
      <c r="P51" s="175"/>
      <c r="Q51" s="175"/>
    </row>
    <row r="52" spans="1:17" x14ac:dyDescent="0.2">
      <c r="A52" s="175" t="s">
        <v>228</v>
      </c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175"/>
      <c r="P52" s="175"/>
      <c r="Q52" s="175"/>
    </row>
    <row r="53" spans="1:17" x14ac:dyDescent="0.2">
      <c r="A53" s="175" t="s">
        <v>227</v>
      </c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  <c r="O53" s="175"/>
      <c r="P53" s="175"/>
      <c r="Q53" s="175"/>
    </row>
    <row r="54" spans="1:17" x14ac:dyDescent="0.2">
      <c r="A54" s="175" t="s">
        <v>226</v>
      </c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  <c r="O54" s="175"/>
      <c r="P54" s="175"/>
      <c r="Q54" s="175"/>
    </row>
    <row r="55" spans="1:17" x14ac:dyDescent="0.2">
      <c r="A55" s="175" t="s">
        <v>225</v>
      </c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</row>
    <row r="56" spans="1:17" x14ac:dyDescent="0.2">
      <c r="A56" s="175" t="s">
        <v>224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</row>
    <row r="57" spans="1:17" x14ac:dyDescent="0.2">
      <c r="D57" s="175"/>
    </row>
    <row r="74" spans="1:17" x14ac:dyDescent="0.2">
      <c r="A74" s="175"/>
      <c r="B74" s="175"/>
      <c r="C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</row>
    <row r="75" spans="1:17" x14ac:dyDescent="0.2">
      <c r="A75" s="175"/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</row>
    <row r="76" spans="1:17" x14ac:dyDescent="0.2">
      <c r="A76" s="175"/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</row>
    <row r="77" spans="1:17" x14ac:dyDescent="0.2">
      <c r="A77" s="175"/>
      <c r="B77" s="175"/>
      <c r="C77" s="175"/>
      <c r="D77" s="175"/>
      <c r="E77" s="175"/>
      <c r="F77" s="175"/>
      <c r="G77" s="175"/>
      <c r="H77" s="175"/>
      <c r="I77" s="175"/>
      <c r="J77" s="175"/>
      <c r="K77" s="175"/>
      <c r="L77" s="175"/>
      <c r="M77" s="175"/>
      <c r="N77" s="175"/>
      <c r="O77" s="175"/>
      <c r="P77" s="175"/>
      <c r="Q77" s="175"/>
    </row>
    <row r="78" spans="1:17" x14ac:dyDescent="0.2">
      <c r="A78" s="175"/>
      <c r="B78" s="175"/>
      <c r="C78" s="175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</row>
    <row r="79" spans="1:17" x14ac:dyDescent="0.2">
      <c r="A79" s="175"/>
      <c r="B79" s="175"/>
      <c r="C79" s="175"/>
      <c r="D79" s="175"/>
      <c r="E79" s="175"/>
      <c r="F79" s="175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</row>
    <row r="80" spans="1:17" x14ac:dyDescent="0.2">
      <c r="A80" s="175"/>
      <c r="B80" s="175"/>
      <c r="C80" s="175"/>
      <c r="D80" s="175"/>
      <c r="E80" s="175"/>
      <c r="F80" s="175"/>
      <c r="G80" s="175"/>
      <c r="H80" s="175"/>
      <c r="I80" s="175"/>
      <c r="J80" s="175"/>
      <c r="K80" s="175"/>
      <c r="L80" s="175"/>
      <c r="M80" s="175"/>
      <c r="N80" s="175"/>
      <c r="O80" s="175"/>
      <c r="P80" s="175"/>
      <c r="Q80" s="175"/>
    </row>
    <row r="81" spans="1:17" x14ac:dyDescent="0.2">
      <c r="A81" s="175"/>
      <c r="B81" s="175"/>
      <c r="C81" s="175"/>
      <c r="D81" s="175"/>
      <c r="E81" s="175"/>
      <c r="F81" s="175"/>
      <c r="G81" s="175"/>
      <c r="H81" s="175"/>
      <c r="I81" s="175"/>
      <c r="J81" s="175"/>
      <c r="K81" s="175"/>
      <c r="L81" s="175"/>
      <c r="M81" s="175"/>
      <c r="N81" s="175"/>
      <c r="O81" s="175"/>
      <c r="P81" s="175"/>
      <c r="Q81" s="175"/>
    </row>
    <row r="82" spans="1:17" x14ac:dyDescent="0.2">
      <c r="A82" s="175"/>
      <c r="B82" s="175"/>
      <c r="C82" s="175"/>
      <c r="D82" s="175"/>
      <c r="E82" s="175"/>
      <c r="F82" s="175"/>
      <c r="G82" s="175"/>
      <c r="H82" s="175"/>
      <c r="I82" s="175"/>
      <c r="J82" s="175"/>
      <c r="K82" s="175"/>
      <c r="L82" s="175"/>
      <c r="M82" s="175"/>
      <c r="N82" s="175"/>
      <c r="O82" s="175"/>
      <c r="P82" s="175"/>
      <c r="Q82" s="175"/>
    </row>
    <row r="83" spans="1:17" x14ac:dyDescent="0.2">
      <c r="D83" s="175"/>
    </row>
  </sheetData>
  <pageMargins left="0.70866141732283472" right="0.70866141732283472" top="0.78740157480314965" bottom="0.78740157480314965" header="0.31496062992125984" footer="0.31496062992125984"/>
  <pageSetup paperSize="9" scale="85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G30" sqref="G14:G30"/>
    </sheetView>
  </sheetViews>
  <sheetFormatPr defaultRowHeight="12.75" x14ac:dyDescent="0.2"/>
  <cols>
    <col min="2" max="3" width="25.7109375" customWidth="1"/>
    <col min="4" max="4" width="15.7109375" customWidth="1"/>
    <col min="5" max="5" width="10.7109375" customWidth="1"/>
  </cols>
  <sheetData>
    <row r="1" spans="1:7" x14ac:dyDescent="0.2">
      <c r="A1" s="176" t="s">
        <v>178</v>
      </c>
      <c r="B1" s="177"/>
      <c r="C1" s="177"/>
      <c r="D1" s="177"/>
      <c r="E1" s="177"/>
      <c r="F1" s="178"/>
      <c r="G1" s="179"/>
    </row>
    <row r="2" spans="1:7" x14ac:dyDescent="0.2">
      <c r="A2" s="180"/>
      <c r="B2" s="177"/>
      <c r="C2" s="177"/>
      <c r="D2" s="177"/>
      <c r="E2" s="177"/>
      <c r="F2" s="178"/>
      <c r="G2" s="179"/>
    </row>
    <row r="3" spans="1:7" x14ac:dyDescent="0.2">
      <c r="A3" s="181"/>
      <c r="B3" s="177"/>
      <c r="C3" s="177"/>
      <c r="D3" s="177"/>
      <c r="E3" s="177"/>
      <c r="F3" s="178"/>
      <c r="G3" s="179"/>
    </row>
    <row r="4" spans="1:7" x14ac:dyDescent="0.2">
      <c r="A4" s="181"/>
      <c r="B4" s="177" t="s">
        <v>179</v>
      </c>
      <c r="C4" s="177" t="s">
        <v>194</v>
      </c>
      <c r="D4" s="177"/>
      <c r="E4" s="177"/>
      <c r="F4" s="178"/>
      <c r="G4" s="179"/>
    </row>
    <row r="5" spans="1:7" x14ac:dyDescent="0.2">
      <c r="A5" s="181"/>
      <c r="B5" s="177" t="s">
        <v>180</v>
      </c>
      <c r="C5" s="177" t="s">
        <v>206</v>
      </c>
      <c r="D5" s="177"/>
      <c r="E5" s="177"/>
      <c r="F5" s="178"/>
      <c r="G5" s="179"/>
    </row>
    <row r="6" spans="1:7" x14ac:dyDescent="0.2">
      <c r="A6" s="181"/>
      <c r="B6" s="177" t="s">
        <v>181</v>
      </c>
      <c r="C6" s="177" t="s">
        <v>194</v>
      </c>
      <c r="D6" s="177"/>
      <c r="E6" s="177"/>
      <c r="F6" s="178"/>
      <c r="G6" s="179"/>
    </row>
    <row r="7" spans="1:7" x14ac:dyDescent="0.2">
      <c r="A7" s="181"/>
      <c r="B7" s="177" t="s">
        <v>182</v>
      </c>
      <c r="C7" s="177"/>
      <c r="D7" s="177"/>
      <c r="E7" s="177"/>
      <c r="F7" s="178"/>
      <c r="G7" s="179"/>
    </row>
    <row r="8" spans="1:7" x14ac:dyDescent="0.2">
      <c r="A8" s="181"/>
      <c r="B8" s="177" t="s">
        <v>183</v>
      </c>
      <c r="C8" s="177" t="s">
        <v>194</v>
      </c>
      <c r="D8" s="177"/>
      <c r="E8" s="177"/>
      <c r="F8" s="178"/>
      <c r="G8" s="179"/>
    </row>
    <row r="9" spans="1:7" x14ac:dyDescent="0.2">
      <c r="A9" s="181"/>
      <c r="B9" s="177" t="s">
        <v>184</v>
      </c>
      <c r="C9" s="177" t="s">
        <v>194</v>
      </c>
      <c r="D9" s="177"/>
      <c r="E9" s="177"/>
      <c r="F9" s="178"/>
      <c r="G9" s="179"/>
    </row>
    <row r="10" spans="1:7" x14ac:dyDescent="0.2">
      <c r="A10" s="181"/>
      <c r="B10" s="177" t="s">
        <v>185</v>
      </c>
      <c r="C10" s="177"/>
      <c r="D10" s="177"/>
      <c r="E10" s="177"/>
      <c r="F10" s="178"/>
      <c r="G10" s="179"/>
    </row>
    <row r="11" spans="1:7" x14ac:dyDescent="0.2">
      <c r="A11" s="181"/>
      <c r="B11" s="177" t="s">
        <v>186</v>
      </c>
      <c r="C11" s="177"/>
      <c r="D11" s="177"/>
      <c r="E11" s="177"/>
      <c r="F11" s="178"/>
      <c r="G11" s="179"/>
    </row>
    <row r="12" spans="1:7" x14ac:dyDescent="0.2">
      <c r="A12" s="181"/>
      <c r="B12" s="177"/>
      <c r="C12" s="177"/>
      <c r="D12" s="177"/>
      <c r="E12" s="177"/>
      <c r="F12" s="178"/>
      <c r="G12" s="179"/>
    </row>
    <row r="13" spans="1:7" x14ac:dyDescent="0.2">
      <c r="A13" s="176" t="s">
        <v>187</v>
      </c>
      <c r="B13" s="182" t="s">
        <v>188</v>
      </c>
      <c r="C13" s="182"/>
      <c r="D13" s="182" t="s">
        <v>189</v>
      </c>
      <c r="E13" s="182" t="s">
        <v>190</v>
      </c>
      <c r="F13" s="183" t="s">
        <v>191</v>
      </c>
      <c r="G13" s="184" t="s">
        <v>192</v>
      </c>
    </row>
    <row r="14" spans="1:7" x14ac:dyDescent="0.2">
      <c r="A14" s="181">
        <v>1</v>
      </c>
      <c r="B14" s="177" t="s">
        <v>207</v>
      </c>
      <c r="C14" s="177"/>
      <c r="D14" s="177"/>
      <c r="E14" s="177"/>
      <c r="F14" s="178" t="s">
        <v>64</v>
      </c>
      <c r="G14" s="179"/>
    </row>
    <row r="15" spans="1:7" x14ac:dyDescent="0.2">
      <c r="A15" s="181">
        <v>2</v>
      </c>
      <c r="B15" s="177" t="s">
        <v>200</v>
      </c>
      <c r="C15" s="177"/>
      <c r="D15" s="177"/>
      <c r="E15" s="177"/>
      <c r="F15" s="178" t="s">
        <v>64</v>
      </c>
      <c r="G15" s="179"/>
    </row>
    <row r="16" spans="1:7" x14ac:dyDescent="0.2">
      <c r="A16" s="181">
        <v>3</v>
      </c>
      <c r="B16" s="177" t="s">
        <v>201</v>
      </c>
      <c r="C16" s="177"/>
      <c r="D16" s="177"/>
      <c r="E16" s="177"/>
      <c r="F16" s="178" t="s">
        <v>64</v>
      </c>
      <c r="G16" s="179"/>
    </row>
    <row r="17" spans="1:7" x14ac:dyDescent="0.2">
      <c r="A17" s="181">
        <v>4</v>
      </c>
      <c r="B17" s="177" t="s">
        <v>202</v>
      </c>
      <c r="C17" s="177"/>
      <c r="D17" s="177"/>
      <c r="E17" s="177"/>
      <c r="F17" s="178" t="s">
        <v>64</v>
      </c>
      <c r="G17" s="179"/>
    </row>
    <row r="18" spans="1:7" x14ac:dyDescent="0.2">
      <c r="A18" s="181">
        <v>5</v>
      </c>
      <c r="B18" s="177" t="s">
        <v>208</v>
      </c>
      <c r="C18" s="177"/>
      <c r="D18" s="177"/>
      <c r="E18" s="177"/>
      <c r="F18" s="178" t="s">
        <v>209</v>
      </c>
      <c r="G18" s="179"/>
    </row>
    <row r="19" spans="1:7" x14ac:dyDescent="0.2">
      <c r="A19" s="181">
        <v>6</v>
      </c>
      <c r="B19" s="177" t="s">
        <v>210</v>
      </c>
      <c r="C19" s="177"/>
      <c r="D19" s="177"/>
      <c r="E19" s="177"/>
      <c r="F19" s="178" t="s">
        <v>219</v>
      </c>
      <c r="G19" s="179"/>
    </row>
    <row r="20" spans="1:7" x14ac:dyDescent="0.2">
      <c r="A20" s="181">
        <v>7</v>
      </c>
      <c r="B20" s="177" t="s">
        <v>211</v>
      </c>
      <c r="C20" s="177"/>
      <c r="D20" s="177"/>
      <c r="E20" s="177"/>
      <c r="F20" s="178" t="s">
        <v>195</v>
      </c>
      <c r="G20" s="179"/>
    </row>
    <row r="21" spans="1:7" x14ac:dyDescent="0.2">
      <c r="A21" s="181">
        <v>8</v>
      </c>
      <c r="B21" s="177" t="s">
        <v>203</v>
      </c>
      <c r="C21" s="177"/>
      <c r="D21" s="177"/>
      <c r="E21" s="177"/>
      <c r="F21" s="178" t="s">
        <v>196</v>
      </c>
      <c r="G21" s="179"/>
    </row>
    <row r="22" spans="1:7" x14ac:dyDescent="0.2">
      <c r="A22" s="181">
        <v>9</v>
      </c>
      <c r="B22" s="177" t="s">
        <v>212</v>
      </c>
      <c r="C22" s="177"/>
      <c r="D22" s="177"/>
      <c r="E22" s="177"/>
      <c r="F22" s="178" t="s">
        <v>193</v>
      </c>
      <c r="G22" s="179"/>
    </row>
    <row r="23" spans="1:7" x14ac:dyDescent="0.2">
      <c r="A23" s="181">
        <v>10</v>
      </c>
      <c r="B23" s="177" t="s">
        <v>204</v>
      </c>
      <c r="C23" s="177"/>
      <c r="D23" s="177"/>
      <c r="E23" s="177"/>
      <c r="F23" s="178" t="s">
        <v>195</v>
      </c>
      <c r="G23" s="179"/>
    </row>
    <row r="24" spans="1:7" x14ac:dyDescent="0.2">
      <c r="A24" s="181">
        <v>11</v>
      </c>
      <c r="B24" s="177" t="s">
        <v>213</v>
      </c>
      <c r="C24" s="177"/>
      <c r="D24" s="177"/>
      <c r="E24" s="177"/>
      <c r="F24" s="178" t="s">
        <v>64</v>
      </c>
      <c r="G24" s="179"/>
    </row>
    <row r="25" spans="1:7" x14ac:dyDescent="0.2">
      <c r="A25" s="181">
        <v>12</v>
      </c>
      <c r="B25" s="177" t="s">
        <v>205</v>
      </c>
      <c r="C25" s="177"/>
      <c r="D25" s="177"/>
      <c r="E25" s="177"/>
      <c r="F25" s="178" t="s">
        <v>196</v>
      </c>
      <c r="G25" s="179"/>
    </row>
    <row r="26" spans="1:7" x14ac:dyDescent="0.2">
      <c r="A26" s="181">
        <v>13</v>
      </c>
      <c r="B26" s="177" t="s">
        <v>197</v>
      </c>
      <c r="C26" s="177"/>
      <c r="D26" s="177"/>
      <c r="E26" s="177"/>
      <c r="F26" s="178" t="s">
        <v>64</v>
      </c>
      <c r="G26" s="179"/>
    </row>
    <row r="27" spans="1:7" x14ac:dyDescent="0.2">
      <c r="A27" s="176"/>
      <c r="B27" s="182" t="s">
        <v>198</v>
      </c>
      <c r="C27" s="182"/>
      <c r="D27" s="182"/>
      <c r="E27" s="182"/>
      <c r="F27" s="183"/>
      <c r="G27" s="185"/>
    </row>
    <row r="28" spans="1:7" x14ac:dyDescent="0.2">
      <c r="A28" s="176"/>
      <c r="B28" s="182"/>
      <c r="C28" s="182"/>
      <c r="D28" s="182"/>
      <c r="E28" s="182"/>
      <c r="F28" s="183"/>
      <c r="G28" s="184"/>
    </row>
    <row r="29" spans="1:7" x14ac:dyDescent="0.2">
      <c r="A29" s="181"/>
      <c r="B29" s="177"/>
      <c r="C29" s="177"/>
      <c r="D29" s="177"/>
      <c r="E29" s="177"/>
      <c r="F29" s="178"/>
      <c r="G29" s="179"/>
    </row>
    <row r="30" spans="1:7" x14ac:dyDescent="0.2">
      <c r="A30" s="181"/>
      <c r="B30" s="177"/>
      <c r="C30" s="177"/>
      <c r="D30" s="177"/>
      <c r="E30" s="177"/>
      <c r="F30" s="178"/>
      <c r="G30" s="179"/>
    </row>
    <row r="31" spans="1:7" x14ac:dyDescent="0.2">
      <c r="A31" s="181"/>
      <c r="B31" s="177"/>
      <c r="C31" s="177"/>
      <c r="D31" s="177"/>
      <c r="E31" s="177"/>
      <c r="F31" s="178"/>
      <c r="G31" s="179"/>
    </row>
    <row r="32" spans="1:7" x14ac:dyDescent="0.2">
      <c r="A32" s="181"/>
      <c r="B32" s="177"/>
      <c r="C32" s="177"/>
      <c r="D32" s="177"/>
      <c r="E32" s="177"/>
      <c r="F32" s="178"/>
      <c r="G32" s="179"/>
    </row>
    <row r="33" spans="1:7" x14ac:dyDescent="0.2">
      <c r="A33" s="181"/>
      <c r="B33" s="177"/>
      <c r="C33" s="177"/>
      <c r="D33" s="177"/>
      <c r="E33" s="177"/>
      <c r="F33" s="178"/>
      <c r="G33" s="179"/>
    </row>
    <row r="34" spans="1:7" x14ac:dyDescent="0.2">
      <c r="A34" s="181" t="s">
        <v>199</v>
      </c>
      <c r="B34" s="177"/>
      <c r="C34" s="177"/>
      <c r="D34" s="177"/>
      <c r="E34" s="177"/>
      <c r="F34" s="178"/>
      <c r="G34" s="179"/>
    </row>
    <row r="35" spans="1:7" x14ac:dyDescent="0.2">
      <c r="A35" s="181"/>
      <c r="B35" s="177"/>
      <c r="C35" s="177"/>
      <c r="D35" s="177"/>
      <c r="E35" s="177"/>
      <c r="F35" s="178"/>
      <c r="G35" s="179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35</vt:i4>
      </vt:variant>
    </vt:vector>
  </HeadingPairs>
  <TitlesOfParts>
    <vt:vector size="40" baseType="lpstr">
      <vt:lpstr>Krycí list</vt:lpstr>
      <vt:lpstr>Rekapitulace</vt:lpstr>
      <vt:lpstr>Položky</vt:lpstr>
      <vt:lpstr>Materiál</vt:lpstr>
      <vt:lpstr>Rozvaděč Rp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Petr</cp:lastModifiedBy>
  <cp:lastPrinted>2017-03-09T07:08:28Z</cp:lastPrinted>
  <dcterms:created xsi:type="dcterms:W3CDTF">2013-07-22T18:03:19Z</dcterms:created>
  <dcterms:modified xsi:type="dcterms:W3CDTF">2017-03-13T13:45:34Z</dcterms:modified>
</cp:coreProperties>
</file>