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enní stacionář, Smetanova\Český projekt\"/>
    </mc:Choice>
  </mc:AlternateContent>
  <bookViews>
    <workbookView xWindow="360" yWindow="276" windowWidth="18732" windowHeight="12216" firstSheet="10" activeTab="16"/>
  </bookViews>
  <sheets>
    <sheet name="Pokyny pro vyplnění" sheetId="11" r:id="rId1"/>
    <sheet name="Stavba" sheetId="1" r:id="rId2"/>
    <sheet name="VzorPolozky" sheetId="10" state="hidden" r:id="rId3"/>
    <sheet name="1.PP" sheetId="12" r:id="rId4"/>
    <sheet name="1.NP" sheetId="13" r:id="rId5"/>
    <sheet name="2.NP" sheetId="14" r:id="rId6"/>
    <sheet name="STŘECHA" sheetId="15" r:id="rId7"/>
    <sheet name="OKNA" sheetId="16" r:id="rId8"/>
    <sheet name="FASÁDA" sheetId="17" r:id="rId9"/>
    <sheet name="IZOLACE SUTERÉN" sheetId="18" r:id="rId10"/>
    <sheet name="VÝTAH" sheetId="19" r:id="rId11"/>
    <sheet name="ZVT" sheetId="20" r:id="rId12"/>
    <sheet name="TOPENÍ" sheetId="21" r:id="rId13"/>
    <sheet name="VZT" sheetId="22" r:id="rId14"/>
    <sheet name="SILNOPROUD" sheetId="23" r:id="rId15"/>
    <sheet name="SLABOPROUD" sheetId="24" r:id="rId16"/>
    <sheet name="PARK" sheetId="25" r:id="rId17"/>
    <sheet name="ÚPRAVY" sheetId="26" r:id="rId18"/>
  </sheets>
  <externalReferences>
    <externalReference r:id="rId19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'1.NP'!$1:$7</definedName>
    <definedName name="_xlnm.Print_Titles" localSheetId="3">'1.PP'!$1:$7</definedName>
    <definedName name="_xlnm.Print_Titles" localSheetId="5">'2.NP'!$1:$7</definedName>
    <definedName name="_xlnm.Print_Titles" localSheetId="8">FASÁDA!$1:$7</definedName>
    <definedName name="_xlnm.Print_Titles" localSheetId="9">'IZOLACE SUTERÉN'!$1:$7</definedName>
    <definedName name="_xlnm.Print_Titles" localSheetId="7">OKNA!$1:$7</definedName>
    <definedName name="_xlnm.Print_Titles" localSheetId="16">PARK!$1:$7</definedName>
    <definedName name="_xlnm.Print_Titles" localSheetId="14">SILNOPROUD!$1:$7</definedName>
    <definedName name="_xlnm.Print_Titles" localSheetId="15">SLABOPROUD!$1:$7</definedName>
    <definedName name="_xlnm.Print_Titles" localSheetId="6">STŘECHA!$1:$7</definedName>
    <definedName name="_xlnm.Print_Titles" localSheetId="12">TOPENÍ!$1:$7</definedName>
    <definedName name="_xlnm.Print_Titles" localSheetId="17">ÚPRAVY!$1:$7</definedName>
    <definedName name="_xlnm.Print_Titles" localSheetId="10">VÝTAH!$1:$7</definedName>
    <definedName name="_xlnm.Print_Titles" localSheetId="13">VZT!$1:$7</definedName>
    <definedName name="_xlnm.Print_Titles" localSheetId="11">ZVT!$1:$7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'1.NP'!$A$1:$W$626</definedName>
    <definedName name="_xlnm.Print_Area" localSheetId="3">'1.PP'!$A$1:$W$731</definedName>
    <definedName name="_xlnm.Print_Area" localSheetId="5">'2.NP'!$A$1:$W$403</definedName>
    <definedName name="_xlnm.Print_Area" localSheetId="8">FASÁDA!$A$1:$W$80</definedName>
    <definedName name="_xlnm.Print_Area" localSheetId="9">'IZOLACE SUTERÉN'!$A$1:$W$162</definedName>
    <definedName name="_xlnm.Print_Area" localSheetId="7">OKNA!$A$1:$W$139</definedName>
    <definedName name="_xlnm.Print_Area" localSheetId="16">PARK!$A$1:$W$63</definedName>
    <definedName name="_xlnm.Print_Area" localSheetId="14">SILNOPROUD!$A$1:$W$147</definedName>
    <definedName name="_xlnm.Print_Area" localSheetId="15">SLABOPROUD!$A$1:$W$140</definedName>
    <definedName name="_xlnm.Print_Area" localSheetId="1">Stavba!$A$1:$J$160</definedName>
    <definedName name="_xlnm.Print_Area" localSheetId="6">STŘECHA!$A$1:$W$103</definedName>
    <definedName name="_xlnm.Print_Area" localSheetId="12">TOPENÍ!$A$1:$W$108</definedName>
    <definedName name="_xlnm.Print_Area" localSheetId="17">ÚPRAVY!$A$1:$W$37</definedName>
    <definedName name="_xlnm.Print_Area" localSheetId="10">VÝTAH!$A$1:$W$29</definedName>
    <definedName name="_xlnm.Print_Area" localSheetId="13">VZT!$A$1:$W$79</definedName>
    <definedName name="_xlnm.Print_Area" localSheetId="11">ZVT!$A$1:$W$253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7" i="26"/>
  <c r="G9" i="26"/>
  <c r="G8" i="26" s="1"/>
  <c r="I9" i="26"/>
  <c r="I8" i="26" s="1"/>
  <c r="K9" i="26"/>
  <c r="O9" i="26"/>
  <c r="O8" i="26" s="1"/>
  <c r="Q9" i="26"/>
  <c r="Q8" i="26" s="1"/>
  <c r="V9" i="26"/>
  <c r="G11" i="26"/>
  <c r="M11" i="26" s="1"/>
  <c r="I11" i="26"/>
  <c r="K11" i="26"/>
  <c r="K8" i="26" s="1"/>
  <c r="O11" i="26"/>
  <c r="Q11" i="26"/>
  <c r="V11" i="26"/>
  <c r="V8" i="26" s="1"/>
  <c r="G13" i="26"/>
  <c r="I13" i="26"/>
  <c r="K13" i="26"/>
  <c r="M13" i="26"/>
  <c r="O13" i="26"/>
  <c r="Q13" i="26"/>
  <c r="V13" i="26"/>
  <c r="G15" i="26"/>
  <c r="I15" i="26"/>
  <c r="K15" i="26"/>
  <c r="M15" i="26"/>
  <c r="O15" i="26"/>
  <c r="Q15" i="26"/>
  <c r="V15" i="26"/>
  <c r="G17" i="26"/>
  <c r="O17" i="26"/>
  <c r="G18" i="26"/>
  <c r="M18" i="26" s="1"/>
  <c r="M17" i="26" s="1"/>
  <c r="I18" i="26"/>
  <c r="I17" i="26" s="1"/>
  <c r="K18" i="26"/>
  <c r="K17" i="26" s="1"/>
  <c r="O18" i="26"/>
  <c r="Q18" i="26"/>
  <c r="Q17" i="26" s="1"/>
  <c r="V18" i="26"/>
  <c r="V17" i="26" s="1"/>
  <c r="I20" i="26"/>
  <c r="K20" i="26"/>
  <c r="Q20" i="26"/>
  <c r="V20" i="26"/>
  <c r="G21" i="26"/>
  <c r="G20" i="26" s="1"/>
  <c r="I21" i="26"/>
  <c r="K21" i="26"/>
  <c r="M21" i="26"/>
  <c r="M20" i="26" s="1"/>
  <c r="O21" i="26"/>
  <c r="O20" i="26" s="1"/>
  <c r="Q21" i="26"/>
  <c r="V21" i="26"/>
  <c r="G23" i="26"/>
  <c r="O23" i="26"/>
  <c r="G24" i="26"/>
  <c r="M24" i="26" s="1"/>
  <c r="M23" i="26" s="1"/>
  <c r="I24" i="26"/>
  <c r="I23" i="26" s="1"/>
  <c r="K24" i="26"/>
  <c r="K23" i="26" s="1"/>
  <c r="O24" i="26"/>
  <c r="Q24" i="26"/>
  <c r="Q23" i="26" s="1"/>
  <c r="V24" i="26"/>
  <c r="V23" i="26" s="1"/>
  <c r="G25" i="26"/>
  <c r="I25" i="26"/>
  <c r="K25" i="26"/>
  <c r="M25" i="26"/>
  <c r="O25" i="26"/>
  <c r="Q25" i="26"/>
  <c r="V25" i="26"/>
  <c r="AE27" i="26"/>
  <c r="G53" i="25"/>
  <c r="G9" i="25"/>
  <c r="G8" i="25" s="1"/>
  <c r="I9" i="25"/>
  <c r="I8" i="25" s="1"/>
  <c r="K9" i="25"/>
  <c r="K8" i="25" s="1"/>
  <c r="O9" i="25"/>
  <c r="O8" i="25" s="1"/>
  <c r="Q9" i="25"/>
  <c r="Q8" i="25" s="1"/>
  <c r="V9" i="25"/>
  <c r="V8" i="25" s="1"/>
  <c r="G11" i="25"/>
  <c r="I11" i="25"/>
  <c r="K11" i="25"/>
  <c r="M11" i="25"/>
  <c r="O11" i="25"/>
  <c r="Q11" i="25"/>
  <c r="V11" i="25"/>
  <c r="G13" i="25"/>
  <c r="I13" i="25"/>
  <c r="K13" i="25"/>
  <c r="M13" i="25"/>
  <c r="O13" i="25"/>
  <c r="Q13" i="25"/>
  <c r="V13" i="25"/>
  <c r="G15" i="25"/>
  <c r="I15" i="25"/>
  <c r="K15" i="25"/>
  <c r="M15" i="25"/>
  <c r="O15" i="25"/>
  <c r="Q15" i="25"/>
  <c r="V15" i="25"/>
  <c r="G17" i="25"/>
  <c r="M17" i="25" s="1"/>
  <c r="I17" i="25"/>
  <c r="K17" i="25"/>
  <c r="O17" i="25"/>
  <c r="Q17" i="25"/>
  <c r="V17" i="25"/>
  <c r="G19" i="25"/>
  <c r="I19" i="25"/>
  <c r="K19" i="25"/>
  <c r="M19" i="25"/>
  <c r="O19" i="25"/>
  <c r="Q19" i="25"/>
  <c r="V19" i="25"/>
  <c r="G21" i="25"/>
  <c r="I21" i="25"/>
  <c r="K21" i="25"/>
  <c r="M21" i="25"/>
  <c r="O21" i="25"/>
  <c r="Q21" i="25"/>
  <c r="V21" i="25"/>
  <c r="G23" i="25"/>
  <c r="I23" i="25"/>
  <c r="K23" i="25"/>
  <c r="M23" i="25"/>
  <c r="O23" i="25"/>
  <c r="Q23" i="25"/>
  <c r="V23" i="25"/>
  <c r="G26" i="25"/>
  <c r="M26" i="25" s="1"/>
  <c r="I26" i="25"/>
  <c r="K26" i="25"/>
  <c r="O26" i="25"/>
  <c r="Q26" i="25"/>
  <c r="V26" i="25"/>
  <c r="G29" i="25"/>
  <c r="I29" i="25"/>
  <c r="K29" i="25"/>
  <c r="M29" i="25"/>
  <c r="O29" i="25"/>
  <c r="Q29" i="25"/>
  <c r="V29" i="25"/>
  <c r="K32" i="25"/>
  <c r="V32" i="25"/>
  <c r="G33" i="25"/>
  <c r="G32" i="25" s="1"/>
  <c r="I33" i="25"/>
  <c r="I32" i="25" s="1"/>
  <c r="K33" i="25"/>
  <c r="M33" i="25"/>
  <c r="O33" i="25"/>
  <c r="O32" i="25" s="1"/>
  <c r="Q33" i="25"/>
  <c r="Q32" i="25" s="1"/>
  <c r="V33" i="25"/>
  <c r="G35" i="25"/>
  <c r="M35" i="25" s="1"/>
  <c r="I35" i="25"/>
  <c r="K35" i="25"/>
  <c r="O35" i="25"/>
  <c r="Q35" i="25"/>
  <c r="V35" i="25"/>
  <c r="G37" i="25"/>
  <c r="I37" i="25"/>
  <c r="K37" i="25"/>
  <c r="M37" i="25"/>
  <c r="O37" i="25"/>
  <c r="Q37" i="25"/>
  <c r="V37" i="25"/>
  <c r="G39" i="25"/>
  <c r="G38" i="25" s="1"/>
  <c r="I39" i="25"/>
  <c r="I38" i="25" s="1"/>
  <c r="K39" i="25"/>
  <c r="M39" i="25"/>
  <c r="O39" i="25"/>
  <c r="O38" i="25" s="1"/>
  <c r="Q39" i="25"/>
  <c r="Q38" i="25" s="1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K38" i="25" s="1"/>
  <c r="M42" i="25"/>
  <c r="O42" i="25"/>
  <c r="Q42" i="25"/>
  <c r="V42" i="25"/>
  <c r="V38" i="25" s="1"/>
  <c r="G43" i="25"/>
  <c r="I43" i="25"/>
  <c r="K43" i="25"/>
  <c r="M43" i="25"/>
  <c r="O43" i="25"/>
  <c r="Q43" i="25"/>
  <c r="V43" i="25"/>
  <c r="G44" i="25"/>
  <c r="M44" i="25" s="1"/>
  <c r="I44" i="25"/>
  <c r="K44" i="25"/>
  <c r="O44" i="25"/>
  <c r="Q44" i="25"/>
  <c r="V44" i="25"/>
  <c r="G45" i="25"/>
  <c r="I45" i="25"/>
  <c r="K45" i="25"/>
  <c r="M45" i="25"/>
  <c r="O45" i="25"/>
  <c r="Q45" i="25"/>
  <c r="V45" i="25"/>
  <c r="G46" i="25"/>
  <c r="I46" i="25"/>
  <c r="K46" i="25"/>
  <c r="M46" i="25"/>
  <c r="O46" i="25"/>
  <c r="Q46" i="25"/>
  <c r="V46" i="25"/>
  <c r="G48" i="25"/>
  <c r="I48" i="25"/>
  <c r="K48" i="25"/>
  <c r="M48" i="25"/>
  <c r="O48" i="25"/>
  <c r="Q48" i="25"/>
  <c r="V48" i="25"/>
  <c r="G49" i="25"/>
  <c r="O49" i="25"/>
  <c r="G50" i="25"/>
  <c r="I50" i="25"/>
  <c r="I49" i="25" s="1"/>
  <c r="K50" i="25"/>
  <c r="K49" i="25" s="1"/>
  <c r="M50" i="25"/>
  <c r="M49" i="25" s="1"/>
  <c r="O50" i="25"/>
  <c r="Q50" i="25"/>
  <c r="Q49" i="25" s="1"/>
  <c r="V50" i="25"/>
  <c r="V49" i="25" s="1"/>
  <c r="G51" i="25"/>
  <c r="I51" i="25"/>
  <c r="K51" i="25"/>
  <c r="M51" i="25"/>
  <c r="O51" i="25"/>
  <c r="Q51" i="25"/>
  <c r="V51" i="25"/>
  <c r="AE53" i="25"/>
  <c r="G130" i="24"/>
  <c r="G9" i="24"/>
  <c r="G8" i="24" s="1"/>
  <c r="I9" i="24"/>
  <c r="I8" i="24" s="1"/>
  <c r="K9" i="24"/>
  <c r="K8" i="24" s="1"/>
  <c r="O9" i="24"/>
  <c r="O8" i="24" s="1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I16" i="24"/>
  <c r="K16" i="24"/>
  <c r="M16" i="24"/>
  <c r="O16" i="24"/>
  <c r="Q16" i="24"/>
  <c r="V16" i="24"/>
  <c r="G17" i="24"/>
  <c r="M17" i="24" s="1"/>
  <c r="I17" i="24"/>
  <c r="K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I20" i="24"/>
  <c r="K20" i="24"/>
  <c r="M20" i="24"/>
  <c r="O20" i="24"/>
  <c r="Q20" i="24"/>
  <c r="V20" i="24"/>
  <c r="G21" i="24"/>
  <c r="M21" i="24" s="1"/>
  <c r="I21" i="24"/>
  <c r="K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V23" i="24"/>
  <c r="G24" i="24"/>
  <c r="I24" i="24"/>
  <c r="K24" i="24"/>
  <c r="M24" i="24"/>
  <c r="O24" i="24"/>
  <c r="Q24" i="24"/>
  <c r="V24" i="24"/>
  <c r="G25" i="24"/>
  <c r="M25" i="24" s="1"/>
  <c r="I25" i="24"/>
  <c r="K25" i="24"/>
  <c r="O25" i="24"/>
  <c r="Q25" i="24"/>
  <c r="V25" i="24"/>
  <c r="G26" i="24"/>
  <c r="I26" i="24"/>
  <c r="K26" i="24"/>
  <c r="M26" i="24"/>
  <c r="O26" i="24"/>
  <c r="Q26" i="24"/>
  <c r="V26" i="24"/>
  <c r="G27" i="24"/>
  <c r="I27" i="24"/>
  <c r="K27" i="24"/>
  <c r="M27" i="24"/>
  <c r="O27" i="24"/>
  <c r="Q27" i="24"/>
  <c r="V27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I32" i="24"/>
  <c r="K32" i="24"/>
  <c r="M32" i="24"/>
  <c r="O32" i="24"/>
  <c r="Q32" i="24"/>
  <c r="V32" i="24"/>
  <c r="G33" i="24"/>
  <c r="M33" i="24" s="1"/>
  <c r="I33" i="24"/>
  <c r="K33" i="24"/>
  <c r="O33" i="24"/>
  <c r="Q33" i="24"/>
  <c r="V33" i="24"/>
  <c r="G34" i="24"/>
  <c r="I34" i="24"/>
  <c r="K34" i="24"/>
  <c r="M34" i="24"/>
  <c r="O34" i="24"/>
  <c r="Q34" i="24"/>
  <c r="V34" i="24"/>
  <c r="G35" i="24"/>
  <c r="I35" i="24"/>
  <c r="K35" i="24"/>
  <c r="M35" i="24"/>
  <c r="O35" i="24"/>
  <c r="Q35" i="24"/>
  <c r="V35" i="24"/>
  <c r="G36" i="24"/>
  <c r="I36" i="24"/>
  <c r="K36" i="24"/>
  <c r="M36" i="24"/>
  <c r="O36" i="24"/>
  <c r="Q36" i="24"/>
  <c r="V36" i="24"/>
  <c r="G37" i="24"/>
  <c r="M37" i="24" s="1"/>
  <c r="I37" i="24"/>
  <c r="K37" i="24"/>
  <c r="O37" i="24"/>
  <c r="Q37" i="24"/>
  <c r="V37" i="24"/>
  <c r="G38" i="24"/>
  <c r="I38" i="24"/>
  <c r="K38" i="24"/>
  <c r="M38" i="24"/>
  <c r="O38" i="24"/>
  <c r="Q38" i="24"/>
  <c r="V38" i="24"/>
  <c r="G40" i="24"/>
  <c r="G39" i="24" s="1"/>
  <c r="I40" i="24"/>
  <c r="I39" i="24" s="1"/>
  <c r="K40" i="24"/>
  <c r="M40" i="24"/>
  <c r="O40" i="24"/>
  <c r="O39" i="24" s="1"/>
  <c r="Q40" i="24"/>
  <c r="Q39" i="24" s="1"/>
  <c r="V40" i="24"/>
  <c r="G41" i="24"/>
  <c r="M41" i="24" s="1"/>
  <c r="I41" i="24"/>
  <c r="K41" i="24"/>
  <c r="O41" i="24"/>
  <c r="Q41" i="24"/>
  <c r="V41" i="24"/>
  <c r="G42" i="24"/>
  <c r="I42" i="24"/>
  <c r="K42" i="24"/>
  <c r="M42" i="24"/>
  <c r="O42" i="24"/>
  <c r="Q42" i="24"/>
  <c r="V42" i="24"/>
  <c r="G43" i="24"/>
  <c r="I43" i="24"/>
  <c r="K43" i="24"/>
  <c r="K39" i="24" s="1"/>
  <c r="M43" i="24"/>
  <c r="O43" i="24"/>
  <c r="Q43" i="24"/>
  <c r="V43" i="24"/>
  <c r="V39" i="24" s="1"/>
  <c r="G44" i="24"/>
  <c r="I44" i="24"/>
  <c r="K44" i="24"/>
  <c r="M44" i="24"/>
  <c r="O44" i="24"/>
  <c r="Q44" i="24"/>
  <c r="V44" i="24"/>
  <c r="G45" i="24"/>
  <c r="M45" i="24" s="1"/>
  <c r="I45" i="24"/>
  <c r="K45" i="24"/>
  <c r="O45" i="24"/>
  <c r="Q45" i="24"/>
  <c r="V45" i="24"/>
  <c r="G46" i="24"/>
  <c r="I46" i="24"/>
  <c r="K46" i="24"/>
  <c r="M46" i="24"/>
  <c r="O46" i="24"/>
  <c r="Q46" i="24"/>
  <c r="V46" i="24"/>
  <c r="G47" i="24"/>
  <c r="I47" i="24"/>
  <c r="K47" i="24"/>
  <c r="M47" i="24"/>
  <c r="O47" i="24"/>
  <c r="Q47" i="24"/>
  <c r="V47" i="24"/>
  <c r="G48" i="24"/>
  <c r="I48" i="24"/>
  <c r="K48" i="24"/>
  <c r="M48" i="24"/>
  <c r="O48" i="24"/>
  <c r="Q48" i="24"/>
  <c r="V48" i="24"/>
  <c r="G49" i="24"/>
  <c r="M49" i="24" s="1"/>
  <c r="I49" i="24"/>
  <c r="K49" i="24"/>
  <c r="O49" i="24"/>
  <c r="Q49" i="24"/>
  <c r="V49" i="24"/>
  <c r="G50" i="24"/>
  <c r="I50" i="24"/>
  <c r="K50" i="24"/>
  <c r="M50" i="24"/>
  <c r="O50" i="24"/>
  <c r="Q50" i="24"/>
  <c r="V50" i="24"/>
  <c r="G51" i="24"/>
  <c r="I51" i="24"/>
  <c r="K51" i="24"/>
  <c r="M51" i="24"/>
  <c r="O51" i="24"/>
  <c r="Q51" i="24"/>
  <c r="V51" i="24"/>
  <c r="G52" i="24"/>
  <c r="I52" i="24"/>
  <c r="K52" i="24"/>
  <c r="M52" i="24"/>
  <c r="O52" i="24"/>
  <c r="Q52" i="24"/>
  <c r="V52" i="24"/>
  <c r="G53" i="24"/>
  <c r="M53" i="24" s="1"/>
  <c r="I53" i="24"/>
  <c r="K53" i="24"/>
  <c r="O53" i="24"/>
  <c r="Q53" i="24"/>
  <c r="V53" i="24"/>
  <c r="G54" i="24"/>
  <c r="I54" i="24"/>
  <c r="K54" i="24"/>
  <c r="M54" i="24"/>
  <c r="O54" i="24"/>
  <c r="Q54" i="24"/>
  <c r="V54" i="24"/>
  <c r="G55" i="24"/>
  <c r="M55" i="24" s="1"/>
  <c r="I55" i="24"/>
  <c r="K55" i="24"/>
  <c r="O55" i="24"/>
  <c r="Q55" i="24"/>
  <c r="V55" i="24"/>
  <c r="G56" i="24"/>
  <c r="I56" i="24"/>
  <c r="K56" i="24"/>
  <c r="M56" i="24"/>
  <c r="O56" i="24"/>
  <c r="Q56" i="24"/>
  <c r="V56" i="24"/>
  <c r="G57" i="24"/>
  <c r="M57" i="24" s="1"/>
  <c r="I57" i="24"/>
  <c r="K57" i="24"/>
  <c r="O57" i="24"/>
  <c r="Q57" i="24"/>
  <c r="V57" i="24"/>
  <c r="G58" i="24"/>
  <c r="I58" i="24"/>
  <c r="K58" i="24"/>
  <c r="M58" i="24"/>
  <c r="O58" i="24"/>
  <c r="Q58" i="24"/>
  <c r="V58" i="24"/>
  <c r="G59" i="24"/>
  <c r="I59" i="24"/>
  <c r="K59" i="24"/>
  <c r="M59" i="24"/>
  <c r="O59" i="24"/>
  <c r="Q59" i="24"/>
  <c r="V59" i="24"/>
  <c r="G60" i="24"/>
  <c r="I60" i="24"/>
  <c r="K60" i="24"/>
  <c r="M60" i="24"/>
  <c r="O60" i="24"/>
  <c r="Q60" i="24"/>
  <c r="V60" i="24"/>
  <c r="G61" i="24"/>
  <c r="M61" i="24" s="1"/>
  <c r="I61" i="24"/>
  <c r="K61" i="24"/>
  <c r="O61" i="24"/>
  <c r="Q61" i="24"/>
  <c r="V61" i="24"/>
  <c r="G62" i="24"/>
  <c r="I62" i="24"/>
  <c r="K62" i="24"/>
  <c r="M62" i="24"/>
  <c r="O62" i="24"/>
  <c r="Q62" i="24"/>
  <c r="V62" i="24"/>
  <c r="G63" i="24"/>
  <c r="I63" i="24"/>
  <c r="K63" i="24"/>
  <c r="M63" i="24"/>
  <c r="O63" i="24"/>
  <c r="Q63" i="24"/>
  <c r="V63" i="24"/>
  <c r="G64" i="24"/>
  <c r="I64" i="24"/>
  <c r="K64" i="24"/>
  <c r="M64" i="24"/>
  <c r="O64" i="24"/>
  <c r="Q64" i="24"/>
  <c r="V64" i="24"/>
  <c r="G65" i="24"/>
  <c r="M65" i="24" s="1"/>
  <c r="I65" i="24"/>
  <c r="K65" i="24"/>
  <c r="O65" i="24"/>
  <c r="Q65" i="24"/>
  <c r="V65" i="24"/>
  <c r="G66" i="24"/>
  <c r="I66" i="24"/>
  <c r="K66" i="24"/>
  <c r="M66" i="24"/>
  <c r="O66" i="24"/>
  <c r="Q66" i="24"/>
  <c r="V66" i="24"/>
  <c r="G67" i="24"/>
  <c r="M67" i="24" s="1"/>
  <c r="I67" i="24"/>
  <c r="K67" i="24"/>
  <c r="O67" i="24"/>
  <c r="Q67" i="24"/>
  <c r="V67" i="24"/>
  <c r="G68" i="24"/>
  <c r="I68" i="24"/>
  <c r="K68" i="24"/>
  <c r="M68" i="24"/>
  <c r="O68" i="24"/>
  <c r="Q68" i="24"/>
  <c r="V68" i="24"/>
  <c r="G69" i="24"/>
  <c r="M69" i="24" s="1"/>
  <c r="I69" i="24"/>
  <c r="K69" i="24"/>
  <c r="O69" i="24"/>
  <c r="Q69" i="24"/>
  <c r="V69" i="24"/>
  <c r="G70" i="24"/>
  <c r="I70" i="24"/>
  <c r="K70" i="24"/>
  <c r="M70" i="24"/>
  <c r="O70" i="24"/>
  <c r="Q70" i="24"/>
  <c r="V70" i="24"/>
  <c r="G71" i="24"/>
  <c r="I71" i="24"/>
  <c r="K71" i="24"/>
  <c r="M71" i="24"/>
  <c r="O71" i="24"/>
  <c r="Q71" i="24"/>
  <c r="V71" i="24"/>
  <c r="G72" i="24"/>
  <c r="I72" i="24"/>
  <c r="K72" i="24"/>
  <c r="M72" i="24"/>
  <c r="O72" i="24"/>
  <c r="Q72" i="24"/>
  <c r="V72" i="24"/>
  <c r="G73" i="24"/>
  <c r="M73" i="24" s="1"/>
  <c r="I73" i="24"/>
  <c r="K73" i="24"/>
  <c r="O73" i="24"/>
  <c r="Q73" i="24"/>
  <c r="V73" i="24"/>
  <c r="G74" i="24"/>
  <c r="I74" i="24"/>
  <c r="K74" i="24"/>
  <c r="M74" i="24"/>
  <c r="O74" i="24"/>
  <c r="Q74" i="24"/>
  <c r="V74" i="24"/>
  <c r="G75" i="24"/>
  <c r="I75" i="24"/>
  <c r="K75" i="24"/>
  <c r="M75" i="24"/>
  <c r="O75" i="24"/>
  <c r="Q75" i="24"/>
  <c r="V75" i="24"/>
  <c r="G76" i="24"/>
  <c r="I76" i="24"/>
  <c r="K76" i="24"/>
  <c r="M76" i="24"/>
  <c r="O76" i="24"/>
  <c r="Q76" i="24"/>
  <c r="V76" i="24"/>
  <c r="G77" i="24"/>
  <c r="M77" i="24" s="1"/>
  <c r="I77" i="24"/>
  <c r="K77" i="24"/>
  <c r="O77" i="24"/>
  <c r="Q77" i="24"/>
  <c r="V77" i="24"/>
  <c r="G78" i="24"/>
  <c r="I78" i="24"/>
  <c r="K78" i="24"/>
  <c r="M78" i="24"/>
  <c r="O78" i="24"/>
  <c r="Q78" i="24"/>
  <c r="V78" i="24"/>
  <c r="G79" i="24"/>
  <c r="I79" i="24"/>
  <c r="K79" i="24"/>
  <c r="M79" i="24"/>
  <c r="O79" i="24"/>
  <c r="Q79" i="24"/>
  <c r="V79" i="24"/>
  <c r="G80" i="24"/>
  <c r="I80" i="24"/>
  <c r="K80" i="24"/>
  <c r="M80" i="24"/>
  <c r="O80" i="24"/>
  <c r="Q80" i="24"/>
  <c r="V80" i="24"/>
  <c r="G82" i="24"/>
  <c r="I82" i="24"/>
  <c r="I81" i="24" s="1"/>
  <c r="K82" i="24"/>
  <c r="K81" i="24" s="1"/>
  <c r="M82" i="24"/>
  <c r="O82" i="24"/>
  <c r="Q82" i="24"/>
  <c r="Q81" i="24" s="1"/>
  <c r="V82" i="24"/>
  <c r="V81" i="24" s="1"/>
  <c r="G83" i="24"/>
  <c r="I83" i="24"/>
  <c r="K83" i="24"/>
  <c r="M83" i="24"/>
  <c r="O83" i="24"/>
  <c r="Q83" i="24"/>
  <c r="V83" i="24"/>
  <c r="G84" i="24"/>
  <c r="I84" i="24"/>
  <c r="K84" i="24"/>
  <c r="M84" i="24"/>
  <c r="O84" i="24"/>
  <c r="Q84" i="24"/>
  <c r="V84" i="24"/>
  <c r="G85" i="24"/>
  <c r="M85" i="24" s="1"/>
  <c r="I85" i="24"/>
  <c r="K85" i="24"/>
  <c r="O85" i="24"/>
  <c r="O81" i="24" s="1"/>
  <c r="Q85" i="24"/>
  <c r="V85" i="24"/>
  <c r="G86" i="24"/>
  <c r="I86" i="24"/>
  <c r="K86" i="24"/>
  <c r="M86" i="24"/>
  <c r="O86" i="24"/>
  <c r="Q86" i="24"/>
  <c r="V86" i="24"/>
  <c r="G87" i="24"/>
  <c r="M87" i="24" s="1"/>
  <c r="I87" i="24"/>
  <c r="K87" i="24"/>
  <c r="O87" i="24"/>
  <c r="Q87" i="24"/>
  <c r="V87" i="24"/>
  <c r="G88" i="24"/>
  <c r="I88" i="24"/>
  <c r="K88" i="24"/>
  <c r="M88" i="24"/>
  <c r="O88" i="24"/>
  <c r="Q88" i="24"/>
  <c r="V88" i="24"/>
  <c r="G89" i="24"/>
  <c r="M89" i="24" s="1"/>
  <c r="I89" i="24"/>
  <c r="K89" i="24"/>
  <c r="O89" i="24"/>
  <c r="Q89" i="24"/>
  <c r="V89" i="24"/>
  <c r="G90" i="24"/>
  <c r="I90" i="24"/>
  <c r="K90" i="24"/>
  <c r="M90" i="24"/>
  <c r="O90" i="24"/>
  <c r="Q90" i="24"/>
  <c r="V90" i="24"/>
  <c r="G91" i="24"/>
  <c r="I91" i="24"/>
  <c r="K91" i="24"/>
  <c r="M91" i="24"/>
  <c r="O91" i="24"/>
  <c r="Q91" i="24"/>
  <c r="V91" i="24"/>
  <c r="G92" i="24"/>
  <c r="I92" i="24"/>
  <c r="K92" i="24"/>
  <c r="M92" i="24"/>
  <c r="O92" i="24"/>
  <c r="Q92" i="24"/>
  <c r="V92" i="24"/>
  <c r="G93" i="24"/>
  <c r="M93" i="24" s="1"/>
  <c r="I93" i="24"/>
  <c r="K93" i="24"/>
  <c r="O93" i="24"/>
  <c r="Q93" i="24"/>
  <c r="V93" i="24"/>
  <c r="G94" i="24"/>
  <c r="I94" i="24"/>
  <c r="K94" i="24"/>
  <c r="M94" i="24"/>
  <c r="O94" i="24"/>
  <c r="Q94" i="24"/>
  <c r="V94" i="24"/>
  <c r="G95" i="24"/>
  <c r="I95" i="24"/>
  <c r="K95" i="24"/>
  <c r="M95" i="24"/>
  <c r="O95" i="24"/>
  <c r="Q95" i="24"/>
  <c r="V95" i="24"/>
  <c r="G96" i="24"/>
  <c r="I96" i="24"/>
  <c r="K96" i="24"/>
  <c r="M96" i="24"/>
  <c r="O96" i="24"/>
  <c r="Q96" i="24"/>
  <c r="V96" i="24"/>
  <c r="G97" i="24"/>
  <c r="M97" i="24" s="1"/>
  <c r="I97" i="24"/>
  <c r="K97" i="24"/>
  <c r="O97" i="24"/>
  <c r="Q97" i="24"/>
  <c r="V97" i="24"/>
  <c r="G98" i="24"/>
  <c r="I98" i="24"/>
  <c r="K98" i="24"/>
  <c r="M98" i="24"/>
  <c r="O98" i="24"/>
  <c r="Q98" i="24"/>
  <c r="V98" i="24"/>
  <c r="G99" i="24"/>
  <c r="I99" i="24"/>
  <c r="K99" i="24"/>
  <c r="M99" i="24"/>
  <c r="O99" i="24"/>
  <c r="Q99" i="24"/>
  <c r="V99" i="24"/>
  <c r="G100" i="24"/>
  <c r="I100" i="24"/>
  <c r="K100" i="24"/>
  <c r="M100" i="24"/>
  <c r="O100" i="24"/>
  <c r="Q100" i="24"/>
  <c r="V100" i="24"/>
  <c r="G101" i="24"/>
  <c r="M101" i="24" s="1"/>
  <c r="I101" i="24"/>
  <c r="K101" i="24"/>
  <c r="O101" i="24"/>
  <c r="Q101" i="24"/>
  <c r="V101" i="24"/>
  <c r="G102" i="24"/>
  <c r="I102" i="24"/>
  <c r="K102" i="24"/>
  <c r="M102" i="24"/>
  <c r="O102" i="24"/>
  <c r="Q102" i="24"/>
  <c r="V102" i="24"/>
  <c r="G103" i="24"/>
  <c r="M103" i="24" s="1"/>
  <c r="I103" i="24"/>
  <c r="K103" i="24"/>
  <c r="O103" i="24"/>
  <c r="Q103" i="24"/>
  <c r="V103" i="24"/>
  <c r="G104" i="24"/>
  <c r="I104" i="24"/>
  <c r="K104" i="24"/>
  <c r="M104" i="24"/>
  <c r="O104" i="24"/>
  <c r="Q104" i="24"/>
  <c r="V104" i="24"/>
  <c r="G105" i="24"/>
  <c r="M105" i="24" s="1"/>
  <c r="I105" i="24"/>
  <c r="K105" i="24"/>
  <c r="O105" i="24"/>
  <c r="Q105" i="24"/>
  <c r="V105" i="24"/>
  <c r="G106" i="24"/>
  <c r="I106" i="24"/>
  <c r="K106" i="24"/>
  <c r="M106" i="24"/>
  <c r="O106" i="24"/>
  <c r="Q106" i="24"/>
  <c r="V106" i="24"/>
  <c r="G107" i="24"/>
  <c r="I107" i="24"/>
  <c r="K107" i="24"/>
  <c r="M107" i="24"/>
  <c r="O107" i="24"/>
  <c r="Q107" i="24"/>
  <c r="V107" i="24"/>
  <c r="G108" i="24"/>
  <c r="I108" i="24"/>
  <c r="K108" i="24"/>
  <c r="M108" i="24"/>
  <c r="O108" i="24"/>
  <c r="Q108" i="24"/>
  <c r="V108" i="24"/>
  <c r="G109" i="24"/>
  <c r="M109" i="24" s="1"/>
  <c r="I109" i="24"/>
  <c r="K109" i="24"/>
  <c r="O109" i="24"/>
  <c r="Q109" i="24"/>
  <c r="V109" i="24"/>
  <c r="G111" i="24"/>
  <c r="G110" i="24" s="1"/>
  <c r="I111" i="24"/>
  <c r="K111" i="24"/>
  <c r="K110" i="24" s="1"/>
  <c r="M111" i="24"/>
  <c r="O111" i="24"/>
  <c r="O110" i="24" s="1"/>
  <c r="Q111" i="24"/>
  <c r="V111" i="24"/>
  <c r="V110" i="24" s="1"/>
  <c r="G112" i="24"/>
  <c r="I112" i="24"/>
  <c r="K112" i="24"/>
  <c r="M112" i="24"/>
  <c r="O112" i="24"/>
  <c r="Q112" i="24"/>
  <c r="V112" i="24"/>
  <c r="G113" i="24"/>
  <c r="M113" i="24" s="1"/>
  <c r="I113" i="24"/>
  <c r="K113" i="24"/>
  <c r="O113" i="24"/>
  <c r="Q113" i="24"/>
  <c r="V113" i="24"/>
  <c r="G114" i="24"/>
  <c r="I114" i="24"/>
  <c r="I110" i="24" s="1"/>
  <c r="K114" i="24"/>
  <c r="M114" i="24"/>
  <c r="O114" i="24"/>
  <c r="Q114" i="24"/>
  <c r="Q110" i="24" s="1"/>
  <c r="V114" i="24"/>
  <c r="G115" i="24"/>
  <c r="I115" i="24"/>
  <c r="K115" i="24"/>
  <c r="M115" i="24"/>
  <c r="O115" i="24"/>
  <c r="Q115" i="24"/>
  <c r="V115" i="24"/>
  <c r="G116" i="24"/>
  <c r="I116" i="24"/>
  <c r="K116" i="24"/>
  <c r="M116" i="24"/>
  <c r="O116" i="24"/>
  <c r="Q116" i="24"/>
  <c r="V116" i="24"/>
  <c r="G117" i="24"/>
  <c r="M117" i="24" s="1"/>
  <c r="I117" i="24"/>
  <c r="K117" i="24"/>
  <c r="O117" i="24"/>
  <c r="Q117" i="24"/>
  <c r="V117" i="24"/>
  <c r="G118" i="24"/>
  <c r="I118" i="24"/>
  <c r="K118" i="24"/>
  <c r="M118" i="24"/>
  <c r="O118" i="24"/>
  <c r="Q118" i="24"/>
  <c r="V118" i="24"/>
  <c r="G119" i="24"/>
  <c r="I119" i="24"/>
  <c r="K119" i="24"/>
  <c r="M119" i="24"/>
  <c r="O119" i="24"/>
  <c r="Q119" i="24"/>
  <c r="V119" i="24"/>
  <c r="G120" i="24"/>
  <c r="I120" i="24"/>
  <c r="K120" i="24"/>
  <c r="M120" i="24"/>
  <c r="O120" i="24"/>
  <c r="Q120" i="24"/>
  <c r="V120" i="24"/>
  <c r="G121" i="24"/>
  <c r="M121" i="24" s="1"/>
  <c r="I121" i="24"/>
  <c r="K121" i="24"/>
  <c r="O121" i="24"/>
  <c r="Q121" i="24"/>
  <c r="V121" i="24"/>
  <c r="G122" i="24"/>
  <c r="I122" i="24"/>
  <c r="K122" i="24"/>
  <c r="M122" i="24"/>
  <c r="O122" i="24"/>
  <c r="Q122" i="24"/>
  <c r="V122" i="24"/>
  <c r="G123" i="24"/>
  <c r="I123" i="24"/>
  <c r="K123" i="24"/>
  <c r="M123" i="24"/>
  <c r="O123" i="24"/>
  <c r="Q123" i="24"/>
  <c r="V123" i="24"/>
  <c r="G124" i="24"/>
  <c r="I124" i="24"/>
  <c r="K124" i="24"/>
  <c r="M124" i="24"/>
  <c r="O124" i="24"/>
  <c r="Q124" i="24"/>
  <c r="V124" i="24"/>
  <c r="G125" i="24"/>
  <c r="M125" i="24" s="1"/>
  <c r="I125" i="24"/>
  <c r="K125" i="24"/>
  <c r="O125" i="24"/>
  <c r="Q125" i="24"/>
  <c r="V125" i="24"/>
  <c r="G126" i="24"/>
  <c r="I126" i="24"/>
  <c r="K126" i="24"/>
  <c r="M126" i="24"/>
  <c r="O126" i="24"/>
  <c r="Q126" i="24"/>
  <c r="V126" i="24"/>
  <c r="G127" i="24"/>
  <c r="I127" i="24"/>
  <c r="K127" i="24"/>
  <c r="M127" i="24"/>
  <c r="O127" i="24"/>
  <c r="Q127" i="24"/>
  <c r="V127" i="24"/>
  <c r="G128" i="24"/>
  <c r="I128" i="24"/>
  <c r="K128" i="24"/>
  <c r="M128" i="24"/>
  <c r="O128" i="24"/>
  <c r="Q128" i="24"/>
  <c r="V128" i="24"/>
  <c r="AE130" i="24"/>
  <c r="G137" i="23"/>
  <c r="G9" i="23"/>
  <c r="G8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I16" i="23"/>
  <c r="K16" i="23"/>
  <c r="M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3" i="23"/>
  <c r="I23" i="23"/>
  <c r="K23" i="23"/>
  <c r="K22" i="23" s="1"/>
  <c r="M23" i="23"/>
  <c r="O23" i="23"/>
  <c r="Q23" i="23"/>
  <c r="V23" i="23"/>
  <c r="V22" i="23" s="1"/>
  <c r="G24" i="23"/>
  <c r="G22" i="23" s="1"/>
  <c r="I24" i="23"/>
  <c r="K24" i="23"/>
  <c r="M24" i="23"/>
  <c r="O24" i="23"/>
  <c r="O22" i="23" s="1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I22" i="23" s="1"/>
  <c r="K26" i="23"/>
  <c r="O26" i="23"/>
  <c r="Q26" i="23"/>
  <c r="Q22" i="23" s="1"/>
  <c r="V26" i="23"/>
  <c r="G27" i="23"/>
  <c r="I27" i="23"/>
  <c r="K27" i="23"/>
  <c r="M27" i="23"/>
  <c r="O27" i="23"/>
  <c r="Q27" i="23"/>
  <c r="V27" i="23"/>
  <c r="G28" i="23"/>
  <c r="I28" i="23"/>
  <c r="K28" i="23"/>
  <c r="M28" i="23"/>
  <c r="O28" i="23"/>
  <c r="Q28" i="23"/>
  <c r="V28" i="23"/>
  <c r="G29" i="23"/>
  <c r="M29" i="23" s="1"/>
  <c r="I29" i="23"/>
  <c r="K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I32" i="23"/>
  <c r="K32" i="23"/>
  <c r="M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I36" i="23"/>
  <c r="K36" i="23"/>
  <c r="M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I40" i="23"/>
  <c r="K40" i="23"/>
  <c r="M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I47" i="23"/>
  <c r="K47" i="23"/>
  <c r="M47" i="23"/>
  <c r="O47" i="23"/>
  <c r="Q47" i="23"/>
  <c r="V47" i="23"/>
  <c r="G48" i="23"/>
  <c r="I48" i="23"/>
  <c r="K48" i="23"/>
  <c r="M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6" i="23"/>
  <c r="I56" i="23"/>
  <c r="K56" i="23"/>
  <c r="M56" i="23"/>
  <c r="O56" i="23"/>
  <c r="Q56" i="23"/>
  <c r="V56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I59" i="23"/>
  <c r="K59" i="23"/>
  <c r="M59" i="23"/>
  <c r="O59" i="23"/>
  <c r="Q59" i="23"/>
  <c r="V59" i="23"/>
  <c r="G60" i="23"/>
  <c r="I60" i="23"/>
  <c r="K60" i="23"/>
  <c r="M60" i="23"/>
  <c r="O60" i="23"/>
  <c r="Q60" i="23"/>
  <c r="V60" i="23"/>
  <c r="G62" i="23"/>
  <c r="M62" i="23" s="1"/>
  <c r="I62" i="23"/>
  <c r="I61" i="23" s="1"/>
  <c r="K62" i="23"/>
  <c r="K61" i="23" s="1"/>
  <c r="O62" i="23"/>
  <c r="Q62" i="23"/>
  <c r="Q61" i="23" s="1"/>
  <c r="V62" i="23"/>
  <c r="V61" i="23" s="1"/>
  <c r="G63" i="23"/>
  <c r="I63" i="23"/>
  <c r="K63" i="23"/>
  <c r="M63" i="23"/>
  <c r="O63" i="23"/>
  <c r="Q63" i="23"/>
  <c r="V63" i="23"/>
  <c r="G64" i="23"/>
  <c r="I64" i="23"/>
  <c r="K64" i="23"/>
  <c r="M64" i="23"/>
  <c r="O64" i="23"/>
  <c r="Q64" i="23"/>
  <c r="V64" i="23"/>
  <c r="G65" i="23"/>
  <c r="M65" i="23" s="1"/>
  <c r="I65" i="23"/>
  <c r="K65" i="23"/>
  <c r="O65" i="23"/>
  <c r="O61" i="23" s="1"/>
  <c r="Q65" i="23"/>
  <c r="V65" i="23"/>
  <c r="G66" i="23"/>
  <c r="M66" i="23" s="1"/>
  <c r="I66" i="23"/>
  <c r="K66" i="23"/>
  <c r="O66" i="23"/>
  <c r="Q66" i="23"/>
  <c r="V66" i="23"/>
  <c r="G67" i="23"/>
  <c r="I67" i="23"/>
  <c r="K67" i="23"/>
  <c r="M67" i="23"/>
  <c r="O67" i="23"/>
  <c r="Q67" i="23"/>
  <c r="V67" i="23"/>
  <c r="G68" i="23"/>
  <c r="I68" i="23"/>
  <c r="K68" i="23"/>
  <c r="M68" i="23"/>
  <c r="O68" i="23"/>
  <c r="Q68" i="23"/>
  <c r="V68" i="23"/>
  <c r="G69" i="23"/>
  <c r="G61" i="23" s="1"/>
  <c r="I69" i="23"/>
  <c r="K69" i="23"/>
  <c r="O69" i="23"/>
  <c r="Q69" i="23"/>
  <c r="V69" i="23"/>
  <c r="G70" i="23"/>
  <c r="I70" i="23"/>
  <c r="K70" i="23"/>
  <c r="M70" i="23"/>
  <c r="O70" i="23"/>
  <c r="Q70" i="23"/>
  <c r="V70" i="23"/>
  <c r="G71" i="23"/>
  <c r="I71" i="23"/>
  <c r="K71" i="23"/>
  <c r="M71" i="23"/>
  <c r="O71" i="23"/>
  <c r="Q71" i="23"/>
  <c r="V71" i="23"/>
  <c r="G72" i="23"/>
  <c r="I72" i="23"/>
  <c r="K72" i="23"/>
  <c r="M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I75" i="23"/>
  <c r="K75" i="23"/>
  <c r="M75" i="23"/>
  <c r="O75" i="23"/>
  <c r="Q75" i="23"/>
  <c r="V75" i="23"/>
  <c r="G76" i="23"/>
  <c r="I76" i="23"/>
  <c r="K76" i="23"/>
  <c r="M76" i="23"/>
  <c r="O76" i="23"/>
  <c r="Q76" i="23"/>
  <c r="V76" i="23"/>
  <c r="G78" i="23"/>
  <c r="I78" i="23"/>
  <c r="I77" i="23" s="1"/>
  <c r="K78" i="23"/>
  <c r="K77" i="23" s="1"/>
  <c r="M78" i="23"/>
  <c r="O78" i="23"/>
  <c r="Q78" i="23"/>
  <c r="Q77" i="23" s="1"/>
  <c r="V78" i="23"/>
  <c r="V77" i="23" s="1"/>
  <c r="G79" i="23"/>
  <c r="I79" i="23"/>
  <c r="K79" i="23"/>
  <c r="M79" i="23"/>
  <c r="O79" i="23"/>
  <c r="Q79" i="23"/>
  <c r="V79" i="23"/>
  <c r="G80" i="23"/>
  <c r="I80" i="23"/>
  <c r="K80" i="23"/>
  <c r="M80" i="23"/>
  <c r="O80" i="23"/>
  <c r="Q80" i="23"/>
  <c r="V80" i="23"/>
  <c r="G81" i="23"/>
  <c r="G77" i="23" s="1"/>
  <c r="I81" i="23"/>
  <c r="K81" i="23"/>
  <c r="O81" i="23"/>
  <c r="O77" i="23" s="1"/>
  <c r="Q81" i="23"/>
  <c r="V81" i="23"/>
  <c r="G82" i="23"/>
  <c r="I82" i="23"/>
  <c r="K82" i="23"/>
  <c r="M82" i="23"/>
  <c r="O82" i="23"/>
  <c r="Q82" i="23"/>
  <c r="V82" i="23"/>
  <c r="G83" i="23"/>
  <c r="I83" i="23"/>
  <c r="K83" i="23"/>
  <c r="M83" i="23"/>
  <c r="O83" i="23"/>
  <c r="Q83" i="23"/>
  <c r="V83" i="23"/>
  <c r="G84" i="23"/>
  <c r="I84" i="23"/>
  <c r="K84" i="23"/>
  <c r="M84" i="23"/>
  <c r="O84" i="23"/>
  <c r="Q84" i="23"/>
  <c r="V84" i="23"/>
  <c r="G85" i="23"/>
  <c r="M85" i="23" s="1"/>
  <c r="I85" i="23"/>
  <c r="K85" i="23"/>
  <c r="O85" i="23"/>
  <c r="Q85" i="23"/>
  <c r="V85" i="23"/>
  <c r="G86" i="23"/>
  <c r="I86" i="23"/>
  <c r="K86" i="23"/>
  <c r="M86" i="23"/>
  <c r="O86" i="23"/>
  <c r="Q86" i="23"/>
  <c r="V86" i="23"/>
  <c r="G87" i="23"/>
  <c r="I87" i="23"/>
  <c r="K87" i="23"/>
  <c r="M87" i="23"/>
  <c r="O87" i="23"/>
  <c r="Q87" i="23"/>
  <c r="V87" i="23"/>
  <c r="G88" i="23"/>
  <c r="I88" i="23"/>
  <c r="K88" i="23"/>
  <c r="M88" i="23"/>
  <c r="O88" i="23"/>
  <c r="Q88" i="23"/>
  <c r="V88" i="23"/>
  <c r="G89" i="23"/>
  <c r="M89" i="23" s="1"/>
  <c r="I89" i="23"/>
  <c r="K89" i="23"/>
  <c r="O89" i="23"/>
  <c r="Q89" i="23"/>
  <c r="V89" i="23"/>
  <c r="G90" i="23"/>
  <c r="I90" i="23"/>
  <c r="K90" i="23"/>
  <c r="M90" i="23"/>
  <c r="O90" i="23"/>
  <c r="Q90" i="23"/>
  <c r="V90" i="23"/>
  <c r="G91" i="23"/>
  <c r="I91" i="23"/>
  <c r="K91" i="23"/>
  <c r="M91" i="23"/>
  <c r="O91" i="23"/>
  <c r="Q91" i="23"/>
  <c r="V91" i="23"/>
  <c r="G92" i="23"/>
  <c r="I92" i="23"/>
  <c r="K92" i="23"/>
  <c r="M92" i="23"/>
  <c r="O92" i="23"/>
  <c r="Q92" i="23"/>
  <c r="V92" i="23"/>
  <c r="G93" i="23"/>
  <c r="M93" i="23" s="1"/>
  <c r="I93" i="23"/>
  <c r="K93" i="23"/>
  <c r="O93" i="23"/>
  <c r="Q93" i="23"/>
  <c r="V93" i="23"/>
  <c r="G94" i="23"/>
  <c r="I94" i="23"/>
  <c r="K94" i="23"/>
  <c r="M94" i="23"/>
  <c r="O94" i="23"/>
  <c r="Q94" i="23"/>
  <c r="V94" i="23"/>
  <c r="G95" i="23"/>
  <c r="I95" i="23"/>
  <c r="K95" i="23"/>
  <c r="M95" i="23"/>
  <c r="O95" i="23"/>
  <c r="Q95" i="23"/>
  <c r="V95" i="23"/>
  <c r="G96" i="23"/>
  <c r="I96" i="23"/>
  <c r="K96" i="23"/>
  <c r="M96" i="23"/>
  <c r="O96" i="23"/>
  <c r="Q96" i="23"/>
  <c r="V96" i="23"/>
  <c r="G97" i="23"/>
  <c r="M97" i="23" s="1"/>
  <c r="I97" i="23"/>
  <c r="K97" i="23"/>
  <c r="O97" i="23"/>
  <c r="Q97" i="23"/>
  <c r="V97" i="23"/>
  <c r="I98" i="23"/>
  <c r="Q98" i="23"/>
  <c r="G99" i="23"/>
  <c r="I99" i="23"/>
  <c r="K99" i="23"/>
  <c r="K98" i="23" s="1"/>
  <c r="M99" i="23"/>
  <c r="M98" i="23" s="1"/>
  <c r="O99" i="23"/>
  <c r="Q99" i="23"/>
  <c r="V99" i="23"/>
  <c r="V98" i="23" s="1"/>
  <c r="G100" i="23"/>
  <c r="G98" i="23" s="1"/>
  <c r="I100" i="23"/>
  <c r="K100" i="23"/>
  <c r="M100" i="23"/>
  <c r="O100" i="23"/>
  <c r="O98" i="23" s="1"/>
  <c r="Q100" i="23"/>
  <c r="V100" i="23"/>
  <c r="G101" i="23"/>
  <c r="M101" i="23" s="1"/>
  <c r="I101" i="23"/>
  <c r="K101" i="23"/>
  <c r="O101" i="23"/>
  <c r="Q101" i="23"/>
  <c r="V101" i="23"/>
  <c r="G103" i="23"/>
  <c r="I103" i="23"/>
  <c r="K103" i="23"/>
  <c r="K102" i="23" s="1"/>
  <c r="M103" i="23"/>
  <c r="O103" i="23"/>
  <c r="Q103" i="23"/>
  <c r="V103" i="23"/>
  <c r="V102" i="23" s="1"/>
  <c r="G104" i="23"/>
  <c r="G102" i="23" s="1"/>
  <c r="I104" i="23"/>
  <c r="K104" i="23"/>
  <c r="M104" i="23"/>
  <c r="O104" i="23"/>
  <c r="O102" i="23" s="1"/>
  <c r="Q104" i="23"/>
  <c r="V104" i="23"/>
  <c r="G105" i="23"/>
  <c r="M105" i="23" s="1"/>
  <c r="I105" i="23"/>
  <c r="K105" i="23"/>
  <c r="O105" i="23"/>
  <c r="Q105" i="23"/>
  <c r="V105" i="23"/>
  <c r="G106" i="23"/>
  <c r="M106" i="23" s="1"/>
  <c r="I106" i="23"/>
  <c r="I102" i="23" s="1"/>
  <c r="K106" i="23"/>
  <c r="O106" i="23"/>
  <c r="Q106" i="23"/>
  <c r="Q102" i="23" s="1"/>
  <c r="V106" i="23"/>
  <c r="G107" i="23"/>
  <c r="I107" i="23"/>
  <c r="K107" i="23"/>
  <c r="M107" i="23"/>
  <c r="O107" i="23"/>
  <c r="Q107" i="23"/>
  <c r="V107" i="23"/>
  <c r="G108" i="23"/>
  <c r="I108" i="23"/>
  <c r="K108" i="23"/>
  <c r="M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M110" i="23" s="1"/>
  <c r="I110" i="23"/>
  <c r="K110" i="23"/>
  <c r="O110" i="23"/>
  <c r="Q110" i="23"/>
  <c r="V110" i="23"/>
  <c r="G111" i="23"/>
  <c r="I111" i="23"/>
  <c r="K111" i="23"/>
  <c r="M111" i="23"/>
  <c r="O111" i="23"/>
  <c r="Q111" i="23"/>
  <c r="V111" i="23"/>
  <c r="G112" i="23"/>
  <c r="I112" i="23"/>
  <c r="K112" i="23"/>
  <c r="M112" i="23"/>
  <c r="O112" i="23"/>
  <c r="Q112" i="23"/>
  <c r="V112" i="23"/>
  <c r="G114" i="23"/>
  <c r="M114" i="23" s="1"/>
  <c r="I114" i="23"/>
  <c r="I113" i="23" s="1"/>
  <c r="K114" i="23"/>
  <c r="K113" i="23" s="1"/>
  <c r="O114" i="23"/>
  <c r="Q114" i="23"/>
  <c r="Q113" i="23" s="1"/>
  <c r="V114" i="23"/>
  <c r="V113" i="23" s="1"/>
  <c r="G115" i="23"/>
  <c r="I115" i="23"/>
  <c r="K115" i="23"/>
  <c r="M115" i="23"/>
  <c r="O115" i="23"/>
  <c r="Q115" i="23"/>
  <c r="V115" i="23"/>
  <c r="G116" i="23"/>
  <c r="I116" i="23"/>
  <c r="K116" i="23"/>
  <c r="M116" i="23"/>
  <c r="O116" i="23"/>
  <c r="Q116" i="23"/>
  <c r="V116" i="23"/>
  <c r="G117" i="23"/>
  <c r="G113" i="23" s="1"/>
  <c r="I117" i="23"/>
  <c r="K117" i="23"/>
  <c r="O117" i="23"/>
  <c r="O113" i="23" s="1"/>
  <c r="Q117" i="23"/>
  <c r="V117" i="23"/>
  <c r="G118" i="23"/>
  <c r="M118" i="23" s="1"/>
  <c r="I118" i="23"/>
  <c r="K118" i="23"/>
  <c r="O118" i="23"/>
  <c r="Q118" i="23"/>
  <c r="V118" i="23"/>
  <c r="G119" i="23"/>
  <c r="I119" i="23"/>
  <c r="K119" i="23"/>
  <c r="M119" i="23"/>
  <c r="O119" i="23"/>
  <c r="Q119" i="23"/>
  <c r="V119" i="23"/>
  <c r="G120" i="23"/>
  <c r="I120" i="23"/>
  <c r="K120" i="23"/>
  <c r="M120" i="23"/>
  <c r="O120" i="23"/>
  <c r="Q120" i="23"/>
  <c r="V120" i="23"/>
  <c r="G121" i="23"/>
  <c r="M121" i="23" s="1"/>
  <c r="I121" i="23"/>
  <c r="K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I123" i="23"/>
  <c r="K123" i="23"/>
  <c r="M123" i="23"/>
  <c r="O123" i="23"/>
  <c r="Q123" i="23"/>
  <c r="V123" i="23"/>
  <c r="G124" i="23"/>
  <c r="I124" i="23"/>
  <c r="K124" i="23"/>
  <c r="M124" i="23"/>
  <c r="O124" i="23"/>
  <c r="Q124" i="23"/>
  <c r="V124" i="23"/>
  <c r="G125" i="23"/>
  <c r="M125" i="23" s="1"/>
  <c r="I125" i="23"/>
  <c r="K125" i="23"/>
  <c r="O125" i="23"/>
  <c r="Q125" i="23"/>
  <c r="V125" i="23"/>
  <c r="G127" i="23"/>
  <c r="I127" i="23"/>
  <c r="K127" i="23"/>
  <c r="K126" i="23" s="1"/>
  <c r="M127" i="23"/>
  <c r="O127" i="23"/>
  <c r="Q127" i="23"/>
  <c r="V127" i="23"/>
  <c r="V126" i="23" s="1"/>
  <c r="G128" i="23"/>
  <c r="G126" i="23" s="1"/>
  <c r="I128" i="23"/>
  <c r="K128" i="23"/>
  <c r="M128" i="23"/>
  <c r="O128" i="23"/>
  <c r="O126" i="23" s="1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I126" i="23" s="1"/>
  <c r="K130" i="23"/>
  <c r="O130" i="23"/>
  <c r="Q130" i="23"/>
  <c r="Q126" i="23" s="1"/>
  <c r="V130" i="23"/>
  <c r="G131" i="23"/>
  <c r="I131" i="23"/>
  <c r="K131" i="23"/>
  <c r="M131" i="23"/>
  <c r="O131" i="23"/>
  <c r="Q131" i="23"/>
  <c r="V131" i="23"/>
  <c r="G132" i="23"/>
  <c r="I132" i="23"/>
  <c r="K132" i="23"/>
  <c r="M132" i="23"/>
  <c r="O132" i="23"/>
  <c r="Q132" i="23"/>
  <c r="V132" i="23"/>
  <c r="G133" i="23"/>
  <c r="M133" i="23" s="1"/>
  <c r="I133" i="23"/>
  <c r="K133" i="23"/>
  <c r="O133" i="23"/>
  <c r="Q133" i="23"/>
  <c r="V133" i="23"/>
  <c r="G134" i="23"/>
  <c r="M134" i="23" s="1"/>
  <c r="I134" i="23"/>
  <c r="K134" i="23"/>
  <c r="O134" i="23"/>
  <c r="Q134" i="23"/>
  <c r="V134" i="23"/>
  <c r="G135" i="23"/>
  <c r="I135" i="23"/>
  <c r="K135" i="23"/>
  <c r="M135" i="23"/>
  <c r="O135" i="23"/>
  <c r="Q135" i="23"/>
  <c r="V135" i="23"/>
  <c r="AE137" i="23"/>
  <c r="G69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V16" i="22"/>
  <c r="G18" i="22"/>
  <c r="I18" i="22"/>
  <c r="I17" i="22" s="1"/>
  <c r="K18" i="22"/>
  <c r="K17" i="22" s="1"/>
  <c r="M18" i="22"/>
  <c r="O18" i="22"/>
  <c r="Q18" i="22"/>
  <c r="Q17" i="22" s="1"/>
  <c r="V18" i="22"/>
  <c r="V17" i="22" s="1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M21" i="22" s="1"/>
  <c r="I21" i="22"/>
  <c r="K21" i="22"/>
  <c r="O21" i="22"/>
  <c r="O17" i="22" s="1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I24" i="22"/>
  <c r="K24" i="22"/>
  <c r="M24" i="22"/>
  <c r="O24" i="22"/>
  <c r="Q24" i="22"/>
  <c r="V24" i="22"/>
  <c r="G25" i="22"/>
  <c r="M25" i="22" s="1"/>
  <c r="I25" i="22"/>
  <c r="K25" i="22"/>
  <c r="O25" i="22"/>
  <c r="Q25" i="22"/>
  <c r="V25" i="22"/>
  <c r="G27" i="22"/>
  <c r="G26" i="22" s="1"/>
  <c r="I27" i="22"/>
  <c r="K27" i="22"/>
  <c r="K26" i="22" s="1"/>
  <c r="M27" i="22"/>
  <c r="M26" i="22" s="1"/>
  <c r="O27" i="22"/>
  <c r="O26" i="22" s="1"/>
  <c r="Q27" i="22"/>
  <c r="V27" i="22"/>
  <c r="V26" i="22" s="1"/>
  <c r="G28" i="22"/>
  <c r="I28" i="22"/>
  <c r="K28" i="22"/>
  <c r="M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I26" i="22" s="1"/>
  <c r="K30" i="22"/>
  <c r="M30" i="22"/>
  <c r="O30" i="22"/>
  <c r="Q30" i="22"/>
  <c r="Q26" i="22" s="1"/>
  <c r="V30" i="22"/>
  <c r="G31" i="22"/>
  <c r="I31" i="22"/>
  <c r="K31" i="22"/>
  <c r="M31" i="22"/>
  <c r="O31" i="22"/>
  <c r="Q31" i="22"/>
  <c r="V31" i="22"/>
  <c r="G32" i="22"/>
  <c r="I32" i="22"/>
  <c r="K32" i="22"/>
  <c r="M32" i="22"/>
  <c r="O32" i="22"/>
  <c r="Q32" i="22"/>
  <c r="V32" i="22"/>
  <c r="G33" i="22"/>
  <c r="M33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6" i="22"/>
  <c r="G35" i="22" s="1"/>
  <c r="I36" i="22"/>
  <c r="I35" i="22" s="1"/>
  <c r="K36" i="22"/>
  <c r="M36" i="22"/>
  <c r="O36" i="22"/>
  <c r="O35" i="22" s="1"/>
  <c r="Q36" i="22"/>
  <c r="Q35" i="22" s="1"/>
  <c r="V36" i="22"/>
  <c r="G37" i="22"/>
  <c r="M37" i="22" s="1"/>
  <c r="I37" i="22"/>
  <c r="K37" i="22"/>
  <c r="O37" i="22"/>
  <c r="Q37" i="22"/>
  <c r="V37" i="22"/>
  <c r="G38" i="22"/>
  <c r="I38" i="22"/>
  <c r="K38" i="22"/>
  <c r="M38" i="22"/>
  <c r="O38" i="22"/>
  <c r="Q38" i="22"/>
  <c r="V38" i="22"/>
  <c r="G39" i="22"/>
  <c r="I39" i="22"/>
  <c r="K39" i="22"/>
  <c r="K35" i="22" s="1"/>
  <c r="M39" i="22"/>
  <c r="O39" i="22"/>
  <c r="Q39" i="22"/>
  <c r="V39" i="22"/>
  <c r="V35" i="22" s="1"/>
  <c r="G40" i="22"/>
  <c r="I40" i="22"/>
  <c r="K40" i="22"/>
  <c r="M40" i="22"/>
  <c r="O40" i="22"/>
  <c r="Q40" i="22"/>
  <c r="V40" i="22"/>
  <c r="G41" i="22"/>
  <c r="M41" i="22" s="1"/>
  <c r="I41" i="22"/>
  <c r="K41" i="22"/>
  <c r="O41" i="22"/>
  <c r="Q41" i="22"/>
  <c r="V41" i="22"/>
  <c r="G42" i="22"/>
  <c r="I42" i="22"/>
  <c r="K42" i="22"/>
  <c r="M42" i="22"/>
  <c r="O42" i="22"/>
  <c r="Q42" i="22"/>
  <c r="V42" i="22"/>
  <c r="G43" i="22"/>
  <c r="I43" i="22"/>
  <c r="K43" i="22"/>
  <c r="M43" i="22"/>
  <c r="O43" i="22"/>
  <c r="Q43" i="22"/>
  <c r="V43" i="22"/>
  <c r="G46" i="22"/>
  <c r="G45" i="22" s="1"/>
  <c r="I46" i="22"/>
  <c r="I45" i="22" s="1"/>
  <c r="K46" i="22"/>
  <c r="K45" i="22" s="1"/>
  <c r="O46" i="22"/>
  <c r="O45" i="22" s="1"/>
  <c r="Q46" i="22"/>
  <c r="Q45" i="22" s="1"/>
  <c r="V46" i="22"/>
  <c r="V45" i="22" s="1"/>
  <c r="G47" i="22"/>
  <c r="I47" i="22"/>
  <c r="K47" i="22"/>
  <c r="M47" i="22"/>
  <c r="O47" i="22"/>
  <c r="Q47" i="22"/>
  <c r="V47" i="22"/>
  <c r="G48" i="22"/>
  <c r="I48" i="22"/>
  <c r="K48" i="22"/>
  <c r="M48" i="22"/>
  <c r="O48" i="22"/>
  <c r="Q48" i="22"/>
  <c r="V48" i="22"/>
  <c r="G49" i="22"/>
  <c r="I49" i="22"/>
  <c r="K49" i="22"/>
  <c r="M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I52" i="22"/>
  <c r="K52" i="22"/>
  <c r="M52" i="22"/>
  <c r="O52" i="22"/>
  <c r="Q52" i="22"/>
  <c r="V52" i="22"/>
  <c r="G55" i="22"/>
  <c r="G54" i="22" s="1"/>
  <c r="I55" i="22"/>
  <c r="I54" i="22" s="1"/>
  <c r="K55" i="22"/>
  <c r="K54" i="22" s="1"/>
  <c r="O55" i="22"/>
  <c r="O54" i="22" s="1"/>
  <c r="Q55" i="22"/>
  <c r="Q54" i="22" s="1"/>
  <c r="V55" i="22"/>
  <c r="V54" i="22" s="1"/>
  <c r="G56" i="22"/>
  <c r="I56" i="22"/>
  <c r="K56" i="22"/>
  <c r="M56" i="22"/>
  <c r="O56" i="22"/>
  <c r="Q56" i="22"/>
  <c r="V56" i="22"/>
  <c r="G57" i="22"/>
  <c r="I57" i="22"/>
  <c r="K57" i="22"/>
  <c r="M57" i="22"/>
  <c r="O57" i="22"/>
  <c r="Q57" i="22"/>
  <c r="V57" i="22"/>
  <c r="G58" i="22"/>
  <c r="I58" i="22"/>
  <c r="K58" i="22"/>
  <c r="M58" i="22"/>
  <c r="O58" i="22"/>
  <c r="Q58" i="22"/>
  <c r="V58" i="22"/>
  <c r="G59" i="22"/>
  <c r="M59" i="22" s="1"/>
  <c r="I59" i="22"/>
  <c r="K59" i="22"/>
  <c r="O59" i="22"/>
  <c r="Q59" i="22"/>
  <c r="V59" i="22"/>
  <c r="G60" i="22"/>
  <c r="I60" i="22"/>
  <c r="K60" i="22"/>
  <c r="M60" i="22"/>
  <c r="O60" i="22"/>
  <c r="Q60" i="22"/>
  <c r="V60" i="22"/>
  <c r="G61" i="22"/>
  <c r="I61" i="22"/>
  <c r="K61" i="22"/>
  <c r="M61" i="22"/>
  <c r="O61" i="22"/>
  <c r="Q61" i="22"/>
  <c r="V61" i="22"/>
  <c r="G64" i="22"/>
  <c r="G63" i="22" s="1"/>
  <c r="I64" i="22"/>
  <c r="I63" i="22" s="1"/>
  <c r="K64" i="22"/>
  <c r="K63" i="22" s="1"/>
  <c r="O64" i="22"/>
  <c r="O63" i="22" s="1"/>
  <c r="Q64" i="22"/>
  <c r="Q63" i="22" s="1"/>
  <c r="V64" i="22"/>
  <c r="V63" i="22" s="1"/>
  <c r="G65" i="22"/>
  <c r="I65" i="22"/>
  <c r="K65" i="22"/>
  <c r="M65" i="22"/>
  <c r="O65" i="22"/>
  <c r="Q65" i="22"/>
  <c r="V65" i="22"/>
  <c r="G66" i="22"/>
  <c r="I66" i="22"/>
  <c r="K66" i="22"/>
  <c r="M66" i="22"/>
  <c r="O66" i="22"/>
  <c r="Q66" i="22"/>
  <c r="V66" i="22"/>
  <c r="G67" i="22"/>
  <c r="I67" i="22"/>
  <c r="K67" i="22"/>
  <c r="M67" i="22"/>
  <c r="O67" i="22"/>
  <c r="Q67" i="22"/>
  <c r="V67" i="22"/>
  <c r="AE69" i="22"/>
  <c r="G98" i="21"/>
  <c r="G9" i="21"/>
  <c r="G8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I10" i="21"/>
  <c r="K10" i="21"/>
  <c r="M10" i="21"/>
  <c r="O10" i="21"/>
  <c r="Q10" i="21"/>
  <c r="V10" i="21"/>
  <c r="G12" i="21"/>
  <c r="G11" i="21" s="1"/>
  <c r="I12" i="21"/>
  <c r="I11" i="21" s="1"/>
  <c r="K12" i="21"/>
  <c r="M12" i="21"/>
  <c r="O12" i="21"/>
  <c r="Q12" i="21"/>
  <c r="Q11" i="21" s="1"/>
  <c r="V12" i="21"/>
  <c r="G14" i="21"/>
  <c r="M14" i="21" s="1"/>
  <c r="I14" i="21"/>
  <c r="K14" i="21"/>
  <c r="O14" i="21"/>
  <c r="O11" i="21" s="1"/>
  <c r="Q14" i="21"/>
  <c r="V14" i="21"/>
  <c r="G16" i="21"/>
  <c r="I16" i="21"/>
  <c r="K16" i="21"/>
  <c r="M16" i="21"/>
  <c r="O16" i="21"/>
  <c r="Q16" i="21"/>
  <c r="V16" i="21"/>
  <c r="G18" i="21"/>
  <c r="I18" i="21"/>
  <c r="K18" i="21"/>
  <c r="K11" i="21" s="1"/>
  <c r="M18" i="21"/>
  <c r="O18" i="21"/>
  <c r="Q18" i="21"/>
  <c r="V18" i="21"/>
  <c r="V11" i="21" s="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Q22" i="21"/>
  <c r="V22" i="21"/>
  <c r="G24" i="21"/>
  <c r="I24" i="21"/>
  <c r="K24" i="21"/>
  <c r="M24" i="21"/>
  <c r="O24" i="21"/>
  <c r="Q24" i="21"/>
  <c r="V24" i="21"/>
  <c r="G26" i="21"/>
  <c r="I26" i="21"/>
  <c r="K26" i="21"/>
  <c r="M26" i="21"/>
  <c r="O26" i="21"/>
  <c r="Q26" i="21"/>
  <c r="V26" i="21"/>
  <c r="G28" i="21"/>
  <c r="I28" i="21"/>
  <c r="K28" i="21"/>
  <c r="M28" i="21"/>
  <c r="O28" i="21"/>
  <c r="Q28" i="21"/>
  <c r="V28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3" i="21"/>
  <c r="G32" i="21" s="1"/>
  <c r="I33" i="21"/>
  <c r="I32" i="21" s="1"/>
  <c r="K33" i="21"/>
  <c r="M33" i="21"/>
  <c r="O33" i="21"/>
  <c r="O32" i="21" s="1"/>
  <c r="Q33" i="21"/>
  <c r="Q32" i="21" s="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K32" i="21" s="1"/>
  <c r="M36" i="21"/>
  <c r="O36" i="21"/>
  <c r="Q36" i="21"/>
  <c r="V36" i="21"/>
  <c r="V32" i="21" s="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I41" i="21"/>
  <c r="K41" i="21"/>
  <c r="M41" i="21"/>
  <c r="O41" i="21"/>
  <c r="Q41" i="21"/>
  <c r="V41" i="21"/>
  <c r="G42" i="21"/>
  <c r="M42" i="21" s="1"/>
  <c r="I42" i="21"/>
  <c r="K42" i="21"/>
  <c r="O42" i="21"/>
  <c r="Q42" i="21"/>
  <c r="V42" i="21"/>
  <c r="G43" i="21"/>
  <c r="I43" i="21"/>
  <c r="K43" i="21"/>
  <c r="M43" i="21"/>
  <c r="O43" i="21"/>
  <c r="Q43" i="21"/>
  <c r="V43" i="2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I52" i="21"/>
  <c r="K52" i="21"/>
  <c r="M52" i="21"/>
  <c r="O52" i="21"/>
  <c r="Q52" i="21"/>
  <c r="V52" i="21"/>
  <c r="G53" i="21"/>
  <c r="I53" i="21"/>
  <c r="K53" i="21"/>
  <c r="M53" i="21"/>
  <c r="O53" i="21"/>
  <c r="Q53" i="21"/>
  <c r="V53" i="21"/>
  <c r="G54" i="21"/>
  <c r="M54" i="21" s="1"/>
  <c r="I54" i="21"/>
  <c r="K54" i="21"/>
  <c r="O54" i="21"/>
  <c r="Q54" i="21"/>
  <c r="V54" i="21"/>
  <c r="G55" i="21"/>
  <c r="I55" i="21"/>
  <c r="K55" i="21"/>
  <c r="M55" i="21"/>
  <c r="O55" i="21"/>
  <c r="Q55" i="21"/>
  <c r="V55" i="21"/>
  <c r="G56" i="21"/>
  <c r="I56" i="21"/>
  <c r="K56" i="21"/>
  <c r="M56" i="21"/>
  <c r="O56" i="21"/>
  <c r="Q56" i="21"/>
  <c r="V56" i="21"/>
  <c r="G57" i="21"/>
  <c r="I57" i="21"/>
  <c r="K57" i="21"/>
  <c r="M57" i="21"/>
  <c r="O57" i="21"/>
  <c r="Q57" i="21"/>
  <c r="V57" i="21"/>
  <c r="G59" i="21"/>
  <c r="G60" i="21"/>
  <c r="I60" i="21"/>
  <c r="I59" i="21" s="1"/>
  <c r="K60" i="21"/>
  <c r="K59" i="21" s="1"/>
  <c r="M60" i="21"/>
  <c r="O60" i="21"/>
  <c r="Q60" i="21"/>
  <c r="Q59" i="21" s="1"/>
  <c r="V60" i="21"/>
  <c r="V59" i="21" s="1"/>
  <c r="G62" i="21"/>
  <c r="I62" i="21"/>
  <c r="K62" i="21"/>
  <c r="M62" i="21"/>
  <c r="O62" i="21"/>
  <c r="Q62" i="21"/>
  <c r="V62" i="21"/>
  <c r="G64" i="21"/>
  <c r="I64" i="21"/>
  <c r="K64" i="21"/>
  <c r="M64" i="21"/>
  <c r="O64" i="21"/>
  <c r="Q64" i="21"/>
  <c r="V64" i="21"/>
  <c r="G66" i="21"/>
  <c r="M66" i="21" s="1"/>
  <c r="I66" i="21"/>
  <c r="K66" i="21"/>
  <c r="O66" i="21"/>
  <c r="O59" i="21" s="1"/>
  <c r="Q66" i="21"/>
  <c r="V66" i="21"/>
  <c r="G68" i="21"/>
  <c r="I68" i="21"/>
  <c r="K68" i="21"/>
  <c r="M68" i="21"/>
  <c r="O68" i="21"/>
  <c r="Q68" i="21"/>
  <c r="V68" i="21"/>
  <c r="G70" i="21"/>
  <c r="I70" i="21"/>
  <c r="K70" i="21"/>
  <c r="M70" i="21"/>
  <c r="O70" i="21"/>
  <c r="Q70" i="21"/>
  <c r="V70" i="21"/>
  <c r="G72" i="21"/>
  <c r="I72" i="21"/>
  <c r="K72" i="21"/>
  <c r="M72" i="21"/>
  <c r="O72" i="21"/>
  <c r="Q72" i="21"/>
  <c r="V72" i="21"/>
  <c r="G74" i="21"/>
  <c r="M74" i="21" s="1"/>
  <c r="I74" i="21"/>
  <c r="K74" i="21"/>
  <c r="O74" i="21"/>
  <c r="Q74" i="21"/>
  <c r="V74" i="21"/>
  <c r="G76" i="21"/>
  <c r="I76" i="21"/>
  <c r="K76" i="21"/>
  <c r="M76" i="21"/>
  <c r="O76" i="21"/>
  <c r="Q76" i="21"/>
  <c r="V76" i="21"/>
  <c r="G78" i="21"/>
  <c r="I78" i="21"/>
  <c r="K78" i="21"/>
  <c r="M78" i="21"/>
  <c r="O78" i="21"/>
  <c r="Q78" i="21"/>
  <c r="V78" i="21"/>
  <c r="G80" i="21"/>
  <c r="I80" i="21"/>
  <c r="K80" i="21"/>
  <c r="M80" i="21"/>
  <c r="O80" i="21"/>
  <c r="Q80" i="21"/>
  <c r="V80" i="21"/>
  <c r="G82" i="21"/>
  <c r="M82" i="21" s="1"/>
  <c r="I82" i="21"/>
  <c r="K82" i="21"/>
  <c r="O82" i="21"/>
  <c r="Q82" i="21"/>
  <c r="V82" i="21"/>
  <c r="G84" i="21"/>
  <c r="I84" i="21"/>
  <c r="K84" i="21"/>
  <c r="M84" i="21"/>
  <c r="O84" i="21"/>
  <c r="Q84" i="21"/>
  <c r="V84" i="21"/>
  <c r="G86" i="21"/>
  <c r="I86" i="21"/>
  <c r="K86" i="21"/>
  <c r="M86" i="21"/>
  <c r="O86" i="21"/>
  <c r="Q86" i="21"/>
  <c r="V86" i="21"/>
  <c r="G88" i="21"/>
  <c r="I88" i="21"/>
  <c r="K88" i="21"/>
  <c r="M88" i="21"/>
  <c r="O88" i="21"/>
  <c r="Q88" i="21"/>
  <c r="V88" i="21"/>
  <c r="G90" i="21"/>
  <c r="M90" i="21" s="1"/>
  <c r="I90" i="21"/>
  <c r="K90" i="21"/>
  <c r="O90" i="21"/>
  <c r="Q90" i="21"/>
  <c r="V90" i="21"/>
  <c r="G92" i="21"/>
  <c r="I92" i="21"/>
  <c r="K92" i="21"/>
  <c r="M92" i="21"/>
  <c r="O92" i="21"/>
  <c r="Q92" i="21"/>
  <c r="V92" i="21"/>
  <c r="G94" i="21"/>
  <c r="I94" i="21"/>
  <c r="K94" i="21"/>
  <c r="M94" i="21"/>
  <c r="O94" i="21"/>
  <c r="Q94" i="21"/>
  <c r="V94" i="21"/>
  <c r="G95" i="21"/>
  <c r="I95" i="21"/>
  <c r="K95" i="21"/>
  <c r="M95" i="21"/>
  <c r="O95" i="21"/>
  <c r="Q95" i="21"/>
  <c r="V95" i="21"/>
  <c r="G96" i="21"/>
  <c r="M96" i="21" s="1"/>
  <c r="I96" i="21"/>
  <c r="K96" i="21"/>
  <c r="O96" i="21"/>
  <c r="Q96" i="21"/>
  <c r="V96" i="21"/>
  <c r="AE98" i="21"/>
  <c r="AF98" i="21"/>
  <c r="G243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1" i="20"/>
  <c r="I11" i="20"/>
  <c r="K11" i="20"/>
  <c r="M11" i="20"/>
  <c r="O11" i="20"/>
  <c r="Q11" i="20"/>
  <c r="V11" i="20"/>
  <c r="G14" i="20"/>
  <c r="I14" i="20"/>
  <c r="K14" i="20"/>
  <c r="M14" i="20"/>
  <c r="O14" i="20"/>
  <c r="Q14" i="20"/>
  <c r="V14" i="20"/>
  <c r="G16" i="20"/>
  <c r="I16" i="20"/>
  <c r="K16" i="20"/>
  <c r="M16" i="20"/>
  <c r="O16" i="20"/>
  <c r="Q16" i="20"/>
  <c r="V16" i="20"/>
  <c r="G18" i="20"/>
  <c r="M18" i="20" s="1"/>
  <c r="I18" i="20"/>
  <c r="K18" i="20"/>
  <c r="O18" i="20"/>
  <c r="Q18" i="20"/>
  <c r="V18" i="20"/>
  <c r="G20" i="20"/>
  <c r="I20" i="20"/>
  <c r="K20" i="20"/>
  <c r="M20" i="20"/>
  <c r="O20" i="20"/>
  <c r="Q20" i="20"/>
  <c r="V20" i="20"/>
  <c r="G23" i="20"/>
  <c r="I23" i="20"/>
  <c r="K23" i="20"/>
  <c r="M23" i="20"/>
  <c r="O23" i="20"/>
  <c r="Q23" i="20"/>
  <c r="V23" i="20"/>
  <c r="G26" i="20"/>
  <c r="I26" i="20"/>
  <c r="K26" i="20"/>
  <c r="M26" i="20"/>
  <c r="O26" i="20"/>
  <c r="Q26" i="20"/>
  <c r="V26" i="20"/>
  <c r="G29" i="20"/>
  <c r="M29" i="20" s="1"/>
  <c r="I29" i="20"/>
  <c r="K29" i="20"/>
  <c r="O29" i="20"/>
  <c r="Q29" i="20"/>
  <c r="V29" i="20"/>
  <c r="G31" i="20"/>
  <c r="I31" i="20"/>
  <c r="K31" i="20"/>
  <c r="M31" i="20"/>
  <c r="O31" i="20"/>
  <c r="Q31" i="20"/>
  <c r="V31" i="20"/>
  <c r="K33" i="20"/>
  <c r="V33" i="20"/>
  <c r="G34" i="20"/>
  <c r="G33" i="20" s="1"/>
  <c r="I34" i="20"/>
  <c r="I33" i="20" s="1"/>
  <c r="K34" i="20"/>
  <c r="M34" i="20"/>
  <c r="O34" i="20"/>
  <c r="O33" i="20" s="1"/>
  <c r="Q34" i="20"/>
  <c r="Q33" i="20" s="1"/>
  <c r="V34" i="20"/>
  <c r="G36" i="20"/>
  <c r="M36" i="20" s="1"/>
  <c r="I36" i="20"/>
  <c r="K36" i="20"/>
  <c r="O36" i="20"/>
  <c r="Q36" i="20"/>
  <c r="V36" i="20"/>
  <c r="I38" i="20"/>
  <c r="Q38" i="20"/>
  <c r="G39" i="20"/>
  <c r="G38" i="20" s="1"/>
  <c r="I39" i="20"/>
  <c r="K39" i="20"/>
  <c r="K38" i="20" s="1"/>
  <c r="M39" i="20"/>
  <c r="M38" i="20" s="1"/>
  <c r="O39" i="20"/>
  <c r="O38" i="20" s="1"/>
  <c r="Q39" i="20"/>
  <c r="V39" i="20"/>
  <c r="V38" i="20" s="1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I45" i="20"/>
  <c r="Q45" i="20"/>
  <c r="G46" i="20"/>
  <c r="G45" i="20" s="1"/>
  <c r="I46" i="20"/>
  <c r="K46" i="20"/>
  <c r="K45" i="20" s="1"/>
  <c r="M46" i="20"/>
  <c r="M45" i="20" s="1"/>
  <c r="O46" i="20"/>
  <c r="O45" i="20" s="1"/>
  <c r="Q46" i="20"/>
  <c r="V46" i="20"/>
  <c r="V45" i="20" s="1"/>
  <c r="G48" i="20"/>
  <c r="I48" i="20"/>
  <c r="K48" i="20"/>
  <c r="M48" i="20"/>
  <c r="O48" i="20"/>
  <c r="Q48" i="20"/>
  <c r="V48" i="20"/>
  <c r="G50" i="20"/>
  <c r="M50" i="20" s="1"/>
  <c r="I50" i="20"/>
  <c r="K50" i="20"/>
  <c r="O50" i="20"/>
  <c r="Q50" i="20"/>
  <c r="V50" i="20"/>
  <c r="G53" i="20"/>
  <c r="I53" i="20"/>
  <c r="K53" i="20"/>
  <c r="K52" i="20" s="1"/>
  <c r="M53" i="20"/>
  <c r="O53" i="20"/>
  <c r="Q53" i="20"/>
  <c r="V53" i="20"/>
  <c r="V52" i="20" s="1"/>
  <c r="G55" i="20"/>
  <c r="G52" i="20" s="1"/>
  <c r="I55" i="20"/>
  <c r="K55" i="20"/>
  <c r="M55" i="20"/>
  <c r="O55" i="20"/>
  <c r="O52" i="20" s="1"/>
  <c r="Q55" i="20"/>
  <c r="V55" i="20"/>
  <c r="G57" i="20"/>
  <c r="M57" i="20" s="1"/>
  <c r="I57" i="20"/>
  <c r="K57" i="20"/>
  <c r="O57" i="20"/>
  <c r="Q57" i="20"/>
  <c r="V57" i="20"/>
  <c r="G59" i="20"/>
  <c r="M59" i="20" s="1"/>
  <c r="I59" i="20"/>
  <c r="I52" i="20" s="1"/>
  <c r="K59" i="20"/>
  <c r="O59" i="20"/>
  <c r="Q59" i="20"/>
  <c r="Q52" i="20" s="1"/>
  <c r="V59" i="20"/>
  <c r="G61" i="20"/>
  <c r="I61" i="20"/>
  <c r="K61" i="20"/>
  <c r="M61" i="20"/>
  <c r="O61" i="20"/>
  <c r="Q61" i="20"/>
  <c r="V61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I66" i="20"/>
  <c r="K66" i="20"/>
  <c r="M66" i="20"/>
  <c r="O66" i="20"/>
  <c r="Q66" i="20"/>
  <c r="V66" i="20"/>
  <c r="G67" i="20"/>
  <c r="I67" i="20"/>
  <c r="K67" i="20"/>
  <c r="M67" i="20"/>
  <c r="O67" i="20"/>
  <c r="Q67" i="20"/>
  <c r="V67" i="20"/>
  <c r="G68" i="20"/>
  <c r="M68" i="20" s="1"/>
  <c r="I68" i="20"/>
  <c r="K68" i="20"/>
  <c r="O68" i="20"/>
  <c r="Q68" i="20"/>
  <c r="V68" i="20"/>
  <c r="I69" i="20"/>
  <c r="Q69" i="20"/>
  <c r="G70" i="20"/>
  <c r="I70" i="20"/>
  <c r="K70" i="20"/>
  <c r="K69" i="20" s="1"/>
  <c r="M70" i="20"/>
  <c r="M69" i="20" s="1"/>
  <c r="O70" i="20"/>
  <c r="Q70" i="20"/>
  <c r="V70" i="20"/>
  <c r="V69" i="20" s="1"/>
  <c r="G71" i="20"/>
  <c r="G69" i="20" s="1"/>
  <c r="I71" i="20"/>
  <c r="K71" i="20"/>
  <c r="M71" i="20"/>
  <c r="O71" i="20"/>
  <c r="O69" i="20" s="1"/>
  <c r="Q71" i="20"/>
  <c r="V71" i="20"/>
  <c r="G72" i="20"/>
  <c r="O72" i="20"/>
  <c r="G73" i="20"/>
  <c r="M73" i="20" s="1"/>
  <c r="M72" i="20" s="1"/>
  <c r="I73" i="20"/>
  <c r="I72" i="20" s="1"/>
  <c r="K73" i="20"/>
  <c r="K72" i="20" s="1"/>
  <c r="O73" i="20"/>
  <c r="Q73" i="20"/>
  <c r="Q72" i="20" s="1"/>
  <c r="V73" i="20"/>
  <c r="V72" i="20" s="1"/>
  <c r="G75" i="20"/>
  <c r="I75" i="20"/>
  <c r="K75" i="20"/>
  <c r="M75" i="20"/>
  <c r="O75" i="20"/>
  <c r="Q75" i="20"/>
  <c r="V75" i="20"/>
  <c r="G77" i="20"/>
  <c r="I77" i="20"/>
  <c r="K77" i="20"/>
  <c r="M77" i="20"/>
  <c r="O77" i="20"/>
  <c r="Q77" i="20"/>
  <c r="V77" i="20"/>
  <c r="G79" i="20"/>
  <c r="M79" i="20" s="1"/>
  <c r="I79" i="20"/>
  <c r="I78" i="20" s="1"/>
  <c r="K79" i="20"/>
  <c r="K78" i="20" s="1"/>
  <c r="O79" i="20"/>
  <c r="Q79" i="20"/>
  <c r="Q78" i="20" s="1"/>
  <c r="V79" i="20"/>
  <c r="V78" i="20" s="1"/>
  <c r="G80" i="20"/>
  <c r="I80" i="20"/>
  <c r="K80" i="20"/>
  <c r="M80" i="20"/>
  <c r="O80" i="20"/>
  <c r="Q80" i="20"/>
  <c r="V80" i="20"/>
  <c r="G81" i="20"/>
  <c r="I81" i="20"/>
  <c r="K81" i="20"/>
  <c r="M81" i="20"/>
  <c r="O81" i="20"/>
  <c r="Q81" i="20"/>
  <c r="V81" i="20"/>
  <c r="G82" i="20"/>
  <c r="M82" i="20" s="1"/>
  <c r="I82" i="20"/>
  <c r="K82" i="20"/>
  <c r="O82" i="20"/>
  <c r="O78" i="20" s="1"/>
  <c r="Q82" i="20"/>
  <c r="V82" i="20"/>
  <c r="G84" i="20"/>
  <c r="M84" i="20" s="1"/>
  <c r="I84" i="20"/>
  <c r="K84" i="20"/>
  <c r="O84" i="20"/>
  <c r="Q84" i="20"/>
  <c r="V84" i="20"/>
  <c r="G86" i="20"/>
  <c r="I86" i="20"/>
  <c r="K86" i="20"/>
  <c r="M86" i="20"/>
  <c r="O86" i="20"/>
  <c r="Q86" i="20"/>
  <c r="V86" i="20"/>
  <c r="G88" i="20"/>
  <c r="I88" i="20"/>
  <c r="K88" i="20"/>
  <c r="M88" i="20"/>
  <c r="O88" i="20"/>
  <c r="Q88" i="20"/>
  <c r="V88" i="20"/>
  <c r="G90" i="20"/>
  <c r="M90" i="20" s="1"/>
  <c r="I90" i="20"/>
  <c r="K90" i="20"/>
  <c r="O90" i="20"/>
  <c r="Q90" i="20"/>
  <c r="V90" i="20"/>
  <c r="G92" i="20"/>
  <c r="M92" i="20" s="1"/>
  <c r="I92" i="20"/>
  <c r="K92" i="20"/>
  <c r="O92" i="20"/>
  <c r="Q92" i="20"/>
  <c r="V92" i="20"/>
  <c r="G94" i="20"/>
  <c r="I94" i="20"/>
  <c r="K94" i="20"/>
  <c r="M94" i="20"/>
  <c r="O94" i="20"/>
  <c r="Q94" i="20"/>
  <c r="V94" i="20"/>
  <c r="G96" i="20"/>
  <c r="I96" i="20"/>
  <c r="K96" i="20"/>
  <c r="M96" i="20"/>
  <c r="O96" i="20"/>
  <c r="Q96" i="20"/>
  <c r="V96" i="20"/>
  <c r="G98" i="20"/>
  <c r="M98" i="20" s="1"/>
  <c r="I98" i="20"/>
  <c r="K98" i="20"/>
  <c r="O98" i="20"/>
  <c r="Q98" i="20"/>
  <c r="V98" i="20"/>
  <c r="G100" i="20"/>
  <c r="M100" i="20" s="1"/>
  <c r="I100" i="20"/>
  <c r="K100" i="20"/>
  <c r="O100" i="20"/>
  <c r="Q100" i="20"/>
  <c r="V100" i="20"/>
  <c r="G102" i="20"/>
  <c r="I102" i="20"/>
  <c r="K102" i="20"/>
  <c r="M102" i="20"/>
  <c r="O102" i="20"/>
  <c r="Q102" i="20"/>
  <c r="V102" i="20"/>
  <c r="G104" i="20"/>
  <c r="I104" i="20"/>
  <c r="K104" i="20"/>
  <c r="M104" i="20"/>
  <c r="O104" i="20"/>
  <c r="Q104" i="20"/>
  <c r="V104" i="20"/>
  <c r="G106" i="20"/>
  <c r="M106" i="20" s="1"/>
  <c r="I106" i="20"/>
  <c r="K106" i="20"/>
  <c r="O106" i="20"/>
  <c r="Q106" i="20"/>
  <c r="V106" i="20"/>
  <c r="G108" i="20"/>
  <c r="M108" i="20" s="1"/>
  <c r="I108" i="20"/>
  <c r="K108" i="20"/>
  <c r="O108" i="20"/>
  <c r="Q108" i="20"/>
  <c r="V108" i="20"/>
  <c r="G110" i="20"/>
  <c r="I110" i="20"/>
  <c r="K110" i="20"/>
  <c r="M110" i="20"/>
  <c r="O110" i="20"/>
  <c r="Q110" i="20"/>
  <c r="V110" i="20"/>
  <c r="G112" i="20"/>
  <c r="I112" i="20"/>
  <c r="K112" i="20"/>
  <c r="M112" i="20"/>
  <c r="O112" i="20"/>
  <c r="Q112" i="20"/>
  <c r="V112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I116" i="20"/>
  <c r="K116" i="20"/>
  <c r="M116" i="20"/>
  <c r="O116" i="20"/>
  <c r="Q116" i="20"/>
  <c r="V116" i="20"/>
  <c r="G119" i="20"/>
  <c r="G118" i="20" s="1"/>
  <c r="I119" i="20"/>
  <c r="I118" i="20" s="1"/>
  <c r="K119" i="20"/>
  <c r="K118" i="20" s="1"/>
  <c r="O119" i="20"/>
  <c r="O118" i="20" s="1"/>
  <c r="Q119" i="20"/>
  <c r="Q118" i="20" s="1"/>
  <c r="V119" i="20"/>
  <c r="V118" i="20" s="1"/>
  <c r="G121" i="20"/>
  <c r="I121" i="20"/>
  <c r="K121" i="20"/>
  <c r="M121" i="20"/>
  <c r="O121" i="20"/>
  <c r="Q121" i="20"/>
  <c r="V121" i="20"/>
  <c r="G122" i="20"/>
  <c r="I122" i="20"/>
  <c r="K122" i="20"/>
  <c r="M122" i="20"/>
  <c r="O122" i="20"/>
  <c r="Q122" i="20"/>
  <c r="V122" i="20"/>
  <c r="G123" i="20"/>
  <c r="I123" i="20"/>
  <c r="K123" i="20"/>
  <c r="M123" i="20"/>
  <c r="O123" i="20"/>
  <c r="Q123" i="20"/>
  <c r="V123" i="20"/>
  <c r="G125" i="20"/>
  <c r="M125" i="20" s="1"/>
  <c r="I125" i="20"/>
  <c r="K125" i="20"/>
  <c r="O125" i="20"/>
  <c r="Q125" i="20"/>
  <c r="V125" i="20"/>
  <c r="G127" i="20"/>
  <c r="I127" i="20"/>
  <c r="K127" i="20"/>
  <c r="M127" i="20"/>
  <c r="O127" i="20"/>
  <c r="Q127" i="20"/>
  <c r="V127" i="20"/>
  <c r="G129" i="20"/>
  <c r="I129" i="20"/>
  <c r="K129" i="20"/>
  <c r="M129" i="20"/>
  <c r="O129" i="20"/>
  <c r="Q129" i="20"/>
  <c r="V129" i="20"/>
  <c r="G131" i="20"/>
  <c r="I131" i="20"/>
  <c r="K131" i="20"/>
  <c r="M131" i="20"/>
  <c r="O131" i="20"/>
  <c r="Q131" i="20"/>
  <c r="V131" i="20"/>
  <c r="G133" i="20"/>
  <c r="M133" i="20" s="1"/>
  <c r="I133" i="20"/>
  <c r="K133" i="20"/>
  <c r="O133" i="20"/>
  <c r="Q133" i="20"/>
  <c r="V133" i="20"/>
  <c r="G135" i="20"/>
  <c r="I135" i="20"/>
  <c r="K135" i="20"/>
  <c r="M135" i="20"/>
  <c r="O135" i="20"/>
  <c r="Q135" i="20"/>
  <c r="V135" i="20"/>
  <c r="G137" i="20"/>
  <c r="I137" i="20"/>
  <c r="K137" i="20"/>
  <c r="M137" i="20"/>
  <c r="O137" i="20"/>
  <c r="Q137" i="20"/>
  <c r="V137" i="20"/>
  <c r="G139" i="20"/>
  <c r="I139" i="20"/>
  <c r="K139" i="20"/>
  <c r="M139" i="20"/>
  <c r="O139" i="20"/>
  <c r="Q139" i="20"/>
  <c r="V139" i="20"/>
  <c r="G141" i="20"/>
  <c r="M141" i="20" s="1"/>
  <c r="I141" i="20"/>
  <c r="K141" i="20"/>
  <c r="O141" i="20"/>
  <c r="Q141" i="20"/>
  <c r="V141" i="20"/>
  <c r="G143" i="20"/>
  <c r="I143" i="20"/>
  <c r="K143" i="20"/>
  <c r="M143" i="20"/>
  <c r="O143" i="20"/>
  <c r="Q143" i="20"/>
  <c r="V143" i="20"/>
  <c r="G145" i="20"/>
  <c r="I145" i="20"/>
  <c r="K145" i="20"/>
  <c r="M145" i="20"/>
  <c r="O145" i="20"/>
  <c r="Q145" i="20"/>
  <c r="V145" i="20"/>
  <c r="G150" i="20"/>
  <c r="I150" i="20"/>
  <c r="K150" i="20"/>
  <c r="M150" i="20"/>
  <c r="O150" i="20"/>
  <c r="Q150" i="20"/>
  <c r="V150" i="20"/>
  <c r="G155" i="20"/>
  <c r="M155" i="20" s="1"/>
  <c r="I155" i="20"/>
  <c r="K155" i="20"/>
  <c r="O155" i="20"/>
  <c r="Q155" i="20"/>
  <c r="V155" i="20"/>
  <c r="G160" i="20"/>
  <c r="I160" i="20"/>
  <c r="K160" i="20"/>
  <c r="M160" i="20"/>
  <c r="O160" i="20"/>
  <c r="Q160" i="20"/>
  <c r="V160" i="20"/>
  <c r="G161" i="20"/>
  <c r="I161" i="20"/>
  <c r="K161" i="20"/>
  <c r="M161" i="20"/>
  <c r="O161" i="20"/>
  <c r="Q161" i="20"/>
  <c r="V161" i="20"/>
  <c r="G163" i="20"/>
  <c r="I163" i="20"/>
  <c r="K163" i="20"/>
  <c r="M163" i="20"/>
  <c r="O163" i="20"/>
  <c r="Q163" i="20"/>
  <c r="V163" i="20"/>
  <c r="G165" i="20"/>
  <c r="M165" i="20" s="1"/>
  <c r="I165" i="20"/>
  <c r="K165" i="20"/>
  <c r="O165" i="20"/>
  <c r="Q165" i="20"/>
  <c r="V165" i="20"/>
  <c r="G167" i="20"/>
  <c r="M167" i="20" s="1"/>
  <c r="I167" i="20"/>
  <c r="K167" i="20"/>
  <c r="O167" i="20"/>
  <c r="Q167" i="20"/>
  <c r="V167" i="20"/>
  <c r="G169" i="20"/>
  <c r="I169" i="20"/>
  <c r="K169" i="20"/>
  <c r="M169" i="20"/>
  <c r="O169" i="20"/>
  <c r="Q169" i="20"/>
  <c r="V169" i="20"/>
  <c r="G171" i="20"/>
  <c r="I171" i="20"/>
  <c r="K171" i="20"/>
  <c r="M171" i="20"/>
  <c r="O171" i="20"/>
  <c r="Q171" i="20"/>
  <c r="V171" i="20"/>
  <c r="G173" i="20"/>
  <c r="M173" i="20" s="1"/>
  <c r="I173" i="20"/>
  <c r="K173" i="20"/>
  <c r="O173" i="20"/>
  <c r="Q173" i="20"/>
  <c r="V173" i="20"/>
  <c r="G174" i="20"/>
  <c r="I174" i="20"/>
  <c r="K174" i="20"/>
  <c r="M174" i="20"/>
  <c r="O174" i="20"/>
  <c r="Q174" i="20"/>
  <c r="V174" i="20"/>
  <c r="G177" i="20"/>
  <c r="G176" i="20" s="1"/>
  <c r="I177" i="20"/>
  <c r="I176" i="20" s="1"/>
  <c r="K177" i="20"/>
  <c r="M177" i="20"/>
  <c r="O177" i="20"/>
  <c r="O176" i="20" s="1"/>
  <c r="Q177" i="20"/>
  <c r="Q176" i="20" s="1"/>
  <c r="V177" i="20"/>
  <c r="G179" i="20"/>
  <c r="M179" i="20" s="1"/>
  <c r="I179" i="20"/>
  <c r="K179" i="20"/>
  <c r="O179" i="20"/>
  <c r="Q179" i="20"/>
  <c r="V179" i="20"/>
  <c r="G181" i="20"/>
  <c r="I181" i="20"/>
  <c r="K181" i="20"/>
  <c r="M181" i="20"/>
  <c r="O181" i="20"/>
  <c r="Q181" i="20"/>
  <c r="V181" i="20"/>
  <c r="G183" i="20"/>
  <c r="I183" i="20"/>
  <c r="K183" i="20"/>
  <c r="K176" i="20" s="1"/>
  <c r="M183" i="20"/>
  <c r="O183" i="20"/>
  <c r="Q183" i="20"/>
  <c r="V183" i="20"/>
  <c r="V176" i="20" s="1"/>
  <c r="G185" i="20"/>
  <c r="I185" i="20"/>
  <c r="K185" i="20"/>
  <c r="M185" i="20"/>
  <c r="O185" i="20"/>
  <c r="Q185" i="20"/>
  <c r="V185" i="20"/>
  <c r="G187" i="20"/>
  <c r="M187" i="20" s="1"/>
  <c r="I187" i="20"/>
  <c r="K187" i="20"/>
  <c r="O187" i="20"/>
  <c r="Q187" i="20"/>
  <c r="V187" i="20"/>
  <c r="G189" i="20"/>
  <c r="I189" i="20"/>
  <c r="K189" i="20"/>
  <c r="M189" i="20"/>
  <c r="O189" i="20"/>
  <c r="Q189" i="20"/>
  <c r="V189" i="20"/>
  <c r="G190" i="20"/>
  <c r="I190" i="20"/>
  <c r="K190" i="20"/>
  <c r="M190" i="20"/>
  <c r="O190" i="20"/>
  <c r="Q190" i="20"/>
  <c r="V190" i="20"/>
  <c r="G192" i="20"/>
  <c r="I192" i="20"/>
  <c r="K192" i="20"/>
  <c r="M192" i="20"/>
  <c r="O192" i="20"/>
  <c r="Q192" i="20"/>
  <c r="V192" i="20"/>
  <c r="G194" i="20"/>
  <c r="M194" i="20" s="1"/>
  <c r="I194" i="20"/>
  <c r="K194" i="20"/>
  <c r="O194" i="20"/>
  <c r="Q194" i="20"/>
  <c r="V194" i="20"/>
  <c r="G196" i="20"/>
  <c r="I196" i="20"/>
  <c r="K196" i="20"/>
  <c r="M196" i="20"/>
  <c r="O196" i="20"/>
  <c r="Q196" i="20"/>
  <c r="V196" i="20"/>
  <c r="G197" i="20"/>
  <c r="I197" i="20"/>
  <c r="K197" i="20"/>
  <c r="M197" i="20"/>
  <c r="O197" i="20"/>
  <c r="Q197" i="20"/>
  <c r="V197" i="20"/>
  <c r="G199" i="20"/>
  <c r="I199" i="20"/>
  <c r="K199" i="20"/>
  <c r="M199" i="20"/>
  <c r="O199" i="20"/>
  <c r="Q199" i="20"/>
  <c r="V199" i="20"/>
  <c r="G201" i="20"/>
  <c r="M201" i="20" s="1"/>
  <c r="I201" i="20"/>
  <c r="K201" i="20"/>
  <c r="O201" i="20"/>
  <c r="Q201" i="20"/>
  <c r="V201" i="20"/>
  <c r="G202" i="20"/>
  <c r="I202" i="20"/>
  <c r="K202" i="20"/>
  <c r="M202" i="20"/>
  <c r="O202" i="20"/>
  <c r="Q202" i="20"/>
  <c r="V202" i="20"/>
  <c r="G204" i="20"/>
  <c r="I204" i="20"/>
  <c r="K204" i="20"/>
  <c r="M204" i="20"/>
  <c r="O204" i="20"/>
  <c r="Q204" i="20"/>
  <c r="V204" i="20"/>
  <c r="G206" i="20"/>
  <c r="I206" i="20"/>
  <c r="K206" i="20"/>
  <c r="M206" i="20"/>
  <c r="O206" i="20"/>
  <c r="Q206" i="20"/>
  <c r="V206" i="20"/>
  <c r="G207" i="20"/>
  <c r="M207" i="20" s="1"/>
  <c r="I207" i="20"/>
  <c r="K207" i="20"/>
  <c r="O207" i="20"/>
  <c r="Q207" i="20"/>
  <c r="V207" i="20"/>
  <c r="G209" i="20"/>
  <c r="I209" i="20"/>
  <c r="K209" i="20"/>
  <c r="M209" i="20"/>
  <c r="O209" i="20"/>
  <c r="Q209" i="20"/>
  <c r="V209" i="20"/>
  <c r="G210" i="20"/>
  <c r="I210" i="20"/>
  <c r="K210" i="20"/>
  <c r="M210" i="20"/>
  <c r="O210" i="20"/>
  <c r="Q210" i="20"/>
  <c r="V210" i="20"/>
  <c r="G212" i="20"/>
  <c r="I212" i="20"/>
  <c r="K212" i="20"/>
  <c r="M212" i="20"/>
  <c r="O212" i="20"/>
  <c r="Q212" i="20"/>
  <c r="V212" i="20"/>
  <c r="G214" i="20"/>
  <c r="M214" i="20" s="1"/>
  <c r="I214" i="20"/>
  <c r="K214" i="20"/>
  <c r="O214" i="20"/>
  <c r="Q214" i="20"/>
  <c r="V214" i="20"/>
  <c r="G215" i="20"/>
  <c r="I215" i="20"/>
  <c r="K215" i="20"/>
  <c r="M215" i="20"/>
  <c r="O215" i="20"/>
  <c r="Q215" i="20"/>
  <c r="V215" i="20"/>
  <c r="G217" i="20"/>
  <c r="I217" i="20"/>
  <c r="K217" i="20"/>
  <c r="M217" i="20"/>
  <c r="O217" i="20"/>
  <c r="Q217" i="20"/>
  <c r="V217" i="20"/>
  <c r="G219" i="20"/>
  <c r="I219" i="20"/>
  <c r="K219" i="20"/>
  <c r="M219" i="20"/>
  <c r="O219" i="20"/>
  <c r="Q219" i="20"/>
  <c r="V219" i="20"/>
  <c r="G221" i="20"/>
  <c r="M221" i="20" s="1"/>
  <c r="I221" i="20"/>
  <c r="K221" i="20"/>
  <c r="O221" i="20"/>
  <c r="Q221" i="20"/>
  <c r="V221" i="20"/>
  <c r="G222" i="20"/>
  <c r="I222" i="20"/>
  <c r="K222" i="20"/>
  <c r="M222" i="20"/>
  <c r="O222" i="20"/>
  <c r="Q222" i="20"/>
  <c r="V222" i="20"/>
  <c r="G224" i="20"/>
  <c r="I224" i="20"/>
  <c r="K224" i="20"/>
  <c r="M224" i="20"/>
  <c r="O224" i="20"/>
  <c r="Q224" i="20"/>
  <c r="V224" i="20"/>
  <c r="G226" i="20"/>
  <c r="I226" i="20"/>
  <c r="K226" i="20"/>
  <c r="M226" i="20"/>
  <c r="O226" i="20"/>
  <c r="Q226" i="20"/>
  <c r="V226" i="20"/>
  <c r="G228" i="20"/>
  <c r="M228" i="20" s="1"/>
  <c r="I228" i="20"/>
  <c r="K228" i="20"/>
  <c r="O228" i="20"/>
  <c r="Q228" i="20"/>
  <c r="V228" i="20"/>
  <c r="G230" i="20"/>
  <c r="I230" i="20"/>
  <c r="K230" i="20"/>
  <c r="M230" i="20"/>
  <c r="O230" i="20"/>
  <c r="Q230" i="20"/>
  <c r="V230" i="20"/>
  <c r="G232" i="20"/>
  <c r="I232" i="20"/>
  <c r="K232" i="20"/>
  <c r="M232" i="20"/>
  <c r="O232" i="20"/>
  <c r="Q232" i="20"/>
  <c r="V232" i="20"/>
  <c r="G234" i="20"/>
  <c r="I234" i="20"/>
  <c r="K234" i="20"/>
  <c r="M234" i="20"/>
  <c r="O234" i="20"/>
  <c r="Q234" i="20"/>
  <c r="V234" i="20"/>
  <c r="G236" i="20"/>
  <c r="M236" i="20" s="1"/>
  <c r="I236" i="20"/>
  <c r="K236" i="20"/>
  <c r="O236" i="20"/>
  <c r="Q236" i="20"/>
  <c r="V236" i="20"/>
  <c r="G238" i="20"/>
  <c r="I238" i="20"/>
  <c r="K238" i="20"/>
  <c r="M238" i="20"/>
  <c r="O238" i="20"/>
  <c r="Q238" i="20"/>
  <c r="V238" i="20"/>
  <c r="G240" i="20"/>
  <c r="I240" i="20"/>
  <c r="K240" i="20"/>
  <c r="M240" i="20"/>
  <c r="O240" i="20"/>
  <c r="Q240" i="20"/>
  <c r="V240" i="20"/>
  <c r="AE243" i="20"/>
  <c r="G19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1" i="19"/>
  <c r="G10" i="19" s="1"/>
  <c r="I11" i="19"/>
  <c r="K11" i="19"/>
  <c r="K10" i="19" s="1"/>
  <c r="M11" i="19"/>
  <c r="O11" i="19"/>
  <c r="O10" i="19" s="1"/>
  <c r="Q11" i="19"/>
  <c r="V11" i="19"/>
  <c r="V10" i="19" s="1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I10" i="19" s="1"/>
  <c r="K14" i="19"/>
  <c r="M14" i="19"/>
  <c r="O14" i="19"/>
  <c r="Q14" i="19"/>
  <c r="Q10" i="19" s="1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M17" i="19" s="1"/>
  <c r="I17" i="19"/>
  <c r="K17" i="19"/>
  <c r="O17" i="19"/>
  <c r="Q17" i="19"/>
  <c r="V17" i="19"/>
  <c r="AE19" i="19"/>
  <c r="AF19" i="19"/>
  <c r="G152" i="18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I11" i="18"/>
  <c r="K11" i="18"/>
  <c r="M11" i="18"/>
  <c r="O11" i="18"/>
  <c r="Q11" i="18"/>
  <c r="V11" i="18"/>
  <c r="K13" i="18"/>
  <c r="V13" i="18"/>
  <c r="G14" i="18"/>
  <c r="G13" i="18" s="1"/>
  <c r="I14" i="18"/>
  <c r="I13" i="18" s="1"/>
  <c r="K14" i="18"/>
  <c r="M14" i="18"/>
  <c r="O14" i="18"/>
  <c r="O13" i="18" s="1"/>
  <c r="Q14" i="18"/>
  <c r="Q13" i="18" s="1"/>
  <c r="V14" i="18"/>
  <c r="G19" i="18"/>
  <c r="M19" i="18" s="1"/>
  <c r="I19" i="18"/>
  <c r="K19" i="18"/>
  <c r="O19" i="18"/>
  <c r="Q19" i="18"/>
  <c r="V19" i="18"/>
  <c r="G25" i="18"/>
  <c r="G24" i="18" s="1"/>
  <c r="I25" i="18"/>
  <c r="K25" i="18"/>
  <c r="K24" i="18" s="1"/>
  <c r="M25" i="18"/>
  <c r="M24" i="18" s="1"/>
  <c r="O25" i="18"/>
  <c r="O24" i="18" s="1"/>
  <c r="Q25" i="18"/>
  <c r="V25" i="18"/>
  <c r="V24" i="18" s="1"/>
  <c r="G30" i="18"/>
  <c r="I30" i="18"/>
  <c r="K30" i="18"/>
  <c r="M30" i="18"/>
  <c r="O30" i="18"/>
  <c r="Q30" i="18"/>
  <c r="V30" i="18"/>
  <c r="G35" i="18"/>
  <c r="M35" i="18" s="1"/>
  <c r="I35" i="18"/>
  <c r="K35" i="18"/>
  <c r="O35" i="18"/>
  <c r="Q35" i="18"/>
  <c r="V35" i="18"/>
  <c r="G40" i="18"/>
  <c r="I40" i="18"/>
  <c r="I24" i="18" s="1"/>
  <c r="K40" i="18"/>
  <c r="M40" i="18"/>
  <c r="O40" i="18"/>
  <c r="Q40" i="18"/>
  <c r="Q24" i="18" s="1"/>
  <c r="V40" i="18"/>
  <c r="G45" i="18"/>
  <c r="I45" i="18"/>
  <c r="K45" i="18"/>
  <c r="M45" i="18"/>
  <c r="O45" i="18"/>
  <c r="Q45" i="18"/>
  <c r="V45" i="18"/>
  <c r="G51" i="18"/>
  <c r="G50" i="18" s="1"/>
  <c r="I51" i="18"/>
  <c r="I50" i="18" s="1"/>
  <c r="K51" i="18"/>
  <c r="K50" i="18" s="1"/>
  <c r="O51" i="18"/>
  <c r="O50" i="18" s="1"/>
  <c r="Q51" i="18"/>
  <c r="Q50" i="18" s="1"/>
  <c r="V51" i="18"/>
  <c r="V50" i="18" s="1"/>
  <c r="G56" i="18"/>
  <c r="I56" i="18"/>
  <c r="K56" i="18"/>
  <c r="M56" i="18"/>
  <c r="O56" i="18"/>
  <c r="Q56" i="18"/>
  <c r="V56" i="18"/>
  <c r="G62" i="18"/>
  <c r="G61" i="18" s="1"/>
  <c r="I62" i="18"/>
  <c r="I61" i="18" s="1"/>
  <c r="K62" i="18"/>
  <c r="M62" i="18"/>
  <c r="O62" i="18"/>
  <c r="O61" i="18" s="1"/>
  <c r="Q62" i="18"/>
  <c r="Q61" i="18" s="1"/>
  <c r="V62" i="18"/>
  <c r="G67" i="18"/>
  <c r="M67" i="18" s="1"/>
  <c r="I67" i="18"/>
  <c r="K67" i="18"/>
  <c r="O67" i="18"/>
  <c r="Q67" i="18"/>
  <c r="V67" i="18"/>
  <c r="G72" i="18"/>
  <c r="I72" i="18"/>
  <c r="K72" i="18"/>
  <c r="M72" i="18"/>
  <c r="O72" i="18"/>
  <c r="Q72" i="18"/>
  <c r="V72" i="18"/>
  <c r="G80" i="18"/>
  <c r="M80" i="18" s="1"/>
  <c r="I80" i="18"/>
  <c r="K80" i="18"/>
  <c r="K61" i="18" s="1"/>
  <c r="O80" i="18"/>
  <c r="Q80" i="18"/>
  <c r="V80" i="18"/>
  <c r="V61" i="18" s="1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I92" i="18"/>
  <c r="Q92" i="18"/>
  <c r="G93" i="18"/>
  <c r="G92" i="18" s="1"/>
  <c r="I93" i="18"/>
  <c r="K93" i="18"/>
  <c r="K92" i="18" s="1"/>
  <c r="M93" i="18"/>
  <c r="M92" i="18" s="1"/>
  <c r="O93" i="18"/>
  <c r="O92" i="18" s="1"/>
  <c r="Q93" i="18"/>
  <c r="V93" i="18"/>
  <c r="V92" i="18" s="1"/>
  <c r="G99" i="18"/>
  <c r="G98" i="18" s="1"/>
  <c r="I99" i="18"/>
  <c r="I98" i="18" s="1"/>
  <c r="K99" i="18"/>
  <c r="K98" i="18" s="1"/>
  <c r="O99" i="18"/>
  <c r="O98" i="18" s="1"/>
  <c r="Q99" i="18"/>
  <c r="Q98" i="18" s="1"/>
  <c r="V99" i="18"/>
  <c r="V98" i="18" s="1"/>
  <c r="G104" i="18"/>
  <c r="I104" i="18"/>
  <c r="K104" i="18"/>
  <c r="M104" i="18"/>
  <c r="O104" i="18"/>
  <c r="Q104" i="18"/>
  <c r="V104" i="18"/>
  <c r="K106" i="18"/>
  <c r="V106" i="18"/>
  <c r="G107" i="18"/>
  <c r="G106" i="18" s="1"/>
  <c r="I107" i="18"/>
  <c r="I106" i="18" s="1"/>
  <c r="K107" i="18"/>
  <c r="M107" i="18"/>
  <c r="M106" i="18" s="1"/>
  <c r="O107" i="18"/>
  <c r="O106" i="18" s="1"/>
  <c r="Q107" i="18"/>
  <c r="Q106" i="18" s="1"/>
  <c r="V107" i="18"/>
  <c r="G109" i="18"/>
  <c r="I109" i="18"/>
  <c r="I108" i="18" s="1"/>
  <c r="K109" i="18"/>
  <c r="K108" i="18" s="1"/>
  <c r="M109" i="18"/>
  <c r="O109" i="18"/>
  <c r="Q109" i="18"/>
  <c r="Q108" i="18" s="1"/>
  <c r="V109" i="18"/>
  <c r="V108" i="18" s="1"/>
  <c r="G114" i="18"/>
  <c r="M114" i="18" s="1"/>
  <c r="I114" i="18"/>
  <c r="K114" i="18"/>
  <c r="O114" i="18"/>
  <c r="Q114" i="18"/>
  <c r="V114" i="18"/>
  <c r="G119" i="18"/>
  <c r="I119" i="18"/>
  <c r="K119" i="18"/>
  <c r="M119" i="18"/>
  <c r="O119" i="18"/>
  <c r="Q119" i="18"/>
  <c r="V119" i="18"/>
  <c r="G120" i="18"/>
  <c r="M120" i="18" s="1"/>
  <c r="I120" i="18"/>
  <c r="K120" i="18"/>
  <c r="O120" i="18"/>
  <c r="O108" i="18" s="1"/>
  <c r="Q120" i="18"/>
  <c r="V120" i="18"/>
  <c r="G128" i="18"/>
  <c r="I128" i="18"/>
  <c r="K128" i="18"/>
  <c r="M128" i="18"/>
  <c r="O128" i="18"/>
  <c r="Q128" i="18"/>
  <c r="V128" i="18"/>
  <c r="G137" i="18"/>
  <c r="I137" i="18"/>
  <c r="I136" i="18" s="1"/>
  <c r="K137" i="18"/>
  <c r="M137" i="18"/>
  <c r="O137" i="18"/>
  <c r="Q137" i="18"/>
  <c r="Q136" i="18" s="1"/>
  <c r="V137" i="18"/>
  <c r="G138" i="18"/>
  <c r="G136" i="18" s="1"/>
  <c r="I138" i="18"/>
  <c r="K138" i="18"/>
  <c r="O138" i="18"/>
  <c r="O136" i="18" s="1"/>
  <c r="Q138" i="18"/>
  <c r="V138" i="18"/>
  <c r="G139" i="18"/>
  <c r="I139" i="18"/>
  <c r="K139" i="18"/>
  <c r="M139" i="18"/>
  <c r="O139" i="18"/>
  <c r="Q139" i="18"/>
  <c r="V139" i="18"/>
  <c r="G140" i="18"/>
  <c r="M140" i="18" s="1"/>
  <c r="I140" i="18"/>
  <c r="K140" i="18"/>
  <c r="K136" i="18" s="1"/>
  <c r="O140" i="18"/>
  <c r="Q140" i="18"/>
  <c r="V140" i="18"/>
  <c r="V136" i="18" s="1"/>
  <c r="G141" i="18"/>
  <c r="I141" i="18"/>
  <c r="K141" i="18"/>
  <c r="M141" i="18"/>
  <c r="O141" i="18"/>
  <c r="Q141" i="18"/>
  <c r="V141" i="18"/>
  <c r="G142" i="18"/>
  <c r="M142" i="18" s="1"/>
  <c r="I142" i="18"/>
  <c r="K142" i="18"/>
  <c r="O142" i="18"/>
  <c r="Q142" i="18"/>
  <c r="V142" i="18"/>
  <c r="G144" i="18"/>
  <c r="M144" i="18" s="1"/>
  <c r="M143" i="18" s="1"/>
  <c r="I144" i="18"/>
  <c r="K144" i="18"/>
  <c r="K143" i="18" s="1"/>
  <c r="O144" i="18"/>
  <c r="O143" i="18" s="1"/>
  <c r="Q144" i="18"/>
  <c r="V144" i="18"/>
  <c r="V143" i="18" s="1"/>
  <c r="G145" i="18"/>
  <c r="I145" i="18"/>
  <c r="K145" i="18"/>
  <c r="M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I147" i="18"/>
  <c r="I143" i="18" s="1"/>
  <c r="K147" i="18"/>
  <c r="M147" i="18"/>
  <c r="O147" i="18"/>
  <c r="Q147" i="18"/>
  <c r="Q143" i="18" s="1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M150" i="18" s="1"/>
  <c r="I150" i="18"/>
  <c r="K150" i="18"/>
  <c r="O150" i="18"/>
  <c r="Q150" i="18"/>
  <c r="V150" i="18"/>
  <c r="AE152" i="18"/>
  <c r="AF152" i="18"/>
  <c r="G70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AF70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6" i="17"/>
  <c r="G25" i="17" s="1"/>
  <c r="I26" i="17"/>
  <c r="I25" i="17" s="1"/>
  <c r="K26" i="17"/>
  <c r="K25" i="17" s="1"/>
  <c r="O26" i="17"/>
  <c r="O25" i="17" s="1"/>
  <c r="Q26" i="17"/>
  <c r="Q25" i="17" s="1"/>
  <c r="V26" i="17"/>
  <c r="V25" i="17" s="1"/>
  <c r="G29" i="17"/>
  <c r="I29" i="17"/>
  <c r="K29" i="17"/>
  <c r="M29" i="17"/>
  <c r="O29" i="17"/>
  <c r="Q29" i="17"/>
  <c r="V29" i="17"/>
  <c r="G33" i="17"/>
  <c r="I33" i="17"/>
  <c r="K33" i="17"/>
  <c r="M33" i="17"/>
  <c r="O33" i="17"/>
  <c r="Q33" i="17"/>
  <c r="V33" i="17"/>
  <c r="G36" i="17"/>
  <c r="I36" i="17"/>
  <c r="K36" i="17"/>
  <c r="M36" i="17"/>
  <c r="O36" i="17"/>
  <c r="Q36" i="17"/>
  <c r="V36" i="17"/>
  <c r="G39" i="17"/>
  <c r="M39" i="17" s="1"/>
  <c r="I39" i="17"/>
  <c r="K39" i="17"/>
  <c r="O39" i="17"/>
  <c r="Q39" i="17"/>
  <c r="V39" i="17"/>
  <c r="G42" i="17"/>
  <c r="I42" i="17"/>
  <c r="K42" i="17"/>
  <c r="M42" i="17"/>
  <c r="O42" i="17"/>
  <c r="Q42" i="17"/>
  <c r="V42" i="17"/>
  <c r="G45" i="17"/>
  <c r="I45" i="17"/>
  <c r="K45" i="17"/>
  <c r="M45" i="17"/>
  <c r="O45" i="17"/>
  <c r="Q45" i="17"/>
  <c r="V45" i="17"/>
  <c r="G49" i="17"/>
  <c r="G48" i="17" s="1"/>
  <c r="I49" i="17"/>
  <c r="I48" i="17" s="1"/>
  <c r="K49" i="17"/>
  <c r="K48" i="17" s="1"/>
  <c r="O49" i="17"/>
  <c r="O48" i="17" s="1"/>
  <c r="Q49" i="17"/>
  <c r="Q48" i="17" s="1"/>
  <c r="V49" i="17"/>
  <c r="V48" i="17" s="1"/>
  <c r="I50" i="17"/>
  <c r="Q50" i="17"/>
  <c r="G51" i="17"/>
  <c r="G50" i="17" s="1"/>
  <c r="I51" i="17"/>
  <c r="K51" i="17"/>
  <c r="K50" i="17" s="1"/>
  <c r="M51" i="17"/>
  <c r="M50" i="17" s="1"/>
  <c r="O51" i="17"/>
  <c r="O50" i="17" s="1"/>
  <c r="Q51" i="17"/>
  <c r="V51" i="17"/>
  <c r="V50" i="17" s="1"/>
  <c r="G53" i="17"/>
  <c r="G52" i="17" s="1"/>
  <c r="I53" i="17"/>
  <c r="I52" i="17" s="1"/>
  <c r="K53" i="17"/>
  <c r="K52" i="17" s="1"/>
  <c r="O53" i="17"/>
  <c r="O52" i="17" s="1"/>
  <c r="Q53" i="17"/>
  <c r="Q52" i="17" s="1"/>
  <c r="V53" i="17"/>
  <c r="V52" i="17" s="1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2" i="17"/>
  <c r="I62" i="17"/>
  <c r="I61" i="17" s="1"/>
  <c r="K62" i="17"/>
  <c r="K61" i="17" s="1"/>
  <c r="M62" i="17"/>
  <c r="O62" i="17"/>
  <c r="Q62" i="17"/>
  <c r="Q61" i="17" s="1"/>
  <c r="V62" i="17"/>
  <c r="V61" i="17" s="1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O61" i="17" s="1"/>
  <c r="Q65" i="17"/>
  <c r="V65" i="17"/>
  <c r="G66" i="17"/>
  <c r="I66" i="17"/>
  <c r="K66" i="17"/>
  <c r="M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AE70" i="17"/>
  <c r="G129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5" i="16"/>
  <c r="I15" i="16"/>
  <c r="K15" i="16"/>
  <c r="M15" i="16"/>
  <c r="O15" i="16"/>
  <c r="Q15" i="16"/>
  <c r="V15" i="16"/>
  <c r="G32" i="16"/>
  <c r="I32" i="16"/>
  <c r="K32" i="16"/>
  <c r="M32" i="16"/>
  <c r="O32" i="16"/>
  <c r="Q32" i="16"/>
  <c r="V32" i="16"/>
  <c r="G53" i="16"/>
  <c r="I53" i="16"/>
  <c r="I52" i="16" s="1"/>
  <c r="K53" i="16"/>
  <c r="K52" i="16" s="1"/>
  <c r="M53" i="16"/>
  <c r="O53" i="16"/>
  <c r="Q53" i="16"/>
  <c r="Q52" i="16" s="1"/>
  <c r="V53" i="16"/>
  <c r="V52" i="16" s="1"/>
  <c r="G62" i="16"/>
  <c r="I62" i="16"/>
  <c r="K62" i="16"/>
  <c r="M62" i="16"/>
  <c r="O62" i="16"/>
  <c r="Q62" i="16"/>
  <c r="V62" i="16"/>
  <c r="G71" i="16"/>
  <c r="I71" i="16"/>
  <c r="K71" i="16"/>
  <c r="M71" i="16"/>
  <c r="O71" i="16"/>
  <c r="Q71" i="16"/>
  <c r="V71" i="16"/>
  <c r="G76" i="16"/>
  <c r="M76" i="16" s="1"/>
  <c r="I76" i="16"/>
  <c r="K76" i="16"/>
  <c r="O76" i="16"/>
  <c r="O52" i="16" s="1"/>
  <c r="Q76" i="16"/>
  <c r="V76" i="16"/>
  <c r="G77" i="16"/>
  <c r="I77" i="16"/>
  <c r="K77" i="16"/>
  <c r="M77" i="16"/>
  <c r="O77" i="16"/>
  <c r="Q77" i="16"/>
  <c r="V77" i="16"/>
  <c r="G79" i="16"/>
  <c r="I79" i="16"/>
  <c r="K79" i="16"/>
  <c r="M79" i="16"/>
  <c r="O79" i="16"/>
  <c r="Q79" i="16"/>
  <c r="V79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M88" i="16"/>
  <c r="O88" i="16"/>
  <c r="Q88" i="16"/>
  <c r="V88" i="16"/>
  <c r="G92" i="16"/>
  <c r="I92" i="16"/>
  <c r="K92" i="16"/>
  <c r="M92" i="16"/>
  <c r="O92" i="16"/>
  <c r="Q92" i="16"/>
  <c r="V92" i="16"/>
  <c r="G93" i="16"/>
  <c r="I93" i="16"/>
  <c r="K93" i="16"/>
  <c r="M93" i="16"/>
  <c r="O93" i="16"/>
  <c r="Q93" i="16"/>
  <c r="V93" i="16"/>
  <c r="G96" i="16"/>
  <c r="M96" i="16" s="1"/>
  <c r="I96" i="16"/>
  <c r="K96" i="16"/>
  <c r="O96" i="16"/>
  <c r="Q96" i="16"/>
  <c r="V96" i="16"/>
  <c r="G98" i="16"/>
  <c r="I98" i="16"/>
  <c r="K98" i="16"/>
  <c r="M98" i="16"/>
  <c r="O98" i="16"/>
  <c r="Q98" i="16"/>
  <c r="V98" i="16"/>
  <c r="G100" i="16"/>
  <c r="I100" i="16"/>
  <c r="K100" i="16"/>
  <c r="M100" i="16"/>
  <c r="O100" i="16"/>
  <c r="Q100" i="16"/>
  <c r="V100" i="16"/>
  <c r="G104" i="16"/>
  <c r="I104" i="16"/>
  <c r="K104" i="16"/>
  <c r="M104" i="16"/>
  <c r="O104" i="16"/>
  <c r="Q104" i="16"/>
  <c r="V104" i="16"/>
  <c r="G106" i="16"/>
  <c r="M106" i="16" s="1"/>
  <c r="I106" i="16"/>
  <c r="K106" i="16"/>
  <c r="O106" i="16"/>
  <c r="Q106" i="16"/>
  <c r="V106" i="16"/>
  <c r="G108" i="16"/>
  <c r="I108" i="16"/>
  <c r="K108" i="16"/>
  <c r="M108" i="16"/>
  <c r="O108" i="16"/>
  <c r="Q108" i="16"/>
  <c r="V108" i="16"/>
  <c r="G110" i="16"/>
  <c r="I110" i="16"/>
  <c r="K110" i="16"/>
  <c r="M110" i="16"/>
  <c r="O110" i="16"/>
  <c r="Q110" i="16"/>
  <c r="V110" i="16"/>
  <c r="G111" i="16"/>
  <c r="I111" i="16"/>
  <c r="K111" i="16"/>
  <c r="M111" i="16"/>
  <c r="O111" i="16"/>
  <c r="Q111" i="16"/>
  <c r="V111" i="16"/>
  <c r="G114" i="16"/>
  <c r="I114" i="16"/>
  <c r="I113" i="16" s="1"/>
  <c r="K114" i="16"/>
  <c r="K113" i="16" s="1"/>
  <c r="M114" i="16"/>
  <c r="M113" i="16" s="1"/>
  <c r="O114" i="16"/>
  <c r="Q114" i="16"/>
  <c r="Q113" i="16" s="1"/>
  <c r="V114" i="16"/>
  <c r="V113" i="16" s="1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O113" i="16" s="1"/>
  <c r="Q117" i="16"/>
  <c r="V117" i="16"/>
  <c r="G118" i="16"/>
  <c r="I118" i="16"/>
  <c r="K118" i="16"/>
  <c r="M118" i="16"/>
  <c r="O118" i="16"/>
  <c r="Q118" i="16"/>
  <c r="V118" i="16"/>
  <c r="G119" i="16"/>
  <c r="I119" i="16"/>
  <c r="K119" i="16"/>
  <c r="M119" i="16"/>
  <c r="O119" i="16"/>
  <c r="Q119" i="16"/>
  <c r="V119" i="16"/>
  <c r="G121" i="16"/>
  <c r="G120" i="16" s="1"/>
  <c r="I121" i="16"/>
  <c r="I120" i="16" s="1"/>
  <c r="K121" i="16"/>
  <c r="K120" i="16" s="1"/>
  <c r="O121" i="16"/>
  <c r="O120" i="16" s="1"/>
  <c r="Q121" i="16"/>
  <c r="Q120" i="16" s="1"/>
  <c r="V121" i="16"/>
  <c r="V120" i="16" s="1"/>
  <c r="G122" i="16"/>
  <c r="I122" i="16"/>
  <c r="K122" i="16"/>
  <c r="M122" i="16"/>
  <c r="O122" i="16"/>
  <c r="Q122" i="16"/>
  <c r="V122" i="16"/>
  <c r="G123" i="16"/>
  <c r="I123" i="16"/>
  <c r="K123" i="16"/>
  <c r="M123" i="16"/>
  <c r="O123" i="16"/>
  <c r="Q123" i="16"/>
  <c r="V123" i="16"/>
  <c r="G124" i="16"/>
  <c r="I124" i="16"/>
  <c r="K124" i="16"/>
  <c r="M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AE129" i="16"/>
  <c r="G93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K11" i="15"/>
  <c r="V11" i="15"/>
  <c r="G12" i="15"/>
  <c r="G11" i="15" s="1"/>
  <c r="I12" i="15"/>
  <c r="I11" i="15" s="1"/>
  <c r="K12" i="15"/>
  <c r="M12" i="15"/>
  <c r="O12" i="15"/>
  <c r="O11" i="15" s="1"/>
  <c r="Q12" i="15"/>
  <c r="Q11" i="15" s="1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K19" i="15"/>
  <c r="V19" i="15"/>
  <c r="G20" i="15"/>
  <c r="G19" i="15" s="1"/>
  <c r="I20" i="15"/>
  <c r="I19" i="15" s="1"/>
  <c r="K20" i="15"/>
  <c r="M20" i="15"/>
  <c r="O20" i="15"/>
  <c r="O19" i="15" s="1"/>
  <c r="Q20" i="15"/>
  <c r="Q19" i="15" s="1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4" i="15"/>
  <c r="I24" i="15"/>
  <c r="I23" i="15" s="1"/>
  <c r="K24" i="15"/>
  <c r="M24" i="15"/>
  <c r="O24" i="15"/>
  <c r="Q24" i="15"/>
  <c r="Q23" i="15" s="1"/>
  <c r="V24" i="15"/>
  <c r="G25" i="15"/>
  <c r="G23" i="15" s="1"/>
  <c r="I25" i="15"/>
  <c r="K25" i="15"/>
  <c r="O25" i="15"/>
  <c r="O23" i="15" s="1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K23" i="15" s="1"/>
  <c r="O27" i="15"/>
  <c r="Q27" i="15"/>
  <c r="V27" i="15"/>
  <c r="V23" i="15" s="1"/>
  <c r="G30" i="15"/>
  <c r="I30" i="15"/>
  <c r="K30" i="15"/>
  <c r="M30" i="15"/>
  <c r="O30" i="15"/>
  <c r="Q30" i="15"/>
  <c r="V30" i="15"/>
  <c r="G32" i="15"/>
  <c r="I32" i="15"/>
  <c r="I31" i="15" s="1"/>
  <c r="K32" i="15"/>
  <c r="M32" i="15"/>
  <c r="O32" i="15"/>
  <c r="Q32" i="15"/>
  <c r="Q31" i="15" s="1"/>
  <c r="V32" i="15"/>
  <c r="G34" i="15"/>
  <c r="M34" i="15" s="1"/>
  <c r="I34" i="15"/>
  <c r="K34" i="15"/>
  <c r="K31" i="15" s="1"/>
  <c r="O34" i="15"/>
  <c r="Q34" i="15"/>
  <c r="V34" i="15"/>
  <c r="V31" i="15" s="1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O31" i="15" s="1"/>
  <c r="Q36" i="15"/>
  <c r="V36" i="15"/>
  <c r="G37" i="15"/>
  <c r="I37" i="15"/>
  <c r="K37" i="15"/>
  <c r="M37" i="15"/>
  <c r="O37" i="15"/>
  <c r="Q37" i="15"/>
  <c r="V37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4" i="15"/>
  <c r="M74" i="15" s="1"/>
  <c r="M73" i="15" s="1"/>
  <c r="I74" i="15"/>
  <c r="K74" i="15"/>
  <c r="K73" i="15" s="1"/>
  <c r="O74" i="15"/>
  <c r="O73" i="15" s="1"/>
  <c r="Q74" i="15"/>
  <c r="V74" i="15"/>
  <c r="V73" i="15" s="1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I73" i="15" s="1"/>
  <c r="K77" i="15"/>
  <c r="M77" i="15"/>
  <c r="O77" i="15"/>
  <c r="Q77" i="15"/>
  <c r="Q73" i="15" s="1"/>
  <c r="V77" i="15"/>
  <c r="G78" i="15"/>
  <c r="M78" i="15" s="1"/>
  <c r="I78" i="15"/>
  <c r="K78" i="15"/>
  <c r="O78" i="15"/>
  <c r="Q78" i="15"/>
  <c r="V78" i="15"/>
  <c r="G80" i="15"/>
  <c r="G79" i="15" s="1"/>
  <c r="I80" i="15"/>
  <c r="I79" i="15" s="1"/>
  <c r="K80" i="15"/>
  <c r="K79" i="15" s="1"/>
  <c r="O80" i="15"/>
  <c r="O79" i="15" s="1"/>
  <c r="Q80" i="15"/>
  <c r="Q79" i="15" s="1"/>
  <c r="V80" i="15"/>
  <c r="V79" i="15" s="1"/>
  <c r="G85" i="15"/>
  <c r="M85" i="15" s="1"/>
  <c r="I85" i="15"/>
  <c r="K85" i="15"/>
  <c r="K84" i="15" s="1"/>
  <c r="O85" i="15"/>
  <c r="O84" i="15" s="1"/>
  <c r="Q85" i="15"/>
  <c r="V85" i="15"/>
  <c r="V84" i="15" s="1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I84" i="15" s="1"/>
  <c r="K88" i="15"/>
  <c r="M88" i="15"/>
  <c r="O88" i="15"/>
  <c r="Q88" i="15"/>
  <c r="Q84" i="15" s="1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AE93" i="15"/>
  <c r="AF93" i="15"/>
  <c r="G393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I14" i="14" s="1"/>
  <c r="K15" i="14"/>
  <c r="O15" i="14"/>
  <c r="O14" i="14" s="1"/>
  <c r="Q15" i="14"/>
  <c r="Q14" i="14" s="1"/>
  <c r="V15" i="14"/>
  <c r="G18" i="14"/>
  <c r="M18" i="14" s="1"/>
  <c r="I18" i="14"/>
  <c r="K18" i="14"/>
  <c r="O18" i="14"/>
  <c r="Q18" i="14"/>
  <c r="V18" i="14"/>
  <c r="G21" i="14"/>
  <c r="I21" i="14"/>
  <c r="K21" i="14"/>
  <c r="K14" i="14" s="1"/>
  <c r="M21" i="14"/>
  <c r="O21" i="14"/>
  <c r="Q21" i="14"/>
  <c r="V21" i="14"/>
  <c r="V14" i="14" s="1"/>
  <c r="K31" i="14"/>
  <c r="V31" i="14"/>
  <c r="G32" i="14"/>
  <c r="I32" i="14"/>
  <c r="I31" i="14" s="1"/>
  <c r="K32" i="14"/>
  <c r="O32" i="14"/>
  <c r="O31" i="14" s="1"/>
  <c r="Q32" i="14"/>
  <c r="Q31" i="14" s="1"/>
  <c r="V32" i="14"/>
  <c r="G43" i="14"/>
  <c r="I43" i="14"/>
  <c r="K43" i="14"/>
  <c r="K42" i="14" s="1"/>
  <c r="M43" i="14"/>
  <c r="O43" i="14"/>
  <c r="Q43" i="14"/>
  <c r="V43" i="14"/>
  <c r="V42" i="14" s="1"/>
  <c r="G45" i="14"/>
  <c r="I45" i="14"/>
  <c r="K45" i="14"/>
  <c r="M45" i="14"/>
  <c r="O45" i="14"/>
  <c r="Q45" i="14"/>
  <c r="V45" i="14"/>
  <c r="G49" i="14"/>
  <c r="I49" i="14"/>
  <c r="K49" i="14"/>
  <c r="O49" i="14"/>
  <c r="Q49" i="14"/>
  <c r="V49" i="14"/>
  <c r="G59" i="14"/>
  <c r="M59" i="14" s="1"/>
  <c r="I59" i="14"/>
  <c r="K59" i="14"/>
  <c r="O59" i="14"/>
  <c r="Q59" i="14"/>
  <c r="V59" i="14"/>
  <c r="G68" i="14"/>
  <c r="I68" i="14"/>
  <c r="K68" i="14"/>
  <c r="M68" i="14"/>
  <c r="O68" i="14"/>
  <c r="Q68" i="14"/>
  <c r="V68" i="14"/>
  <c r="G77" i="14"/>
  <c r="I77" i="14"/>
  <c r="K77" i="14"/>
  <c r="M77" i="14"/>
  <c r="O77" i="14"/>
  <c r="Q77" i="14"/>
  <c r="V77" i="14"/>
  <c r="G86" i="14"/>
  <c r="M86" i="14" s="1"/>
  <c r="I86" i="14"/>
  <c r="K86" i="14"/>
  <c r="O86" i="14"/>
  <c r="Q86" i="14"/>
  <c r="V86" i="14"/>
  <c r="G90" i="14"/>
  <c r="M90" i="14" s="1"/>
  <c r="I90" i="14"/>
  <c r="I42" i="14" s="1"/>
  <c r="K90" i="14"/>
  <c r="O90" i="14"/>
  <c r="Q90" i="14"/>
  <c r="Q42" i="14" s="1"/>
  <c r="V90" i="14"/>
  <c r="K100" i="14"/>
  <c r="V100" i="14"/>
  <c r="G101" i="14"/>
  <c r="G100" i="14" s="1"/>
  <c r="I101" i="14"/>
  <c r="K101" i="14"/>
  <c r="M101" i="14"/>
  <c r="O101" i="14"/>
  <c r="O100" i="14" s="1"/>
  <c r="Q101" i="14"/>
  <c r="V101" i="14"/>
  <c r="G104" i="14"/>
  <c r="M104" i="14" s="1"/>
  <c r="I104" i="14"/>
  <c r="K104" i="14"/>
  <c r="O104" i="14"/>
  <c r="Q104" i="14"/>
  <c r="V104" i="14"/>
  <c r="G106" i="14"/>
  <c r="M106" i="14" s="1"/>
  <c r="I106" i="14"/>
  <c r="I100" i="14" s="1"/>
  <c r="K106" i="14"/>
  <c r="O106" i="14"/>
  <c r="Q106" i="14"/>
  <c r="Q100" i="14" s="1"/>
  <c r="V106" i="14"/>
  <c r="I112" i="14"/>
  <c r="K112" i="14"/>
  <c r="Q112" i="14"/>
  <c r="V112" i="14"/>
  <c r="G113" i="14"/>
  <c r="G112" i="14" s="1"/>
  <c r="I113" i="14"/>
  <c r="K113" i="14"/>
  <c r="M113" i="14"/>
  <c r="M112" i="14" s="1"/>
  <c r="O113" i="14"/>
  <c r="O112" i="14" s="1"/>
  <c r="Q113" i="14"/>
  <c r="V113" i="14"/>
  <c r="G115" i="14"/>
  <c r="O115" i="14"/>
  <c r="G116" i="14"/>
  <c r="M116" i="14" s="1"/>
  <c r="M115" i="14" s="1"/>
  <c r="I116" i="14"/>
  <c r="I115" i="14" s="1"/>
  <c r="K116" i="14"/>
  <c r="O116" i="14"/>
  <c r="Q116" i="14"/>
  <c r="Q115" i="14" s="1"/>
  <c r="V116" i="14"/>
  <c r="G126" i="14"/>
  <c r="I126" i="14"/>
  <c r="K126" i="14"/>
  <c r="M126" i="14"/>
  <c r="O126" i="14"/>
  <c r="Q126" i="14"/>
  <c r="V126" i="14"/>
  <c r="G129" i="14"/>
  <c r="I129" i="14"/>
  <c r="K129" i="14"/>
  <c r="O129" i="14"/>
  <c r="O128" i="14" s="1"/>
  <c r="Q129" i="14"/>
  <c r="V129" i="14"/>
  <c r="G132" i="14"/>
  <c r="M132" i="14" s="1"/>
  <c r="I132" i="14"/>
  <c r="K132" i="14"/>
  <c r="O132" i="14"/>
  <c r="Q132" i="14"/>
  <c r="V132" i="14"/>
  <c r="G134" i="14"/>
  <c r="I134" i="14"/>
  <c r="K134" i="14"/>
  <c r="K128" i="14" s="1"/>
  <c r="M134" i="14"/>
  <c r="O134" i="14"/>
  <c r="Q134" i="14"/>
  <c r="V134" i="14"/>
  <c r="V128" i="14" s="1"/>
  <c r="G135" i="14"/>
  <c r="I135" i="14"/>
  <c r="K135" i="14"/>
  <c r="M135" i="14"/>
  <c r="O135" i="14"/>
  <c r="Q135" i="14"/>
  <c r="V135" i="14"/>
  <c r="G137" i="14"/>
  <c r="M137" i="14" s="1"/>
  <c r="I137" i="14"/>
  <c r="K137" i="14"/>
  <c r="O137" i="14"/>
  <c r="Q137" i="14"/>
  <c r="V137" i="14"/>
  <c r="G141" i="14"/>
  <c r="I141" i="14"/>
  <c r="O141" i="14"/>
  <c r="Q141" i="14"/>
  <c r="G142" i="14"/>
  <c r="I142" i="14"/>
  <c r="K142" i="14"/>
  <c r="K141" i="14" s="1"/>
  <c r="M142" i="14"/>
  <c r="M141" i="14" s="1"/>
  <c r="O142" i="14"/>
  <c r="Q142" i="14"/>
  <c r="V142" i="14"/>
  <c r="V141" i="14" s="1"/>
  <c r="K151" i="14"/>
  <c r="V151" i="14"/>
  <c r="G152" i="14"/>
  <c r="I152" i="14"/>
  <c r="I151" i="14" s="1"/>
  <c r="K152" i="14"/>
  <c r="O152" i="14"/>
  <c r="O151" i="14" s="1"/>
  <c r="Q152" i="14"/>
  <c r="Q151" i="14" s="1"/>
  <c r="V152" i="14"/>
  <c r="G154" i="14"/>
  <c r="I154" i="14"/>
  <c r="K154" i="14"/>
  <c r="M154" i="14"/>
  <c r="O154" i="14"/>
  <c r="Q154" i="14"/>
  <c r="V154" i="14"/>
  <c r="G164" i="14"/>
  <c r="I164" i="14"/>
  <c r="K164" i="14"/>
  <c r="M164" i="14"/>
  <c r="O164" i="14"/>
  <c r="Q164" i="14"/>
  <c r="V164" i="14"/>
  <c r="G174" i="14"/>
  <c r="I174" i="14"/>
  <c r="K174" i="14"/>
  <c r="O174" i="14"/>
  <c r="O153" i="14" s="1"/>
  <c r="Q174" i="14"/>
  <c r="V174" i="14"/>
  <c r="G175" i="14"/>
  <c r="M175" i="14" s="1"/>
  <c r="I175" i="14"/>
  <c r="I153" i="14" s="1"/>
  <c r="K175" i="14"/>
  <c r="O175" i="14"/>
  <c r="Q175" i="14"/>
  <c r="Q153" i="14" s="1"/>
  <c r="V175" i="14"/>
  <c r="G176" i="14"/>
  <c r="I176" i="14"/>
  <c r="K176" i="14"/>
  <c r="M176" i="14"/>
  <c r="O176" i="14"/>
  <c r="Q176" i="14"/>
  <c r="V176" i="14"/>
  <c r="G181" i="14"/>
  <c r="I181" i="14"/>
  <c r="K181" i="14"/>
  <c r="M181" i="14"/>
  <c r="O181" i="14"/>
  <c r="Q181" i="14"/>
  <c r="V181" i="14"/>
  <c r="G194" i="14"/>
  <c r="G195" i="14"/>
  <c r="M195" i="14" s="1"/>
  <c r="I195" i="14"/>
  <c r="K195" i="14"/>
  <c r="O195" i="14"/>
  <c r="Q195" i="14"/>
  <c r="V195" i="14"/>
  <c r="G196" i="14"/>
  <c r="I196" i="14"/>
  <c r="K196" i="14"/>
  <c r="M196" i="14"/>
  <c r="O196" i="14"/>
  <c r="Q196" i="14"/>
  <c r="V196" i="14"/>
  <c r="G204" i="14"/>
  <c r="I204" i="14"/>
  <c r="K204" i="14"/>
  <c r="M204" i="14"/>
  <c r="O204" i="14"/>
  <c r="Q204" i="14"/>
  <c r="V204" i="14"/>
  <c r="G212" i="14"/>
  <c r="M212" i="14" s="1"/>
  <c r="I212" i="14"/>
  <c r="K212" i="14"/>
  <c r="O212" i="14"/>
  <c r="O194" i="14" s="1"/>
  <c r="Q212" i="14"/>
  <c r="V212" i="14"/>
  <c r="G213" i="14"/>
  <c r="M213" i="14" s="1"/>
  <c r="I213" i="14"/>
  <c r="K213" i="14"/>
  <c r="O213" i="14"/>
  <c r="Q213" i="14"/>
  <c r="V213" i="14"/>
  <c r="G216" i="14"/>
  <c r="I216" i="14"/>
  <c r="K216" i="14"/>
  <c r="M216" i="14"/>
  <c r="O216" i="14"/>
  <c r="Q216" i="14"/>
  <c r="V216" i="14"/>
  <c r="G220" i="14"/>
  <c r="I220" i="14"/>
  <c r="K220" i="14"/>
  <c r="M220" i="14"/>
  <c r="O220" i="14"/>
  <c r="Q220" i="14"/>
  <c r="V220" i="14"/>
  <c r="G224" i="14"/>
  <c r="M224" i="14" s="1"/>
  <c r="I224" i="14"/>
  <c r="K224" i="14"/>
  <c r="O224" i="14"/>
  <c r="Q224" i="14"/>
  <c r="V224" i="14"/>
  <c r="G227" i="14"/>
  <c r="I227" i="14"/>
  <c r="K227" i="14"/>
  <c r="M227" i="14"/>
  <c r="O227" i="14"/>
  <c r="Q227" i="14"/>
  <c r="V227" i="14"/>
  <c r="G230" i="14"/>
  <c r="I230" i="14"/>
  <c r="K230" i="14"/>
  <c r="M230" i="14"/>
  <c r="O230" i="14"/>
  <c r="Q230" i="14"/>
  <c r="V230" i="14"/>
  <c r="G233" i="14"/>
  <c r="M233" i="14" s="1"/>
  <c r="I233" i="14"/>
  <c r="K233" i="14"/>
  <c r="O233" i="14"/>
  <c r="O223" i="14" s="1"/>
  <c r="Q233" i="14"/>
  <c r="V233" i="14"/>
  <c r="G235" i="14"/>
  <c r="M235" i="14" s="1"/>
  <c r="I235" i="14"/>
  <c r="K235" i="14"/>
  <c r="O235" i="14"/>
  <c r="Q235" i="14"/>
  <c r="V235" i="14"/>
  <c r="G238" i="14"/>
  <c r="I238" i="14"/>
  <c r="K238" i="14"/>
  <c r="M238" i="14"/>
  <c r="O238" i="14"/>
  <c r="Q238" i="14"/>
  <c r="V238" i="14"/>
  <c r="G239" i="14"/>
  <c r="I239" i="14"/>
  <c r="K239" i="14"/>
  <c r="M239" i="14"/>
  <c r="O239" i="14"/>
  <c r="Q239" i="14"/>
  <c r="V239" i="14"/>
  <c r="G242" i="14"/>
  <c r="M242" i="14" s="1"/>
  <c r="I242" i="14"/>
  <c r="K242" i="14"/>
  <c r="O242" i="14"/>
  <c r="Q242" i="14"/>
  <c r="V242" i="14"/>
  <c r="G251" i="14"/>
  <c r="I251" i="14"/>
  <c r="K251" i="14"/>
  <c r="M251" i="14"/>
  <c r="O251" i="14"/>
  <c r="Q251" i="14"/>
  <c r="V251" i="14"/>
  <c r="G252" i="14"/>
  <c r="I252" i="14"/>
  <c r="K252" i="14"/>
  <c r="M252" i="14"/>
  <c r="O252" i="14"/>
  <c r="Q252" i="14"/>
  <c r="V252" i="14"/>
  <c r="G259" i="14"/>
  <c r="I259" i="14"/>
  <c r="K259" i="14"/>
  <c r="O259" i="14"/>
  <c r="Q259" i="14"/>
  <c r="V259" i="14"/>
  <c r="G266" i="14"/>
  <c r="M266" i="14" s="1"/>
  <c r="I266" i="14"/>
  <c r="I250" i="14" s="1"/>
  <c r="K266" i="14"/>
  <c r="O266" i="14"/>
  <c r="Q266" i="14"/>
  <c r="Q250" i="14" s="1"/>
  <c r="V266" i="14"/>
  <c r="G273" i="14"/>
  <c r="I273" i="14"/>
  <c r="K273" i="14"/>
  <c r="M273" i="14"/>
  <c r="O273" i="14"/>
  <c r="Q273" i="14"/>
  <c r="V273" i="14"/>
  <c r="G280" i="14"/>
  <c r="I280" i="14"/>
  <c r="K280" i="14"/>
  <c r="M280" i="14"/>
  <c r="O280" i="14"/>
  <c r="Q280" i="14"/>
  <c r="V280" i="14"/>
  <c r="G281" i="14"/>
  <c r="M281" i="14" s="1"/>
  <c r="I281" i="14"/>
  <c r="K281" i="14"/>
  <c r="O281" i="14"/>
  <c r="Q281" i="14"/>
  <c r="V281" i="14"/>
  <c r="G288" i="14"/>
  <c r="M288" i="14" s="1"/>
  <c r="I288" i="14"/>
  <c r="K288" i="14"/>
  <c r="O288" i="14"/>
  <c r="Q288" i="14"/>
  <c r="V288" i="14"/>
  <c r="G298" i="14"/>
  <c r="I298" i="14"/>
  <c r="K298" i="14"/>
  <c r="M298" i="14"/>
  <c r="O298" i="14"/>
  <c r="Q298" i="14"/>
  <c r="V298" i="14"/>
  <c r="G309" i="14"/>
  <c r="I309" i="14"/>
  <c r="K309" i="14"/>
  <c r="M309" i="14"/>
  <c r="O309" i="14"/>
  <c r="Q309" i="14"/>
  <c r="V309" i="14"/>
  <c r="G314" i="14"/>
  <c r="M314" i="14" s="1"/>
  <c r="I314" i="14"/>
  <c r="K314" i="14"/>
  <c r="O314" i="14"/>
  <c r="Q314" i="14"/>
  <c r="V314" i="14"/>
  <c r="G319" i="14"/>
  <c r="I319" i="14"/>
  <c r="K319" i="14"/>
  <c r="K308" i="14" s="1"/>
  <c r="M319" i="14"/>
  <c r="O319" i="14"/>
  <c r="Q319" i="14"/>
  <c r="V319" i="14"/>
  <c r="V308" i="14" s="1"/>
  <c r="G324" i="14"/>
  <c r="I324" i="14"/>
  <c r="K324" i="14"/>
  <c r="M324" i="14"/>
  <c r="O324" i="14"/>
  <c r="Q324" i="14"/>
  <c r="V324" i="14"/>
  <c r="G325" i="14"/>
  <c r="I325" i="14"/>
  <c r="K325" i="14"/>
  <c r="M325" i="14"/>
  <c r="M308" i="14" s="1"/>
  <c r="O325" i="14"/>
  <c r="Q325" i="14"/>
  <c r="V325" i="14"/>
  <c r="G333" i="14"/>
  <c r="O333" i="14"/>
  <c r="G334" i="14"/>
  <c r="I334" i="14"/>
  <c r="I333" i="14" s="1"/>
  <c r="K334" i="14"/>
  <c r="K333" i="14" s="1"/>
  <c r="M334" i="14"/>
  <c r="M333" i="14" s="1"/>
  <c r="O334" i="14"/>
  <c r="Q334" i="14"/>
  <c r="Q333" i="14" s="1"/>
  <c r="V334" i="14"/>
  <c r="V333" i="14" s="1"/>
  <c r="G339" i="14"/>
  <c r="I339" i="14"/>
  <c r="K339" i="14"/>
  <c r="M339" i="14"/>
  <c r="O339" i="14"/>
  <c r="Q339" i="14"/>
  <c r="V339" i="14"/>
  <c r="G348" i="14"/>
  <c r="M348" i="14" s="1"/>
  <c r="I348" i="14"/>
  <c r="K348" i="14"/>
  <c r="O348" i="14"/>
  <c r="Q348" i="14"/>
  <c r="V348" i="14"/>
  <c r="G351" i="14"/>
  <c r="I351" i="14"/>
  <c r="K351" i="14"/>
  <c r="K338" i="14" s="1"/>
  <c r="M351" i="14"/>
  <c r="O351" i="14"/>
  <c r="Q351" i="14"/>
  <c r="V351" i="14"/>
  <c r="V338" i="14" s="1"/>
  <c r="G361" i="14"/>
  <c r="I361" i="14"/>
  <c r="K361" i="14"/>
  <c r="M361" i="14"/>
  <c r="O361" i="14"/>
  <c r="Q361" i="14"/>
  <c r="V361" i="14"/>
  <c r="G371" i="14"/>
  <c r="I371" i="14"/>
  <c r="K371" i="14"/>
  <c r="M371" i="14"/>
  <c r="M338" i="14" s="1"/>
  <c r="O371" i="14"/>
  <c r="Q371" i="14"/>
  <c r="V371" i="14"/>
  <c r="G374" i="14"/>
  <c r="O374" i="14"/>
  <c r="G375" i="14"/>
  <c r="I375" i="14"/>
  <c r="I374" i="14" s="1"/>
  <c r="K375" i="14"/>
  <c r="K374" i="14" s="1"/>
  <c r="M375" i="14"/>
  <c r="M374" i="14" s="1"/>
  <c r="O375" i="14"/>
  <c r="Q375" i="14"/>
  <c r="Q374" i="14" s="1"/>
  <c r="V375" i="14"/>
  <c r="V374" i="14" s="1"/>
  <c r="G377" i="14"/>
  <c r="I377" i="14"/>
  <c r="K377" i="14"/>
  <c r="M377" i="14"/>
  <c r="O377" i="14"/>
  <c r="Q377" i="14"/>
  <c r="V377" i="14"/>
  <c r="G378" i="14"/>
  <c r="M378" i="14" s="1"/>
  <c r="I378" i="14"/>
  <c r="K378" i="14"/>
  <c r="O378" i="14"/>
  <c r="Q378" i="14"/>
  <c r="V378" i="14"/>
  <c r="G379" i="14"/>
  <c r="I379" i="14"/>
  <c r="K379" i="14"/>
  <c r="K376" i="14" s="1"/>
  <c r="M379" i="14"/>
  <c r="O379" i="14"/>
  <c r="Q379" i="14"/>
  <c r="V379" i="14"/>
  <c r="V376" i="14" s="1"/>
  <c r="G380" i="14"/>
  <c r="I380" i="14"/>
  <c r="K380" i="14"/>
  <c r="M380" i="14"/>
  <c r="O380" i="14"/>
  <c r="Q380" i="14"/>
  <c r="V380" i="14"/>
  <c r="G381" i="14"/>
  <c r="I381" i="14"/>
  <c r="K381" i="14"/>
  <c r="M381" i="14"/>
  <c r="M376" i="14" s="1"/>
  <c r="O381" i="14"/>
  <c r="Q381" i="14"/>
  <c r="V381" i="14"/>
  <c r="G382" i="14"/>
  <c r="M382" i="14" s="1"/>
  <c r="I382" i="14"/>
  <c r="K382" i="14"/>
  <c r="O382" i="14"/>
  <c r="Q382" i="14"/>
  <c r="V382" i="14"/>
  <c r="G383" i="14"/>
  <c r="I383" i="14"/>
  <c r="K383" i="14"/>
  <c r="M383" i="14"/>
  <c r="O383" i="14"/>
  <c r="Q383" i="14"/>
  <c r="V383" i="14"/>
  <c r="K384" i="14"/>
  <c r="G385" i="14"/>
  <c r="G384" i="14" s="1"/>
  <c r="I385" i="14"/>
  <c r="K385" i="14"/>
  <c r="O385" i="14"/>
  <c r="O384" i="14" s="1"/>
  <c r="Q385" i="14"/>
  <c r="V385" i="14"/>
  <c r="G386" i="14"/>
  <c r="M386" i="14" s="1"/>
  <c r="I386" i="14"/>
  <c r="K386" i="14"/>
  <c r="O386" i="14"/>
  <c r="Q386" i="14"/>
  <c r="V386" i="14"/>
  <c r="G387" i="14"/>
  <c r="I387" i="14"/>
  <c r="K387" i="14"/>
  <c r="M387" i="14"/>
  <c r="O387" i="14"/>
  <c r="Q387" i="14"/>
  <c r="V387" i="14"/>
  <c r="V384" i="14" s="1"/>
  <c r="G388" i="14"/>
  <c r="I388" i="14"/>
  <c r="K388" i="14"/>
  <c r="M388" i="14"/>
  <c r="O388" i="14"/>
  <c r="Q388" i="14"/>
  <c r="V388" i="14"/>
  <c r="G389" i="14"/>
  <c r="M389" i="14" s="1"/>
  <c r="I389" i="14"/>
  <c r="K389" i="14"/>
  <c r="O389" i="14"/>
  <c r="Q389" i="14"/>
  <c r="V389" i="14"/>
  <c r="G390" i="14"/>
  <c r="M390" i="14" s="1"/>
  <c r="I390" i="14"/>
  <c r="K390" i="14"/>
  <c r="O390" i="14"/>
  <c r="Q390" i="14"/>
  <c r="V390" i="14"/>
  <c r="G391" i="14"/>
  <c r="I391" i="14"/>
  <c r="K391" i="14"/>
  <c r="M391" i="14"/>
  <c r="O391" i="14"/>
  <c r="Q391" i="14"/>
  <c r="V391" i="14"/>
  <c r="AE393" i="14"/>
  <c r="G616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K10" i="13"/>
  <c r="V10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I10" i="13" s="1"/>
  <c r="K15" i="13"/>
  <c r="O15" i="13"/>
  <c r="Q15" i="13"/>
  <c r="Q10" i="13" s="1"/>
  <c r="V15" i="13"/>
  <c r="V17" i="13"/>
  <c r="G18" i="13"/>
  <c r="I18" i="13"/>
  <c r="K18" i="13"/>
  <c r="K17" i="13" s="1"/>
  <c r="M18" i="13"/>
  <c r="O18" i="13"/>
  <c r="Q18" i="13"/>
  <c r="V18" i="13"/>
  <c r="G24" i="13"/>
  <c r="M24" i="13" s="1"/>
  <c r="I24" i="13"/>
  <c r="K24" i="13"/>
  <c r="O24" i="13"/>
  <c r="Q24" i="13"/>
  <c r="V24" i="13"/>
  <c r="G26" i="13"/>
  <c r="M26" i="13" s="1"/>
  <c r="I26" i="13"/>
  <c r="I17" i="13" s="1"/>
  <c r="K26" i="13"/>
  <c r="O26" i="13"/>
  <c r="Q26" i="13"/>
  <c r="Q17" i="13" s="1"/>
  <c r="V26" i="13"/>
  <c r="V28" i="13"/>
  <c r="G29" i="13"/>
  <c r="I29" i="13"/>
  <c r="K29" i="13"/>
  <c r="K28" i="13" s="1"/>
  <c r="M29" i="13"/>
  <c r="O29" i="13"/>
  <c r="Q29" i="13"/>
  <c r="V29" i="13"/>
  <c r="G30" i="13"/>
  <c r="M30" i="13" s="1"/>
  <c r="I30" i="13"/>
  <c r="K30" i="13"/>
  <c r="O30" i="13"/>
  <c r="Q30" i="13"/>
  <c r="V30" i="13"/>
  <c r="G32" i="13"/>
  <c r="M32" i="13" s="1"/>
  <c r="I32" i="13"/>
  <c r="I28" i="13" s="1"/>
  <c r="K32" i="13"/>
  <c r="O32" i="13"/>
  <c r="Q32" i="13"/>
  <c r="Q28" i="13" s="1"/>
  <c r="V32" i="13"/>
  <c r="G34" i="13"/>
  <c r="I34" i="13"/>
  <c r="K34" i="13"/>
  <c r="M34" i="13"/>
  <c r="O34" i="13"/>
  <c r="Q34" i="13"/>
  <c r="V34" i="13"/>
  <c r="G36" i="13"/>
  <c r="I36" i="13"/>
  <c r="K36" i="13"/>
  <c r="M36" i="13"/>
  <c r="O36" i="13"/>
  <c r="Q36" i="13"/>
  <c r="V36" i="13"/>
  <c r="G39" i="13"/>
  <c r="M39" i="13" s="1"/>
  <c r="I39" i="13"/>
  <c r="K39" i="13"/>
  <c r="O39" i="13"/>
  <c r="O38" i="13" s="1"/>
  <c r="Q39" i="13"/>
  <c r="V39" i="13"/>
  <c r="G42" i="13"/>
  <c r="I42" i="13"/>
  <c r="K42" i="13"/>
  <c r="M42" i="13"/>
  <c r="O42" i="13"/>
  <c r="Q42" i="13"/>
  <c r="V42" i="13"/>
  <c r="G45" i="13"/>
  <c r="I45" i="13"/>
  <c r="K45" i="13"/>
  <c r="M45" i="13"/>
  <c r="O45" i="13"/>
  <c r="Q45" i="13"/>
  <c r="V45" i="13"/>
  <c r="G48" i="13"/>
  <c r="M48" i="13" s="1"/>
  <c r="I48" i="13"/>
  <c r="K48" i="13"/>
  <c r="O48" i="13"/>
  <c r="Q48" i="13"/>
  <c r="V48" i="13"/>
  <c r="G56" i="13"/>
  <c r="M56" i="13" s="1"/>
  <c r="I56" i="13"/>
  <c r="K56" i="13"/>
  <c r="O56" i="13"/>
  <c r="Q56" i="13"/>
  <c r="V56" i="13"/>
  <c r="G92" i="13"/>
  <c r="I92" i="13"/>
  <c r="K92" i="13"/>
  <c r="M92" i="13"/>
  <c r="O92" i="13"/>
  <c r="Q92" i="13"/>
  <c r="V92" i="13"/>
  <c r="G102" i="13"/>
  <c r="I102" i="13"/>
  <c r="K102" i="13"/>
  <c r="M102" i="13"/>
  <c r="O102" i="13"/>
  <c r="Q102" i="13"/>
  <c r="V102" i="13"/>
  <c r="G137" i="13"/>
  <c r="I137" i="13"/>
  <c r="K137" i="13"/>
  <c r="M137" i="13"/>
  <c r="O137" i="13"/>
  <c r="Q137" i="13"/>
  <c r="V137" i="13"/>
  <c r="G172" i="13"/>
  <c r="M172" i="13" s="1"/>
  <c r="I172" i="13"/>
  <c r="K172" i="13"/>
  <c r="O172" i="13"/>
  <c r="Q172" i="13"/>
  <c r="V172" i="13"/>
  <c r="G175" i="13"/>
  <c r="I175" i="13"/>
  <c r="K175" i="13"/>
  <c r="M175" i="13"/>
  <c r="O175" i="13"/>
  <c r="Q175" i="13"/>
  <c r="V175" i="13"/>
  <c r="G210" i="13"/>
  <c r="I210" i="13"/>
  <c r="K210" i="13"/>
  <c r="M210" i="13"/>
  <c r="O210" i="13"/>
  <c r="Q210" i="13"/>
  <c r="V210" i="13"/>
  <c r="G223" i="13"/>
  <c r="M223" i="13" s="1"/>
  <c r="I223" i="13"/>
  <c r="K223" i="13"/>
  <c r="O223" i="13"/>
  <c r="Q223" i="13"/>
  <c r="V223" i="13"/>
  <c r="G226" i="13"/>
  <c r="I226" i="13"/>
  <c r="I225" i="13" s="1"/>
  <c r="K226" i="13"/>
  <c r="M226" i="13"/>
  <c r="O226" i="13"/>
  <c r="Q226" i="13"/>
  <c r="Q225" i="13" s="1"/>
  <c r="V226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O225" i="13" s="1"/>
  <c r="Q230" i="13"/>
  <c r="V230" i="13"/>
  <c r="G232" i="13"/>
  <c r="M232" i="13" s="1"/>
  <c r="I232" i="13"/>
  <c r="K232" i="13"/>
  <c r="O232" i="13"/>
  <c r="Q232" i="13"/>
  <c r="V232" i="13"/>
  <c r="G234" i="13"/>
  <c r="I234" i="13"/>
  <c r="K234" i="13"/>
  <c r="M234" i="13"/>
  <c r="O234" i="13"/>
  <c r="Q234" i="13"/>
  <c r="V234" i="13"/>
  <c r="G237" i="13"/>
  <c r="G236" i="13" s="1"/>
  <c r="I237" i="13"/>
  <c r="K237" i="13"/>
  <c r="O237" i="13"/>
  <c r="O236" i="13" s="1"/>
  <c r="Q237" i="13"/>
  <c r="V237" i="13"/>
  <c r="G242" i="13"/>
  <c r="M242" i="13" s="1"/>
  <c r="I242" i="13"/>
  <c r="K242" i="13"/>
  <c r="O242" i="13"/>
  <c r="Q242" i="13"/>
  <c r="V242" i="13"/>
  <c r="G244" i="13"/>
  <c r="I244" i="13"/>
  <c r="K244" i="13"/>
  <c r="K236" i="13" s="1"/>
  <c r="M244" i="13"/>
  <c r="O244" i="13"/>
  <c r="Q244" i="13"/>
  <c r="V244" i="13"/>
  <c r="V236" i="13" s="1"/>
  <c r="G247" i="13"/>
  <c r="I247" i="13"/>
  <c r="K247" i="13"/>
  <c r="M247" i="13"/>
  <c r="O247" i="13"/>
  <c r="Q247" i="13"/>
  <c r="V247" i="13"/>
  <c r="G250" i="13"/>
  <c r="M250" i="13"/>
  <c r="G251" i="13"/>
  <c r="M251" i="13" s="1"/>
  <c r="I251" i="13"/>
  <c r="I250" i="13" s="1"/>
  <c r="K251" i="13"/>
  <c r="K250" i="13" s="1"/>
  <c r="O251" i="13"/>
  <c r="O250" i="13" s="1"/>
  <c r="Q251" i="13"/>
  <c r="Q250" i="13" s="1"/>
  <c r="V251" i="13"/>
  <c r="V250" i="13" s="1"/>
  <c r="I253" i="13"/>
  <c r="Q253" i="13"/>
  <c r="V253" i="13"/>
  <c r="G254" i="13"/>
  <c r="G253" i="13" s="1"/>
  <c r="I254" i="13"/>
  <c r="K254" i="13"/>
  <c r="K253" i="13" s="1"/>
  <c r="M254" i="13"/>
  <c r="M253" i="13" s="1"/>
  <c r="O254" i="13"/>
  <c r="O253" i="13" s="1"/>
  <c r="Q254" i="13"/>
  <c r="V254" i="13"/>
  <c r="G256" i="13"/>
  <c r="G257" i="13"/>
  <c r="M257" i="13" s="1"/>
  <c r="I257" i="13"/>
  <c r="I256" i="13" s="1"/>
  <c r="K257" i="13"/>
  <c r="K256" i="13" s="1"/>
  <c r="O257" i="13"/>
  <c r="O256" i="13" s="1"/>
  <c r="Q257" i="13"/>
  <c r="Q256" i="13" s="1"/>
  <c r="V257" i="13"/>
  <c r="V256" i="13" s="1"/>
  <c r="G262" i="13"/>
  <c r="I262" i="13"/>
  <c r="K262" i="13"/>
  <c r="M262" i="13"/>
  <c r="O262" i="13"/>
  <c r="Q262" i="13"/>
  <c r="V262" i="13"/>
  <c r="G263" i="13"/>
  <c r="I263" i="13"/>
  <c r="K263" i="13"/>
  <c r="M263" i="13"/>
  <c r="O263" i="13"/>
  <c r="Q263" i="13"/>
  <c r="V263" i="13"/>
  <c r="G265" i="13"/>
  <c r="M265" i="13" s="1"/>
  <c r="M256" i="13" s="1"/>
  <c r="I265" i="13"/>
  <c r="K265" i="13"/>
  <c r="O265" i="13"/>
  <c r="Q265" i="13"/>
  <c r="V265" i="13"/>
  <c r="G267" i="13"/>
  <c r="M267" i="13" s="1"/>
  <c r="I267" i="13"/>
  <c r="K267" i="13"/>
  <c r="O267" i="13"/>
  <c r="Q267" i="13"/>
  <c r="V267" i="13"/>
  <c r="I269" i="13"/>
  <c r="K269" i="13"/>
  <c r="Q269" i="13"/>
  <c r="V269" i="13"/>
  <c r="G270" i="13"/>
  <c r="G269" i="13" s="1"/>
  <c r="I270" i="13"/>
  <c r="K270" i="13"/>
  <c r="M270" i="13"/>
  <c r="O270" i="13"/>
  <c r="O269" i="13" s="1"/>
  <c r="Q270" i="13"/>
  <c r="V270" i="13"/>
  <c r="G273" i="13"/>
  <c r="M273" i="13" s="1"/>
  <c r="I273" i="13"/>
  <c r="K273" i="13"/>
  <c r="O273" i="13"/>
  <c r="Q273" i="13"/>
  <c r="V273" i="13"/>
  <c r="G307" i="13"/>
  <c r="O307" i="13"/>
  <c r="Q307" i="13"/>
  <c r="G308" i="13"/>
  <c r="I308" i="13"/>
  <c r="I307" i="13" s="1"/>
  <c r="K308" i="13"/>
  <c r="K307" i="13" s="1"/>
  <c r="M308" i="13"/>
  <c r="M307" i="13" s="1"/>
  <c r="O308" i="13"/>
  <c r="Q308" i="13"/>
  <c r="V308" i="13"/>
  <c r="V307" i="13" s="1"/>
  <c r="K309" i="13"/>
  <c r="V309" i="13"/>
  <c r="G310" i="13"/>
  <c r="G309" i="13" s="1"/>
  <c r="I310" i="13"/>
  <c r="I309" i="13" s="1"/>
  <c r="K310" i="13"/>
  <c r="O310" i="13"/>
  <c r="O309" i="13" s="1"/>
  <c r="Q310" i="13"/>
  <c r="Q309" i="13" s="1"/>
  <c r="V310" i="13"/>
  <c r="G312" i="13"/>
  <c r="M312" i="13" s="1"/>
  <c r="I312" i="13"/>
  <c r="K312" i="13"/>
  <c r="O312" i="13"/>
  <c r="Q312" i="13"/>
  <c r="V312" i="13"/>
  <c r="I317" i="13"/>
  <c r="V317" i="13"/>
  <c r="G318" i="13"/>
  <c r="G317" i="13" s="1"/>
  <c r="I318" i="13"/>
  <c r="K318" i="13"/>
  <c r="K317" i="13" s="1"/>
  <c r="M318" i="13"/>
  <c r="O318" i="13"/>
  <c r="O317" i="13" s="1"/>
  <c r="Q318" i="13"/>
  <c r="V318" i="13"/>
  <c r="G321" i="13"/>
  <c r="M321" i="13" s="1"/>
  <c r="I321" i="13"/>
  <c r="K321" i="13"/>
  <c r="O321" i="13"/>
  <c r="Q321" i="13"/>
  <c r="V321" i="13"/>
  <c r="G326" i="13"/>
  <c r="M326" i="13" s="1"/>
  <c r="I326" i="13"/>
  <c r="K326" i="13"/>
  <c r="O326" i="13"/>
  <c r="Q326" i="13"/>
  <c r="Q317" i="13" s="1"/>
  <c r="V326" i="13"/>
  <c r="G328" i="13"/>
  <c r="I328" i="13"/>
  <c r="K328" i="13"/>
  <c r="M328" i="13"/>
  <c r="O328" i="13"/>
  <c r="Q328" i="13"/>
  <c r="V328" i="13"/>
  <c r="G333" i="13"/>
  <c r="I333" i="13"/>
  <c r="K333" i="13"/>
  <c r="M333" i="13"/>
  <c r="O333" i="13"/>
  <c r="Q333" i="13"/>
  <c r="V333" i="13"/>
  <c r="G335" i="13"/>
  <c r="M335" i="13" s="1"/>
  <c r="I335" i="13"/>
  <c r="K335" i="13"/>
  <c r="O335" i="13"/>
  <c r="Q335" i="13"/>
  <c r="V335" i="13"/>
  <c r="Q336" i="13"/>
  <c r="G337" i="13"/>
  <c r="I337" i="13"/>
  <c r="I336" i="13" s="1"/>
  <c r="K337" i="13"/>
  <c r="K336" i="13" s="1"/>
  <c r="M337" i="13"/>
  <c r="O337" i="13"/>
  <c r="Q337" i="13"/>
  <c r="V337" i="13"/>
  <c r="V336" i="13" s="1"/>
  <c r="G338" i="13"/>
  <c r="I338" i="13"/>
  <c r="K338" i="13"/>
  <c r="M338" i="13"/>
  <c r="O338" i="13"/>
  <c r="Q338" i="13"/>
  <c r="V338" i="13"/>
  <c r="G339" i="13"/>
  <c r="G336" i="13" s="1"/>
  <c r="I339" i="13"/>
  <c r="K339" i="13"/>
  <c r="O339" i="13"/>
  <c r="O336" i="13" s="1"/>
  <c r="Q339" i="13"/>
  <c r="V339" i="13"/>
  <c r="G340" i="13"/>
  <c r="M340" i="13" s="1"/>
  <c r="I340" i="13"/>
  <c r="K340" i="13"/>
  <c r="O340" i="13"/>
  <c r="Q340" i="13"/>
  <c r="V340" i="13"/>
  <c r="G341" i="13"/>
  <c r="I341" i="13"/>
  <c r="K341" i="13"/>
  <c r="M341" i="13"/>
  <c r="O341" i="13"/>
  <c r="Q341" i="13"/>
  <c r="V341" i="13"/>
  <c r="G342" i="13"/>
  <c r="I342" i="13"/>
  <c r="K342" i="13"/>
  <c r="M342" i="13"/>
  <c r="O342" i="13"/>
  <c r="Q342" i="13"/>
  <c r="V342" i="13"/>
  <c r="G344" i="13"/>
  <c r="M344" i="13" s="1"/>
  <c r="I344" i="13"/>
  <c r="K344" i="13"/>
  <c r="O344" i="13"/>
  <c r="O343" i="13" s="1"/>
  <c r="Q344" i="13"/>
  <c r="V344" i="13"/>
  <c r="G346" i="13"/>
  <c r="I346" i="13"/>
  <c r="K346" i="13"/>
  <c r="M346" i="13"/>
  <c r="O346" i="13"/>
  <c r="Q346" i="13"/>
  <c r="V346" i="13"/>
  <c r="G348" i="13"/>
  <c r="I348" i="13"/>
  <c r="K348" i="13"/>
  <c r="M348" i="13"/>
  <c r="O348" i="13"/>
  <c r="Q348" i="13"/>
  <c r="V348" i="13"/>
  <c r="G350" i="13"/>
  <c r="I350" i="13"/>
  <c r="K350" i="13"/>
  <c r="M350" i="13"/>
  <c r="M343" i="13" s="1"/>
  <c r="O350" i="13"/>
  <c r="Q350" i="13"/>
  <c r="V350" i="13"/>
  <c r="G352" i="13"/>
  <c r="M352" i="13" s="1"/>
  <c r="I352" i="13"/>
  <c r="K352" i="13"/>
  <c r="O352" i="13"/>
  <c r="Q352" i="13"/>
  <c r="V352" i="13"/>
  <c r="G354" i="13"/>
  <c r="I354" i="13"/>
  <c r="K354" i="13"/>
  <c r="K353" i="13" s="1"/>
  <c r="M354" i="13"/>
  <c r="O354" i="13"/>
  <c r="Q354" i="13"/>
  <c r="V354" i="13"/>
  <c r="V353" i="13" s="1"/>
  <c r="G355" i="13"/>
  <c r="I355" i="13"/>
  <c r="K355" i="13"/>
  <c r="M355" i="13"/>
  <c r="O355" i="13"/>
  <c r="Q355" i="13"/>
  <c r="V355" i="13"/>
  <c r="G363" i="13"/>
  <c r="M363" i="13" s="1"/>
  <c r="I363" i="13"/>
  <c r="K363" i="13"/>
  <c r="O363" i="13"/>
  <c r="Q363" i="13"/>
  <c r="Q353" i="13" s="1"/>
  <c r="V363" i="13"/>
  <c r="G366" i="13"/>
  <c r="I366" i="13"/>
  <c r="I353" i="13" s="1"/>
  <c r="K366" i="13"/>
  <c r="M366" i="13"/>
  <c r="O366" i="13"/>
  <c r="Q366" i="13"/>
  <c r="V366" i="13"/>
  <c r="G368" i="13"/>
  <c r="I368" i="13"/>
  <c r="K368" i="13"/>
  <c r="M368" i="13"/>
  <c r="O368" i="13"/>
  <c r="Q368" i="13"/>
  <c r="V368" i="13"/>
  <c r="G378" i="13"/>
  <c r="M378" i="13" s="1"/>
  <c r="I378" i="13"/>
  <c r="K378" i="13"/>
  <c r="O378" i="13"/>
  <c r="Q378" i="13"/>
  <c r="V378" i="13"/>
  <c r="G379" i="13"/>
  <c r="M379" i="13" s="1"/>
  <c r="I379" i="13"/>
  <c r="K379" i="13"/>
  <c r="O379" i="13"/>
  <c r="Q379" i="13"/>
  <c r="V379" i="13"/>
  <c r="G381" i="13"/>
  <c r="I381" i="13"/>
  <c r="K381" i="13"/>
  <c r="M381" i="13"/>
  <c r="O381" i="13"/>
  <c r="Q381" i="13"/>
  <c r="V381" i="13"/>
  <c r="G382" i="13"/>
  <c r="I382" i="13"/>
  <c r="K382" i="13"/>
  <c r="M382" i="13"/>
  <c r="O382" i="13"/>
  <c r="Q382" i="13"/>
  <c r="V382" i="13"/>
  <c r="G383" i="13"/>
  <c r="M383" i="13" s="1"/>
  <c r="I383" i="13"/>
  <c r="K383" i="13"/>
  <c r="O383" i="13"/>
  <c r="Q383" i="13"/>
  <c r="V383" i="13"/>
  <c r="G384" i="13"/>
  <c r="M384" i="13" s="1"/>
  <c r="I384" i="13"/>
  <c r="K384" i="13"/>
  <c r="O384" i="13"/>
  <c r="Q384" i="13"/>
  <c r="V384" i="13"/>
  <c r="G389" i="13"/>
  <c r="I389" i="13"/>
  <c r="K389" i="13"/>
  <c r="M389" i="13"/>
  <c r="O389" i="13"/>
  <c r="Q389" i="13"/>
  <c r="V389" i="13"/>
  <c r="G393" i="13"/>
  <c r="I393" i="13"/>
  <c r="K393" i="13"/>
  <c r="M393" i="13"/>
  <c r="O393" i="13"/>
  <c r="Q393" i="13"/>
  <c r="V393" i="13"/>
  <c r="G397" i="13"/>
  <c r="M397" i="13" s="1"/>
  <c r="I397" i="13"/>
  <c r="K397" i="13"/>
  <c r="O397" i="13"/>
  <c r="Q397" i="13"/>
  <c r="V397" i="13"/>
  <c r="G399" i="13"/>
  <c r="M399" i="13" s="1"/>
  <c r="I399" i="13"/>
  <c r="K399" i="13"/>
  <c r="O399" i="13"/>
  <c r="Q399" i="13"/>
  <c r="V399" i="13"/>
  <c r="G401" i="13"/>
  <c r="I401" i="13"/>
  <c r="K401" i="13"/>
  <c r="M401" i="13"/>
  <c r="O401" i="13"/>
  <c r="Q401" i="13"/>
  <c r="V401" i="13"/>
  <c r="G404" i="13"/>
  <c r="I404" i="13"/>
  <c r="K404" i="13"/>
  <c r="M404" i="13"/>
  <c r="M403" i="13" s="1"/>
  <c r="O404" i="13"/>
  <c r="Q404" i="13"/>
  <c r="V404" i="13"/>
  <c r="G406" i="13"/>
  <c r="M406" i="13" s="1"/>
  <c r="I406" i="13"/>
  <c r="K406" i="13"/>
  <c r="O406" i="13"/>
  <c r="Q406" i="13"/>
  <c r="V406" i="13"/>
  <c r="G407" i="13"/>
  <c r="I407" i="13"/>
  <c r="K407" i="13"/>
  <c r="K403" i="13" s="1"/>
  <c r="M407" i="13"/>
  <c r="O407" i="13"/>
  <c r="Q407" i="13"/>
  <c r="V407" i="13"/>
  <c r="V403" i="13" s="1"/>
  <c r="G413" i="13"/>
  <c r="G412" i="13" s="1"/>
  <c r="I413" i="13"/>
  <c r="K413" i="13"/>
  <c r="O413" i="13"/>
  <c r="O412" i="13" s="1"/>
  <c r="Q413" i="13"/>
  <c r="V413" i="13"/>
  <c r="G418" i="13"/>
  <c r="M418" i="13" s="1"/>
  <c r="I418" i="13"/>
  <c r="K418" i="13"/>
  <c r="O418" i="13"/>
  <c r="Q418" i="13"/>
  <c r="V418" i="13"/>
  <c r="G424" i="13"/>
  <c r="I424" i="13"/>
  <c r="K424" i="13"/>
  <c r="K412" i="13" s="1"/>
  <c r="M424" i="13"/>
  <c r="O424" i="13"/>
  <c r="Q424" i="13"/>
  <c r="V424" i="13"/>
  <c r="V412" i="13" s="1"/>
  <c r="G430" i="13"/>
  <c r="I430" i="13"/>
  <c r="K430" i="13"/>
  <c r="M430" i="13"/>
  <c r="O430" i="13"/>
  <c r="Q430" i="13"/>
  <c r="V430" i="13"/>
  <c r="G433" i="13"/>
  <c r="M433" i="13" s="1"/>
  <c r="I433" i="13"/>
  <c r="K433" i="13"/>
  <c r="O433" i="13"/>
  <c r="Q433" i="13"/>
  <c r="V433" i="13"/>
  <c r="G439" i="13"/>
  <c r="M439" i="13" s="1"/>
  <c r="I439" i="13"/>
  <c r="K439" i="13"/>
  <c r="O439" i="13"/>
  <c r="Q439" i="13"/>
  <c r="V439" i="13"/>
  <c r="G440" i="13"/>
  <c r="I440" i="13"/>
  <c r="K440" i="13"/>
  <c r="M440" i="13"/>
  <c r="O440" i="13"/>
  <c r="Q440" i="13"/>
  <c r="V440" i="13"/>
  <c r="G446" i="13"/>
  <c r="I446" i="13"/>
  <c r="K446" i="13"/>
  <c r="M446" i="13"/>
  <c r="O446" i="13"/>
  <c r="Q446" i="13"/>
  <c r="V446" i="13"/>
  <c r="G456" i="13"/>
  <c r="M456" i="13" s="1"/>
  <c r="I456" i="13"/>
  <c r="K456" i="13"/>
  <c r="O456" i="13"/>
  <c r="O455" i="13" s="1"/>
  <c r="Q456" i="13"/>
  <c r="V456" i="13"/>
  <c r="G465" i="13"/>
  <c r="I465" i="13"/>
  <c r="K465" i="13"/>
  <c r="M465" i="13"/>
  <c r="O465" i="13"/>
  <c r="Q465" i="13"/>
  <c r="V465" i="13"/>
  <c r="G472" i="13"/>
  <c r="I472" i="13"/>
  <c r="K472" i="13"/>
  <c r="M472" i="13"/>
  <c r="O472" i="13"/>
  <c r="Q472" i="13"/>
  <c r="V472" i="13"/>
  <c r="G481" i="13"/>
  <c r="I481" i="13"/>
  <c r="K481" i="13"/>
  <c r="M481" i="13"/>
  <c r="O481" i="13"/>
  <c r="Q481" i="13"/>
  <c r="V481" i="13"/>
  <c r="G488" i="13"/>
  <c r="M488" i="13" s="1"/>
  <c r="I488" i="13"/>
  <c r="K488" i="13"/>
  <c r="O488" i="13"/>
  <c r="Q488" i="13"/>
  <c r="V488" i="13"/>
  <c r="G495" i="13"/>
  <c r="I495" i="13"/>
  <c r="K495" i="13"/>
  <c r="M495" i="13"/>
  <c r="O495" i="13"/>
  <c r="Q495" i="13"/>
  <c r="V495" i="13"/>
  <c r="G496" i="13"/>
  <c r="I496" i="13"/>
  <c r="K496" i="13"/>
  <c r="M496" i="13"/>
  <c r="O496" i="13"/>
  <c r="Q496" i="13"/>
  <c r="V496" i="13"/>
  <c r="G503" i="13"/>
  <c r="M503" i="13" s="1"/>
  <c r="I503" i="13"/>
  <c r="K503" i="13"/>
  <c r="O503" i="13"/>
  <c r="Q503" i="13"/>
  <c r="V503" i="13"/>
  <c r="G513" i="13"/>
  <c r="M513" i="13" s="1"/>
  <c r="I513" i="13"/>
  <c r="K513" i="13"/>
  <c r="O513" i="13"/>
  <c r="Q513" i="13"/>
  <c r="V513" i="13"/>
  <c r="G524" i="13"/>
  <c r="I524" i="13"/>
  <c r="K524" i="13"/>
  <c r="K523" i="13" s="1"/>
  <c r="O524" i="13"/>
  <c r="Q524" i="13"/>
  <c r="V524" i="13"/>
  <c r="V523" i="13" s="1"/>
  <c r="G535" i="13"/>
  <c r="I535" i="13"/>
  <c r="I523" i="13" s="1"/>
  <c r="K535" i="13"/>
  <c r="M535" i="13"/>
  <c r="O535" i="13"/>
  <c r="Q535" i="13"/>
  <c r="V535" i="13"/>
  <c r="G546" i="13"/>
  <c r="M546" i="13" s="1"/>
  <c r="I546" i="13"/>
  <c r="K546" i="13"/>
  <c r="O546" i="13"/>
  <c r="Q546" i="13"/>
  <c r="Q523" i="13" s="1"/>
  <c r="V546" i="13"/>
  <c r="G557" i="13"/>
  <c r="I557" i="13"/>
  <c r="K557" i="13"/>
  <c r="M557" i="13"/>
  <c r="O557" i="13"/>
  <c r="Q557" i="13"/>
  <c r="V557" i="13"/>
  <c r="G558" i="13"/>
  <c r="I558" i="13"/>
  <c r="K558" i="13"/>
  <c r="M558" i="13"/>
  <c r="O558" i="13"/>
  <c r="Q558" i="13"/>
  <c r="V558" i="13"/>
  <c r="G572" i="13"/>
  <c r="M572" i="13"/>
  <c r="Q572" i="13"/>
  <c r="G573" i="13"/>
  <c r="M573" i="13" s="1"/>
  <c r="I573" i="13"/>
  <c r="I572" i="13" s="1"/>
  <c r="K573" i="13"/>
  <c r="K572" i="13" s="1"/>
  <c r="O573" i="13"/>
  <c r="O572" i="13" s="1"/>
  <c r="Q573" i="13"/>
  <c r="V573" i="13"/>
  <c r="V572" i="13" s="1"/>
  <c r="G581" i="13"/>
  <c r="G580" i="13" s="1"/>
  <c r="I581" i="13"/>
  <c r="K581" i="13"/>
  <c r="O581" i="13"/>
  <c r="O580" i="13" s="1"/>
  <c r="Q581" i="13"/>
  <c r="V581" i="13"/>
  <c r="G584" i="13"/>
  <c r="M584" i="13" s="1"/>
  <c r="I584" i="13"/>
  <c r="I580" i="13" s="1"/>
  <c r="K584" i="13"/>
  <c r="O584" i="13"/>
  <c r="Q584" i="13"/>
  <c r="Q580" i="13" s="1"/>
  <c r="V584" i="13"/>
  <c r="G589" i="13"/>
  <c r="M589" i="13" s="1"/>
  <c r="I589" i="13"/>
  <c r="K589" i="13"/>
  <c r="K580" i="13" s="1"/>
  <c r="O589" i="13"/>
  <c r="Q589" i="13"/>
  <c r="V589" i="13"/>
  <c r="V580" i="13" s="1"/>
  <c r="G591" i="13"/>
  <c r="I591" i="13"/>
  <c r="K591" i="13"/>
  <c r="M591" i="13"/>
  <c r="O591" i="13"/>
  <c r="Q591" i="13"/>
  <c r="V591" i="13"/>
  <c r="G593" i="13"/>
  <c r="M593" i="13" s="1"/>
  <c r="I593" i="13"/>
  <c r="K593" i="13"/>
  <c r="O593" i="13"/>
  <c r="Q593" i="13"/>
  <c r="V593" i="13"/>
  <c r="M598" i="13"/>
  <c r="G599" i="13"/>
  <c r="M599" i="13" s="1"/>
  <c r="I599" i="13"/>
  <c r="I598" i="13" s="1"/>
  <c r="K599" i="13"/>
  <c r="K598" i="13" s="1"/>
  <c r="O599" i="13"/>
  <c r="O598" i="13" s="1"/>
  <c r="Q599" i="13"/>
  <c r="Q598" i="13" s="1"/>
  <c r="V599" i="13"/>
  <c r="V598" i="13" s="1"/>
  <c r="G601" i="13"/>
  <c r="I601" i="13"/>
  <c r="K601" i="13"/>
  <c r="K600" i="13" s="1"/>
  <c r="O601" i="13"/>
  <c r="Q601" i="13"/>
  <c r="V601" i="13"/>
  <c r="V600" i="13" s="1"/>
  <c r="G602" i="13"/>
  <c r="I602" i="13"/>
  <c r="I600" i="13" s="1"/>
  <c r="K602" i="13"/>
  <c r="M602" i="13"/>
  <c r="O602" i="13"/>
  <c r="Q602" i="13"/>
  <c r="V602" i="13"/>
  <c r="G603" i="13"/>
  <c r="M603" i="13" s="1"/>
  <c r="I603" i="13"/>
  <c r="K603" i="13"/>
  <c r="O603" i="13"/>
  <c r="Q603" i="13"/>
  <c r="Q600" i="13" s="1"/>
  <c r="V603" i="13"/>
  <c r="G604" i="13"/>
  <c r="I604" i="13"/>
  <c r="K604" i="13"/>
  <c r="M604" i="13"/>
  <c r="O604" i="13"/>
  <c r="Q604" i="13"/>
  <c r="V604" i="13"/>
  <c r="G605" i="13"/>
  <c r="I605" i="13"/>
  <c r="K605" i="13"/>
  <c r="M605" i="13"/>
  <c r="O605" i="13"/>
  <c r="Q605" i="13"/>
  <c r="V605" i="13"/>
  <c r="G606" i="13"/>
  <c r="M606" i="13" s="1"/>
  <c r="I606" i="13"/>
  <c r="K606" i="13"/>
  <c r="O606" i="13"/>
  <c r="Q606" i="13"/>
  <c r="V606" i="13"/>
  <c r="V607" i="13"/>
  <c r="G608" i="13"/>
  <c r="I608" i="13"/>
  <c r="K608" i="13"/>
  <c r="K607" i="13" s="1"/>
  <c r="M608" i="13"/>
  <c r="O608" i="13"/>
  <c r="Q608" i="13"/>
  <c r="V608" i="13"/>
  <c r="G609" i="13"/>
  <c r="M609" i="13" s="1"/>
  <c r="I609" i="13"/>
  <c r="K609" i="13"/>
  <c r="O609" i="13"/>
  <c r="O607" i="13" s="1"/>
  <c r="Q609" i="13"/>
  <c r="V609" i="13"/>
  <c r="G610" i="13"/>
  <c r="M610" i="13" s="1"/>
  <c r="I610" i="13"/>
  <c r="I607" i="13" s="1"/>
  <c r="K610" i="13"/>
  <c r="O610" i="13"/>
  <c r="Q610" i="13"/>
  <c r="Q607" i="13" s="1"/>
  <c r="V610" i="13"/>
  <c r="G611" i="13"/>
  <c r="M611" i="13" s="1"/>
  <c r="I611" i="13"/>
  <c r="K611" i="13"/>
  <c r="O611" i="13"/>
  <c r="Q611" i="13"/>
  <c r="V611" i="13"/>
  <c r="G612" i="13"/>
  <c r="I612" i="13"/>
  <c r="K612" i="13"/>
  <c r="M612" i="13"/>
  <c r="O612" i="13"/>
  <c r="Q612" i="13"/>
  <c r="V612" i="13"/>
  <c r="G613" i="13"/>
  <c r="M613" i="13" s="1"/>
  <c r="I613" i="13"/>
  <c r="K613" i="13"/>
  <c r="O613" i="13"/>
  <c r="Q613" i="13"/>
  <c r="V613" i="13"/>
  <c r="G614" i="13"/>
  <c r="M614" i="13" s="1"/>
  <c r="I614" i="13"/>
  <c r="K614" i="13"/>
  <c r="O614" i="13"/>
  <c r="Q614" i="13"/>
  <c r="V614" i="13"/>
  <c r="AE616" i="13"/>
  <c r="G721" i="12"/>
  <c r="G8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O17" i="12"/>
  <c r="G18" i="12"/>
  <c r="I18" i="12"/>
  <c r="K18" i="12"/>
  <c r="K17" i="12" s="1"/>
  <c r="M18" i="12"/>
  <c r="O18" i="12"/>
  <c r="Q18" i="12"/>
  <c r="Q17" i="12" s="1"/>
  <c r="V18" i="12"/>
  <c r="V17" i="12" s="1"/>
  <c r="G21" i="12"/>
  <c r="I21" i="12"/>
  <c r="K21" i="12"/>
  <c r="M21" i="12"/>
  <c r="O21" i="12"/>
  <c r="Q21" i="12"/>
  <c r="V21" i="12"/>
  <c r="G24" i="12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0" i="12"/>
  <c r="I30" i="12"/>
  <c r="K30" i="12"/>
  <c r="M30" i="12"/>
  <c r="O30" i="12"/>
  <c r="Q30" i="12"/>
  <c r="V30" i="12"/>
  <c r="K33" i="12"/>
  <c r="V33" i="12"/>
  <c r="G34" i="12"/>
  <c r="G33" i="12" s="1"/>
  <c r="I34" i="12"/>
  <c r="I33" i="12" s="1"/>
  <c r="K34" i="12"/>
  <c r="O34" i="12"/>
  <c r="O33" i="12" s="1"/>
  <c r="Q34" i="12"/>
  <c r="Q33" i="12" s="1"/>
  <c r="V34" i="12"/>
  <c r="G37" i="12"/>
  <c r="M37" i="12" s="1"/>
  <c r="I37" i="12"/>
  <c r="K37" i="12"/>
  <c r="O37" i="12"/>
  <c r="Q37" i="12"/>
  <c r="V37" i="12"/>
  <c r="I40" i="12"/>
  <c r="V40" i="12"/>
  <c r="G41" i="12"/>
  <c r="G40" i="12" s="1"/>
  <c r="I41" i="12"/>
  <c r="K41" i="12"/>
  <c r="K40" i="12" s="1"/>
  <c r="M41" i="12"/>
  <c r="O41" i="12"/>
  <c r="O40" i="12" s="1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Q40" i="12" s="1"/>
  <c r="V45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1" i="12"/>
  <c r="M51" i="12"/>
  <c r="G52" i="12"/>
  <c r="M52" i="12" s="1"/>
  <c r="I52" i="12"/>
  <c r="I51" i="12" s="1"/>
  <c r="K52" i="12"/>
  <c r="K51" i="12" s="1"/>
  <c r="O52" i="12"/>
  <c r="O51" i="12" s="1"/>
  <c r="Q52" i="12"/>
  <c r="Q51" i="12" s="1"/>
  <c r="V52" i="12"/>
  <c r="V51" i="12" s="1"/>
  <c r="I54" i="12"/>
  <c r="K54" i="12"/>
  <c r="V54" i="12"/>
  <c r="G55" i="12"/>
  <c r="G54" i="12" s="1"/>
  <c r="I55" i="12"/>
  <c r="K55" i="12"/>
  <c r="M55" i="12"/>
  <c r="O55" i="12"/>
  <c r="Q55" i="12"/>
  <c r="V55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Q54" i="12" s="1"/>
  <c r="V61" i="12"/>
  <c r="I62" i="12"/>
  <c r="K62" i="12"/>
  <c r="Q62" i="12"/>
  <c r="V62" i="12"/>
  <c r="G63" i="12"/>
  <c r="G62" i="12" s="1"/>
  <c r="I63" i="12"/>
  <c r="K63" i="12"/>
  <c r="M63" i="12"/>
  <c r="O63" i="12"/>
  <c r="O62" i="12" s="1"/>
  <c r="Q63" i="12"/>
  <c r="V63" i="12"/>
  <c r="G65" i="12"/>
  <c r="M65" i="12" s="1"/>
  <c r="I65" i="12"/>
  <c r="K65" i="12"/>
  <c r="O65" i="12"/>
  <c r="Q65" i="12"/>
  <c r="V65" i="12"/>
  <c r="Q67" i="12"/>
  <c r="G68" i="12"/>
  <c r="I68" i="12"/>
  <c r="K68" i="12"/>
  <c r="M68" i="12"/>
  <c r="O68" i="12"/>
  <c r="Q68" i="12"/>
  <c r="V68" i="12"/>
  <c r="G74" i="12"/>
  <c r="I74" i="12"/>
  <c r="K74" i="12"/>
  <c r="M74" i="12"/>
  <c r="O74" i="12"/>
  <c r="Q74" i="12"/>
  <c r="V74" i="12"/>
  <c r="G80" i="12"/>
  <c r="G67" i="12" s="1"/>
  <c r="I80" i="12"/>
  <c r="K80" i="12"/>
  <c r="O80" i="12"/>
  <c r="Q80" i="12"/>
  <c r="V80" i="12"/>
  <c r="G86" i="12"/>
  <c r="M86" i="12" s="1"/>
  <c r="I86" i="12"/>
  <c r="K86" i="12"/>
  <c r="O86" i="12"/>
  <c r="Q86" i="12"/>
  <c r="V86" i="12"/>
  <c r="G92" i="12"/>
  <c r="I92" i="12"/>
  <c r="K92" i="12"/>
  <c r="M92" i="12"/>
  <c r="O92" i="12"/>
  <c r="Q92" i="12"/>
  <c r="V92" i="12"/>
  <c r="G95" i="12"/>
  <c r="I95" i="12"/>
  <c r="K95" i="12"/>
  <c r="M95" i="12"/>
  <c r="O95" i="12"/>
  <c r="Q95" i="12"/>
  <c r="V95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4" i="12"/>
  <c r="I104" i="12"/>
  <c r="K104" i="12"/>
  <c r="M104" i="12"/>
  <c r="O104" i="12"/>
  <c r="Q104" i="12"/>
  <c r="V104" i="12"/>
  <c r="G106" i="12"/>
  <c r="I106" i="12"/>
  <c r="K106" i="12"/>
  <c r="M106" i="12"/>
  <c r="O106" i="12"/>
  <c r="Q106" i="12"/>
  <c r="V106" i="12"/>
  <c r="G109" i="12"/>
  <c r="I109" i="12"/>
  <c r="K109" i="12"/>
  <c r="M109" i="12"/>
  <c r="O109" i="12"/>
  <c r="Q109" i="12"/>
  <c r="V109" i="12"/>
  <c r="G116" i="12"/>
  <c r="I116" i="12"/>
  <c r="K116" i="12"/>
  <c r="M116" i="12"/>
  <c r="O116" i="12"/>
  <c r="Q116" i="12"/>
  <c r="V116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Q115" i="12" s="1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81" i="12"/>
  <c r="M181" i="12" s="1"/>
  <c r="I181" i="12"/>
  <c r="K181" i="12"/>
  <c r="O181" i="12"/>
  <c r="Q181" i="12"/>
  <c r="V181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I190" i="12"/>
  <c r="K190" i="12"/>
  <c r="O190" i="12"/>
  <c r="O189" i="12" s="1"/>
  <c r="Q190" i="12"/>
  <c r="V190" i="12"/>
  <c r="G194" i="12"/>
  <c r="M194" i="12" s="1"/>
  <c r="I194" i="12"/>
  <c r="I189" i="12" s="1"/>
  <c r="K194" i="12"/>
  <c r="O194" i="12"/>
  <c r="Q194" i="12"/>
  <c r="Q189" i="12" s="1"/>
  <c r="V194" i="12"/>
  <c r="G196" i="12"/>
  <c r="M196" i="12" s="1"/>
  <c r="I196" i="12"/>
  <c r="K196" i="12"/>
  <c r="O196" i="12"/>
  <c r="Q196" i="12"/>
  <c r="V196" i="12"/>
  <c r="V189" i="12" s="1"/>
  <c r="G199" i="12"/>
  <c r="I199" i="12"/>
  <c r="K199" i="12"/>
  <c r="M199" i="12"/>
  <c r="O199" i="12"/>
  <c r="Q199" i="12"/>
  <c r="V199" i="12"/>
  <c r="G203" i="12"/>
  <c r="M203" i="12" s="1"/>
  <c r="I203" i="12"/>
  <c r="K203" i="12"/>
  <c r="O203" i="12"/>
  <c r="Q203" i="12"/>
  <c r="V203" i="12"/>
  <c r="G207" i="12"/>
  <c r="M207" i="12" s="1"/>
  <c r="I207" i="12"/>
  <c r="K207" i="12"/>
  <c r="O207" i="12"/>
  <c r="Q207" i="12"/>
  <c r="V207" i="12"/>
  <c r="G211" i="12"/>
  <c r="I211" i="12"/>
  <c r="I210" i="12" s="1"/>
  <c r="K211" i="12"/>
  <c r="M211" i="12"/>
  <c r="O211" i="12"/>
  <c r="Q211" i="12"/>
  <c r="Q210" i="12" s="1"/>
  <c r="V211" i="12"/>
  <c r="G213" i="12"/>
  <c r="G210" i="12" s="1"/>
  <c r="I213" i="12"/>
  <c r="K213" i="12"/>
  <c r="K210" i="12" s="1"/>
  <c r="O213" i="12"/>
  <c r="Q213" i="12"/>
  <c r="V213" i="12"/>
  <c r="G215" i="12"/>
  <c r="I215" i="12"/>
  <c r="K215" i="12"/>
  <c r="M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I219" i="12"/>
  <c r="K219" i="12"/>
  <c r="M219" i="12"/>
  <c r="O219" i="12"/>
  <c r="Q219" i="12"/>
  <c r="V219" i="12"/>
  <c r="G221" i="12"/>
  <c r="I221" i="12"/>
  <c r="K221" i="12"/>
  <c r="M221" i="12"/>
  <c r="O221" i="12"/>
  <c r="Q221" i="12"/>
  <c r="V221" i="12"/>
  <c r="G229" i="12"/>
  <c r="M229" i="12" s="1"/>
  <c r="I229" i="12"/>
  <c r="K229" i="12"/>
  <c r="O229" i="12"/>
  <c r="O210" i="12" s="1"/>
  <c r="Q229" i="12"/>
  <c r="V229" i="12"/>
  <c r="G237" i="12"/>
  <c r="M237" i="12" s="1"/>
  <c r="I237" i="12"/>
  <c r="K237" i="12"/>
  <c r="O237" i="12"/>
  <c r="Q237" i="12"/>
  <c r="V237" i="12"/>
  <c r="G245" i="12"/>
  <c r="I245" i="12"/>
  <c r="K245" i="12"/>
  <c r="O245" i="12"/>
  <c r="Q245" i="12"/>
  <c r="V245" i="12"/>
  <c r="G247" i="12"/>
  <c r="I247" i="12"/>
  <c r="I244" i="12" s="1"/>
  <c r="K247" i="12"/>
  <c r="M247" i="12"/>
  <c r="O247" i="12"/>
  <c r="Q247" i="12"/>
  <c r="V247" i="12"/>
  <c r="G249" i="12"/>
  <c r="M249" i="12" s="1"/>
  <c r="I249" i="12"/>
  <c r="K249" i="12"/>
  <c r="O249" i="12"/>
  <c r="Q249" i="12"/>
  <c r="Q244" i="12" s="1"/>
  <c r="V249" i="12"/>
  <c r="G255" i="12"/>
  <c r="I255" i="12"/>
  <c r="K255" i="12"/>
  <c r="M255" i="12"/>
  <c r="O255" i="12"/>
  <c r="Q255" i="12"/>
  <c r="V255" i="12"/>
  <c r="K258" i="12"/>
  <c r="O258" i="12"/>
  <c r="V258" i="12"/>
  <c r="G259" i="12"/>
  <c r="G258" i="12" s="1"/>
  <c r="I259" i="12"/>
  <c r="I258" i="12" s="1"/>
  <c r="K259" i="12"/>
  <c r="O259" i="12"/>
  <c r="Q259" i="12"/>
  <c r="Q258" i="12" s="1"/>
  <c r="V259" i="12"/>
  <c r="G260" i="12"/>
  <c r="K260" i="12"/>
  <c r="O260" i="12"/>
  <c r="V260" i="12"/>
  <c r="G261" i="12"/>
  <c r="I261" i="12"/>
  <c r="I260" i="12" s="1"/>
  <c r="K261" i="12"/>
  <c r="M261" i="12"/>
  <c r="M260" i="12" s="1"/>
  <c r="O261" i="12"/>
  <c r="Q261" i="12"/>
  <c r="Q260" i="12" s="1"/>
  <c r="V261" i="12"/>
  <c r="K263" i="12"/>
  <c r="V263" i="12"/>
  <c r="G264" i="12"/>
  <c r="G263" i="12" s="1"/>
  <c r="I264" i="12"/>
  <c r="I263" i="12" s="1"/>
  <c r="K264" i="12"/>
  <c r="O264" i="12"/>
  <c r="O263" i="12" s="1"/>
  <c r="Q264" i="12"/>
  <c r="Q263" i="12" s="1"/>
  <c r="V264" i="12"/>
  <c r="G267" i="12"/>
  <c r="I267" i="12"/>
  <c r="K267" i="12"/>
  <c r="M267" i="12"/>
  <c r="O267" i="12"/>
  <c r="Q267" i="12"/>
  <c r="V267" i="12"/>
  <c r="G269" i="12"/>
  <c r="I269" i="12"/>
  <c r="K269" i="12"/>
  <c r="O269" i="12"/>
  <c r="Q269" i="12"/>
  <c r="V269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8" i="12"/>
  <c r="I278" i="12"/>
  <c r="K278" i="12"/>
  <c r="M278" i="12"/>
  <c r="O278" i="12"/>
  <c r="Q278" i="12"/>
  <c r="V278" i="12"/>
  <c r="G281" i="12"/>
  <c r="M281" i="12" s="1"/>
  <c r="I281" i="12"/>
  <c r="K281" i="12"/>
  <c r="K266" i="12" s="1"/>
  <c r="O281" i="12"/>
  <c r="Q281" i="12"/>
  <c r="V281" i="12"/>
  <c r="G284" i="12"/>
  <c r="I284" i="12"/>
  <c r="K284" i="12"/>
  <c r="M284" i="12"/>
  <c r="O284" i="12"/>
  <c r="Q284" i="12"/>
  <c r="V284" i="12"/>
  <c r="G296" i="12"/>
  <c r="M296" i="12" s="1"/>
  <c r="I296" i="12"/>
  <c r="K296" i="12"/>
  <c r="O296" i="12"/>
  <c r="Q296" i="12"/>
  <c r="V296" i="12"/>
  <c r="G306" i="12"/>
  <c r="I306" i="12"/>
  <c r="K306" i="12"/>
  <c r="M306" i="12"/>
  <c r="O306" i="12"/>
  <c r="Q306" i="12"/>
  <c r="V306" i="12"/>
  <c r="G308" i="12"/>
  <c r="I308" i="12"/>
  <c r="K308" i="12"/>
  <c r="M308" i="12"/>
  <c r="O308" i="12"/>
  <c r="Q308" i="12"/>
  <c r="V308" i="12"/>
  <c r="G314" i="12"/>
  <c r="M314" i="12" s="1"/>
  <c r="I314" i="12"/>
  <c r="K314" i="12"/>
  <c r="O314" i="12"/>
  <c r="Q314" i="12"/>
  <c r="V314" i="12"/>
  <c r="V316" i="12"/>
  <c r="G317" i="12"/>
  <c r="I317" i="12"/>
  <c r="K317" i="12"/>
  <c r="M317" i="12"/>
  <c r="O317" i="12"/>
  <c r="Q317" i="12"/>
  <c r="V317" i="12"/>
  <c r="G319" i="12"/>
  <c r="I319" i="12"/>
  <c r="K319" i="12"/>
  <c r="O319" i="12"/>
  <c r="Q319" i="12"/>
  <c r="V319" i="12"/>
  <c r="G321" i="12"/>
  <c r="M321" i="12" s="1"/>
  <c r="I321" i="12"/>
  <c r="I316" i="12" s="1"/>
  <c r="K321" i="12"/>
  <c r="O321" i="12"/>
  <c r="Q321" i="12"/>
  <c r="V321" i="12"/>
  <c r="G323" i="12"/>
  <c r="M323" i="12" s="1"/>
  <c r="I323" i="12"/>
  <c r="K323" i="12"/>
  <c r="O323" i="12"/>
  <c r="Q323" i="12"/>
  <c r="V323" i="12"/>
  <c r="G324" i="12"/>
  <c r="I324" i="12"/>
  <c r="K324" i="12"/>
  <c r="M324" i="12"/>
  <c r="O324" i="12"/>
  <c r="Q324" i="12"/>
  <c r="V324" i="12"/>
  <c r="G325" i="12"/>
  <c r="M325" i="12" s="1"/>
  <c r="I325" i="12"/>
  <c r="K325" i="12"/>
  <c r="O325" i="12"/>
  <c r="Q325" i="12"/>
  <c r="V325" i="12"/>
  <c r="G331" i="12"/>
  <c r="M331" i="12" s="1"/>
  <c r="I331" i="12"/>
  <c r="K331" i="12"/>
  <c r="O331" i="12"/>
  <c r="Q331" i="12"/>
  <c r="V331" i="12"/>
  <c r="G334" i="12"/>
  <c r="M334" i="12" s="1"/>
  <c r="I334" i="12"/>
  <c r="K334" i="12"/>
  <c r="O334" i="12"/>
  <c r="Q334" i="12"/>
  <c r="V334" i="12"/>
  <c r="G337" i="12"/>
  <c r="I337" i="12"/>
  <c r="K337" i="12"/>
  <c r="M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I339" i="12"/>
  <c r="K339" i="12"/>
  <c r="M339" i="12"/>
  <c r="O339" i="12"/>
  <c r="Q339" i="12"/>
  <c r="V339" i="12"/>
  <c r="Q341" i="12"/>
  <c r="G342" i="12"/>
  <c r="I342" i="12"/>
  <c r="I341" i="12" s="1"/>
  <c r="K342" i="12"/>
  <c r="K341" i="12" s="1"/>
  <c r="M342" i="12"/>
  <c r="O342" i="12"/>
  <c r="Q342" i="12"/>
  <c r="V342" i="12"/>
  <c r="V341" i="12" s="1"/>
  <c r="G343" i="12"/>
  <c r="I343" i="12"/>
  <c r="K343" i="12"/>
  <c r="M343" i="12"/>
  <c r="O343" i="12"/>
  <c r="Q343" i="12"/>
  <c r="V343" i="12"/>
  <c r="G344" i="12"/>
  <c r="M344" i="12" s="1"/>
  <c r="I344" i="12"/>
  <c r="K344" i="12"/>
  <c r="O344" i="12"/>
  <c r="O341" i="12" s="1"/>
  <c r="Q344" i="12"/>
  <c r="V344" i="12"/>
  <c r="V345" i="12"/>
  <c r="G346" i="12"/>
  <c r="I346" i="12"/>
  <c r="K346" i="12"/>
  <c r="K345" i="12" s="1"/>
  <c r="M346" i="12"/>
  <c r="O346" i="12"/>
  <c r="Q346" i="12"/>
  <c r="V346" i="12"/>
  <c r="G353" i="12"/>
  <c r="I353" i="12"/>
  <c r="K353" i="12"/>
  <c r="O353" i="12"/>
  <c r="O345" i="12" s="1"/>
  <c r="Q353" i="12"/>
  <c r="V353" i="12"/>
  <c r="G361" i="12"/>
  <c r="M361" i="12" s="1"/>
  <c r="I361" i="12"/>
  <c r="I345" i="12" s="1"/>
  <c r="K361" i="12"/>
  <c r="O361" i="12"/>
  <c r="Q361" i="12"/>
  <c r="Q345" i="12" s="1"/>
  <c r="V361" i="12"/>
  <c r="G369" i="12"/>
  <c r="M369" i="12" s="1"/>
  <c r="I369" i="12"/>
  <c r="K369" i="12"/>
  <c r="O369" i="12"/>
  <c r="Q369" i="12"/>
  <c r="V369" i="12"/>
  <c r="G371" i="12"/>
  <c r="I371" i="12"/>
  <c r="K371" i="12"/>
  <c r="M371" i="12"/>
  <c r="O371" i="12"/>
  <c r="Q371" i="12"/>
  <c r="V371" i="12"/>
  <c r="K373" i="12"/>
  <c r="V373" i="12"/>
  <c r="G374" i="12"/>
  <c r="I374" i="12"/>
  <c r="I373" i="12" s="1"/>
  <c r="K374" i="12"/>
  <c r="O374" i="12"/>
  <c r="O373" i="12" s="1"/>
  <c r="Q374" i="12"/>
  <c r="Q373" i="12" s="1"/>
  <c r="V374" i="12"/>
  <c r="V375" i="12"/>
  <c r="G376" i="12"/>
  <c r="I376" i="12"/>
  <c r="K376" i="12"/>
  <c r="K375" i="12" s="1"/>
  <c r="M376" i="12"/>
  <c r="O376" i="12"/>
  <c r="Q376" i="12"/>
  <c r="V376" i="12"/>
  <c r="G377" i="12"/>
  <c r="I377" i="12"/>
  <c r="K377" i="12"/>
  <c r="O377" i="12"/>
  <c r="O375" i="12" s="1"/>
  <c r="Q377" i="12"/>
  <c r="V377" i="12"/>
  <c r="G378" i="12"/>
  <c r="M378" i="12" s="1"/>
  <c r="I378" i="12"/>
  <c r="I375" i="12" s="1"/>
  <c r="K378" i="12"/>
  <c r="O378" i="12"/>
  <c r="Q378" i="12"/>
  <c r="Q375" i="12" s="1"/>
  <c r="V378" i="12"/>
  <c r="G379" i="12"/>
  <c r="M379" i="12" s="1"/>
  <c r="I379" i="12"/>
  <c r="K379" i="12"/>
  <c r="O379" i="12"/>
  <c r="Q379" i="12"/>
  <c r="V379" i="12"/>
  <c r="G380" i="12"/>
  <c r="I380" i="12"/>
  <c r="K380" i="12"/>
  <c r="M380" i="12"/>
  <c r="O380" i="12"/>
  <c r="Q380" i="12"/>
  <c r="V380" i="12"/>
  <c r="G381" i="12"/>
  <c r="M381" i="12" s="1"/>
  <c r="I381" i="12"/>
  <c r="K381" i="12"/>
  <c r="O381" i="12"/>
  <c r="Q381" i="12"/>
  <c r="V381" i="12"/>
  <c r="G382" i="12"/>
  <c r="M382" i="12" s="1"/>
  <c r="I382" i="12"/>
  <c r="K382" i="12"/>
  <c r="O382" i="12"/>
  <c r="Q382" i="12"/>
  <c r="V382" i="12"/>
  <c r="G384" i="12"/>
  <c r="I384" i="12"/>
  <c r="K384" i="12"/>
  <c r="M384" i="12"/>
  <c r="O384" i="12"/>
  <c r="Q384" i="12"/>
  <c r="V384" i="12"/>
  <c r="G385" i="12"/>
  <c r="G383" i="12" s="1"/>
  <c r="I385" i="12"/>
  <c r="K385" i="12"/>
  <c r="K383" i="12" s="1"/>
  <c r="O385" i="12"/>
  <c r="Q385" i="12"/>
  <c r="V385" i="12"/>
  <c r="G388" i="12"/>
  <c r="I388" i="12"/>
  <c r="K388" i="12"/>
  <c r="M388" i="12"/>
  <c r="O388" i="12"/>
  <c r="Q388" i="12"/>
  <c r="V388" i="12"/>
  <c r="G390" i="12"/>
  <c r="M390" i="12" s="1"/>
  <c r="I390" i="12"/>
  <c r="K390" i="12"/>
  <c r="O390" i="12"/>
  <c r="Q390" i="12"/>
  <c r="V390" i="12"/>
  <c r="G393" i="12"/>
  <c r="I393" i="12"/>
  <c r="K393" i="12"/>
  <c r="M393" i="12"/>
  <c r="O393" i="12"/>
  <c r="Q393" i="12"/>
  <c r="V393" i="12"/>
  <c r="G394" i="12"/>
  <c r="I394" i="12"/>
  <c r="K394" i="12"/>
  <c r="M394" i="12"/>
  <c r="O394" i="12"/>
  <c r="Q394" i="12"/>
  <c r="V394" i="12"/>
  <c r="G395" i="12"/>
  <c r="M395" i="12" s="1"/>
  <c r="I395" i="12"/>
  <c r="K395" i="12"/>
  <c r="O395" i="12"/>
  <c r="O383" i="12" s="1"/>
  <c r="Q395" i="12"/>
  <c r="V395" i="12"/>
  <c r="G396" i="12"/>
  <c r="M396" i="12" s="1"/>
  <c r="I396" i="12"/>
  <c r="K396" i="12"/>
  <c r="O396" i="12"/>
  <c r="Q396" i="12"/>
  <c r="V396" i="12"/>
  <c r="G399" i="12"/>
  <c r="I399" i="12"/>
  <c r="K399" i="12"/>
  <c r="M399" i="12"/>
  <c r="O399" i="12"/>
  <c r="Q399" i="12"/>
  <c r="V399" i="12"/>
  <c r="G401" i="12"/>
  <c r="M401" i="12" s="1"/>
  <c r="I401" i="12"/>
  <c r="K401" i="12"/>
  <c r="O401" i="12"/>
  <c r="Q401" i="12"/>
  <c r="V401" i="12"/>
  <c r="G404" i="12"/>
  <c r="M404" i="12" s="1"/>
  <c r="I404" i="12"/>
  <c r="K404" i="12"/>
  <c r="O404" i="12"/>
  <c r="Q404" i="12"/>
  <c r="V404" i="12"/>
  <c r="K405" i="12"/>
  <c r="G406" i="12"/>
  <c r="I406" i="12"/>
  <c r="K406" i="12"/>
  <c r="M406" i="12"/>
  <c r="O406" i="12"/>
  <c r="Q406" i="12"/>
  <c r="V406" i="12"/>
  <c r="G413" i="12"/>
  <c r="G405" i="12" s="1"/>
  <c r="I413" i="12"/>
  <c r="K413" i="12"/>
  <c r="O413" i="12"/>
  <c r="Q413" i="12"/>
  <c r="V413" i="12"/>
  <c r="G417" i="12"/>
  <c r="M417" i="12" s="1"/>
  <c r="I417" i="12"/>
  <c r="K417" i="12"/>
  <c r="O417" i="12"/>
  <c r="Q417" i="12"/>
  <c r="V417" i="12"/>
  <c r="G427" i="12"/>
  <c r="M427" i="12" s="1"/>
  <c r="I427" i="12"/>
  <c r="K427" i="12"/>
  <c r="O427" i="12"/>
  <c r="Q427" i="12"/>
  <c r="V427" i="12"/>
  <c r="G428" i="12"/>
  <c r="I428" i="12"/>
  <c r="K428" i="12"/>
  <c r="M428" i="12"/>
  <c r="O428" i="12"/>
  <c r="Q428" i="12"/>
  <c r="V428" i="12"/>
  <c r="G429" i="12"/>
  <c r="M429" i="12" s="1"/>
  <c r="I429" i="12"/>
  <c r="K429" i="12"/>
  <c r="O429" i="12"/>
  <c r="Q429" i="12"/>
  <c r="V429" i="12"/>
  <c r="G431" i="12"/>
  <c r="I431" i="12"/>
  <c r="K431" i="12"/>
  <c r="M431" i="12"/>
  <c r="O431" i="12"/>
  <c r="Q431" i="12"/>
  <c r="V431" i="12"/>
  <c r="G437" i="12"/>
  <c r="M437" i="12" s="1"/>
  <c r="I437" i="12"/>
  <c r="K437" i="12"/>
  <c r="O437" i="12"/>
  <c r="Q437" i="12"/>
  <c r="V437" i="12"/>
  <c r="G438" i="12"/>
  <c r="I438" i="12"/>
  <c r="K438" i="12"/>
  <c r="M438" i="12"/>
  <c r="O438" i="12"/>
  <c r="Q438" i="12"/>
  <c r="V438" i="12"/>
  <c r="G443" i="12"/>
  <c r="I443" i="12"/>
  <c r="K443" i="12"/>
  <c r="M443" i="12"/>
  <c r="O443" i="12"/>
  <c r="Q443" i="12"/>
  <c r="V443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1" i="12"/>
  <c r="I451" i="12"/>
  <c r="K451" i="12"/>
  <c r="K450" i="12" s="1"/>
  <c r="O451" i="12"/>
  <c r="Q451" i="12"/>
  <c r="V451" i="12"/>
  <c r="V450" i="12" s="1"/>
  <c r="G457" i="12"/>
  <c r="I457" i="12"/>
  <c r="I450" i="12" s="1"/>
  <c r="K457" i="12"/>
  <c r="M457" i="12"/>
  <c r="O457" i="12"/>
  <c r="Q457" i="12"/>
  <c r="V457" i="12"/>
  <c r="G458" i="12"/>
  <c r="M458" i="12" s="1"/>
  <c r="I458" i="12"/>
  <c r="K458" i="12"/>
  <c r="O458" i="12"/>
  <c r="Q458" i="12"/>
  <c r="Q450" i="12" s="1"/>
  <c r="V458" i="12"/>
  <c r="G460" i="12"/>
  <c r="I460" i="12"/>
  <c r="K460" i="12"/>
  <c r="O460" i="12"/>
  <c r="Q460" i="12"/>
  <c r="V460" i="12"/>
  <c r="G468" i="12"/>
  <c r="M468" i="12" s="1"/>
  <c r="I468" i="12"/>
  <c r="K468" i="12"/>
  <c r="O468" i="12"/>
  <c r="Q468" i="12"/>
  <c r="V468" i="12"/>
  <c r="G475" i="12"/>
  <c r="M475" i="12" s="1"/>
  <c r="I475" i="12"/>
  <c r="K475" i="12"/>
  <c r="O475" i="12"/>
  <c r="Q475" i="12"/>
  <c r="V475" i="12"/>
  <c r="G479" i="12"/>
  <c r="I479" i="12"/>
  <c r="K479" i="12"/>
  <c r="M479" i="12"/>
  <c r="O479" i="12"/>
  <c r="Q479" i="12"/>
  <c r="V479" i="12"/>
  <c r="G483" i="12"/>
  <c r="M483" i="12" s="1"/>
  <c r="I483" i="12"/>
  <c r="K483" i="12"/>
  <c r="O483" i="12"/>
  <c r="Q483" i="12"/>
  <c r="V483" i="12"/>
  <c r="G487" i="12"/>
  <c r="I487" i="12"/>
  <c r="K487" i="12"/>
  <c r="M487" i="12"/>
  <c r="O487" i="12"/>
  <c r="Q487" i="12"/>
  <c r="V487" i="12"/>
  <c r="G494" i="12"/>
  <c r="M494" i="12" s="1"/>
  <c r="I494" i="12"/>
  <c r="K494" i="12"/>
  <c r="O494" i="12"/>
  <c r="Q494" i="12"/>
  <c r="V494" i="12"/>
  <c r="G498" i="12"/>
  <c r="I498" i="12"/>
  <c r="K498" i="12"/>
  <c r="M498" i="12"/>
  <c r="O498" i="12"/>
  <c r="Q498" i="12"/>
  <c r="V498" i="12"/>
  <c r="G501" i="12"/>
  <c r="I501" i="12"/>
  <c r="K501" i="12"/>
  <c r="M501" i="12"/>
  <c r="O501" i="12"/>
  <c r="Q501" i="12"/>
  <c r="V501" i="12"/>
  <c r="G508" i="12"/>
  <c r="M508" i="12" s="1"/>
  <c r="I508" i="12"/>
  <c r="K508" i="12"/>
  <c r="O508" i="12"/>
  <c r="Q508" i="12"/>
  <c r="V508" i="12"/>
  <c r="G516" i="12"/>
  <c r="M516" i="12" s="1"/>
  <c r="I516" i="12"/>
  <c r="K516" i="12"/>
  <c r="O516" i="12"/>
  <c r="Q516" i="12"/>
  <c r="V516" i="12"/>
  <c r="G524" i="12"/>
  <c r="I524" i="12"/>
  <c r="K524" i="12"/>
  <c r="M524" i="12"/>
  <c r="O524" i="12"/>
  <c r="Q524" i="12"/>
  <c r="V524" i="12"/>
  <c r="G525" i="12"/>
  <c r="M525" i="12" s="1"/>
  <c r="I525" i="12"/>
  <c r="K525" i="12"/>
  <c r="O525" i="12"/>
  <c r="Q525" i="12"/>
  <c r="V525" i="12"/>
  <c r="G527" i="12"/>
  <c r="M527" i="12" s="1"/>
  <c r="I527" i="12"/>
  <c r="K527" i="12"/>
  <c r="O527" i="12"/>
  <c r="Q527" i="12"/>
  <c r="V527" i="12"/>
  <c r="G530" i="12"/>
  <c r="M530" i="12" s="1"/>
  <c r="I530" i="12"/>
  <c r="K530" i="12"/>
  <c r="O530" i="12"/>
  <c r="Q530" i="12"/>
  <c r="V530" i="12"/>
  <c r="G537" i="12"/>
  <c r="I537" i="12"/>
  <c r="K537" i="12"/>
  <c r="M537" i="12"/>
  <c r="O537" i="12"/>
  <c r="Q537" i="12"/>
  <c r="V537" i="12"/>
  <c r="G550" i="12"/>
  <c r="M550" i="12" s="1"/>
  <c r="I550" i="12"/>
  <c r="K550" i="12"/>
  <c r="O550" i="12"/>
  <c r="Q550" i="12"/>
  <c r="V550" i="12"/>
  <c r="G560" i="12"/>
  <c r="M560" i="12" s="1"/>
  <c r="I560" i="12"/>
  <c r="K560" i="12"/>
  <c r="O560" i="12"/>
  <c r="Q560" i="12"/>
  <c r="Q559" i="12" s="1"/>
  <c r="V560" i="12"/>
  <c r="V559" i="12" s="1"/>
  <c r="G566" i="12"/>
  <c r="I566" i="12"/>
  <c r="K566" i="12"/>
  <c r="M566" i="12"/>
  <c r="O566" i="12"/>
  <c r="Q566" i="12"/>
  <c r="V566" i="12"/>
  <c r="G574" i="12"/>
  <c r="M574" i="12" s="1"/>
  <c r="I574" i="12"/>
  <c r="K574" i="12"/>
  <c r="O574" i="12"/>
  <c r="Q574" i="12"/>
  <c r="V574" i="12"/>
  <c r="G580" i="12"/>
  <c r="M580" i="12" s="1"/>
  <c r="M559" i="12" s="1"/>
  <c r="I580" i="12"/>
  <c r="K580" i="12"/>
  <c r="O580" i="12"/>
  <c r="Q580" i="12"/>
  <c r="V580" i="12"/>
  <c r="G588" i="12"/>
  <c r="M588" i="12" s="1"/>
  <c r="I588" i="12"/>
  <c r="K588" i="12"/>
  <c r="O588" i="12"/>
  <c r="Q588" i="12"/>
  <c r="V588" i="12"/>
  <c r="G596" i="12"/>
  <c r="I596" i="12"/>
  <c r="K596" i="12"/>
  <c r="M596" i="12"/>
  <c r="O596" i="12"/>
  <c r="Q596" i="12"/>
  <c r="V596" i="12"/>
  <c r="G597" i="12"/>
  <c r="M597" i="12" s="1"/>
  <c r="I597" i="12"/>
  <c r="K597" i="12"/>
  <c r="O597" i="12"/>
  <c r="Q597" i="12"/>
  <c r="V597" i="12"/>
  <c r="G605" i="12"/>
  <c r="M605" i="12" s="1"/>
  <c r="I605" i="12"/>
  <c r="K605" i="12"/>
  <c r="O605" i="12"/>
  <c r="Q605" i="12"/>
  <c r="V605" i="12"/>
  <c r="G616" i="12"/>
  <c r="M616" i="12" s="1"/>
  <c r="I616" i="12"/>
  <c r="K616" i="12"/>
  <c r="O616" i="12"/>
  <c r="Q616" i="12"/>
  <c r="V616" i="12"/>
  <c r="K627" i="12"/>
  <c r="G628" i="12"/>
  <c r="I628" i="12"/>
  <c r="K628" i="12"/>
  <c r="O628" i="12"/>
  <c r="O627" i="12" s="1"/>
  <c r="Q628" i="12"/>
  <c r="V628" i="12"/>
  <c r="G640" i="12"/>
  <c r="M640" i="12" s="1"/>
  <c r="I640" i="12"/>
  <c r="I627" i="12" s="1"/>
  <c r="K640" i="12"/>
  <c r="O640" i="12"/>
  <c r="Q640" i="12"/>
  <c r="Q627" i="12" s="1"/>
  <c r="V640" i="12"/>
  <c r="G652" i="12"/>
  <c r="M652" i="12" s="1"/>
  <c r="I652" i="12"/>
  <c r="K652" i="12"/>
  <c r="O652" i="12"/>
  <c r="Q652" i="12"/>
  <c r="V652" i="12"/>
  <c r="V627" i="12" s="1"/>
  <c r="G664" i="12"/>
  <c r="I664" i="12"/>
  <c r="K664" i="12"/>
  <c r="M664" i="12"/>
  <c r="O664" i="12"/>
  <c r="Q664" i="12"/>
  <c r="V664" i="12"/>
  <c r="G665" i="12"/>
  <c r="M665" i="12" s="1"/>
  <c r="I665" i="12"/>
  <c r="K665" i="12"/>
  <c r="O665" i="12"/>
  <c r="Q665" i="12"/>
  <c r="V665" i="12"/>
  <c r="M680" i="12"/>
  <c r="G681" i="12"/>
  <c r="M681" i="12" s="1"/>
  <c r="I681" i="12"/>
  <c r="I680" i="12" s="1"/>
  <c r="K681" i="12"/>
  <c r="O681" i="12"/>
  <c r="O680" i="12" s="1"/>
  <c r="Q681" i="12"/>
  <c r="Q680" i="12" s="1"/>
  <c r="V681" i="12"/>
  <c r="V680" i="12" s="1"/>
  <c r="G687" i="12"/>
  <c r="I687" i="12"/>
  <c r="K687" i="12"/>
  <c r="M687" i="12"/>
  <c r="O687" i="12"/>
  <c r="Q687" i="12"/>
  <c r="V687" i="12"/>
  <c r="G690" i="12"/>
  <c r="I690" i="12"/>
  <c r="K690" i="12"/>
  <c r="M690" i="12"/>
  <c r="O690" i="12"/>
  <c r="Q690" i="12"/>
  <c r="V690" i="12"/>
  <c r="G692" i="12"/>
  <c r="M692" i="12" s="1"/>
  <c r="I692" i="12"/>
  <c r="K692" i="12"/>
  <c r="O692" i="12"/>
  <c r="O689" i="12" s="1"/>
  <c r="Q692" i="12"/>
  <c r="V692" i="12"/>
  <c r="G697" i="12"/>
  <c r="I697" i="12"/>
  <c r="K697" i="12"/>
  <c r="M697" i="12"/>
  <c r="O697" i="12"/>
  <c r="Q697" i="12"/>
  <c r="V697" i="12"/>
  <c r="V689" i="12" s="1"/>
  <c r="K702" i="12"/>
  <c r="O702" i="12"/>
  <c r="V702" i="12"/>
  <c r="G703" i="12"/>
  <c r="G702" i="12" s="1"/>
  <c r="I703" i="12"/>
  <c r="I702" i="12" s="1"/>
  <c r="K703" i="12"/>
  <c r="O703" i="12"/>
  <c r="Q703" i="12"/>
  <c r="Q702" i="12" s="1"/>
  <c r="V703" i="12"/>
  <c r="G705" i="12"/>
  <c r="I705" i="12"/>
  <c r="I704" i="12" s="1"/>
  <c r="K705" i="12"/>
  <c r="M705" i="12"/>
  <c r="O705" i="12"/>
  <c r="Q705" i="12"/>
  <c r="Q704" i="12" s="1"/>
  <c r="V705" i="12"/>
  <c r="G706" i="12"/>
  <c r="I706" i="12"/>
  <c r="K706" i="12"/>
  <c r="K704" i="12" s="1"/>
  <c r="O706" i="12"/>
  <c r="Q706" i="12"/>
  <c r="V706" i="12"/>
  <c r="G707" i="12"/>
  <c r="I707" i="12"/>
  <c r="K707" i="12"/>
  <c r="M707" i="12"/>
  <c r="O707" i="12"/>
  <c r="Q707" i="12"/>
  <c r="V707" i="12"/>
  <c r="G708" i="12"/>
  <c r="M708" i="12" s="1"/>
  <c r="I708" i="12"/>
  <c r="K708" i="12"/>
  <c r="O708" i="12"/>
  <c r="Q708" i="12"/>
  <c r="V708" i="12"/>
  <c r="G709" i="12"/>
  <c r="I709" i="12"/>
  <c r="K709" i="12"/>
  <c r="M709" i="12"/>
  <c r="O709" i="12"/>
  <c r="Q709" i="12"/>
  <c r="V709" i="12"/>
  <c r="G710" i="12"/>
  <c r="I710" i="12"/>
  <c r="K710" i="12"/>
  <c r="M710" i="12"/>
  <c r="O710" i="12"/>
  <c r="Q710" i="12"/>
  <c r="V710" i="12"/>
  <c r="G711" i="12"/>
  <c r="M711" i="12" s="1"/>
  <c r="I711" i="12"/>
  <c r="K711" i="12"/>
  <c r="O711" i="12"/>
  <c r="O704" i="12" s="1"/>
  <c r="Q711" i="12"/>
  <c r="V711" i="12"/>
  <c r="G713" i="12"/>
  <c r="I713" i="12"/>
  <c r="K713" i="12"/>
  <c r="K712" i="12" s="1"/>
  <c r="M713" i="12"/>
  <c r="O713" i="12"/>
  <c r="Q713" i="12"/>
  <c r="V713" i="12"/>
  <c r="G714" i="12"/>
  <c r="I714" i="12"/>
  <c r="K714" i="12"/>
  <c r="O714" i="12"/>
  <c r="O712" i="12" s="1"/>
  <c r="Q714" i="12"/>
  <c r="V714" i="12"/>
  <c r="G715" i="12"/>
  <c r="M715" i="12" s="1"/>
  <c r="I715" i="12"/>
  <c r="I712" i="12" s="1"/>
  <c r="K715" i="12"/>
  <c r="O715" i="12"/>
  <c r="Q715" i="12"/>
  <c r="V715" i="12"/>
  <c r="G716" i="12"/>
  <c r="M716" i="12" s="1"/>
  <c r="I716" i="12"/>
  <c r="K716" i="12"/>
  <c r="O716" i="12"/>
  <c r="Q716" i="12"/>
  <c r="V716" i="12"/>
  <c r="V712" i="12" s="1"/>
  <c r="G717" i="12"/>
  <c r="I717" i="12"/>
  <c r="K717" i="12"/>
  <c r="M717" i="12"/>
  <c r="O717" i="12"/>
  <c r="Q717" i="12"/>
  <c r="V717" i="12"/>
  <c r="G718" i="12"/>
  <c r="M718" i="12" s="1"/>
  <c r="I718" i="12"/>
  <c r="K718" i="12"/>
  <c r="O718" i="12"/>
  <c r="Q718" i="12"/>
  <c r="V718" i="12"/>
  <c r="G719" i="12"/>
  <c r="M719" i="12" s="1"/>
  <c r="I719" i="12"/>
  <c r="K719" i="12"/>
  <c r="O719" i="12"/>
  <c r="Q719" i="12"/>
  <c r="V719" i="12"/>
  <c r="AE721" i="12"/>
  <c r="G20" i="1"/>
  <c r="E20" i="1"/>
  <c r="G19" i="1"/>
  <c r="E19" i="1"/>
  <c r="I18" i="1"/>
  <c r="G18" i="1"/>
  <c r="E18" i="1"/>
  <c r="G17" i="1"/>
  <c r="E17" i="1"/>
  <c r="G16" i="1"/>
  <c r="E16" i="1"/>
  <c r="G160" i="1"/>
  <c r="H160" i="1"/>
  <c r="I159" i="1"/>
  <c r="I20" i="1" s="1"/>
  <c r="I158" i="1"/>
  <c r="I19" i="1" s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F58" i="1"/>
  <c r="G23" i="1" s="1"/>
  <c r="G58" i="1"/>
  <c r="G25" i="1" s="1"/>
  <c r="A25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8" i="1" s="1"/>
  <c r="I17" i="1" l="1"/>
  <c r="I16" i="1"/>
  <c r="I21" i="1" s="1"/>
  <c r="I160" i="1"/>
  <c r="J131" i="1" s="1"/>
  <c r="G26" i="1"/>
  <c r="A26" i="1"/>
  <c r="A23" i="1"/>
  <c r="G28" i="1"/>
  <c r="M9" i="26"/>
  <c r="M8" i="26" s="1"/>
  <c r="AF27" i="26"/>
  <c r="M38" i="25"/>
  <c r="M32" i="25"/>
  <c r="M9" i="25"/>
  <c r="M8" i="25" s="1"/>
  <c r="AF53" i="25"/>
  <c r="M110" i="24"/>
  <c r="M39" i="24"/>
  <c r="M81" i="24"/>
  <c r="G81" i="24"/>
  <c r="M9" i="24"/>
  <c r="M8" i="24" s="1"/>
  <c r="AF130" i="24"/>
  <c r="M126" i="23"/>
  <c r="M102" i="23"/>
  <c r="M22" i="23"/>
  <c r="M117" i="23"/>
  <c r="M113" i="23" s="1"/>
  <c r="M81" i="23"/>
  <c r="M77" i="23" s="1"/>
  <c r="M69" i="23"/>
  <c r="M61" i="23" s="1"/>
  <c r="M9" i="23"/>
  <c r="M8" i="23" s="1"/>
  <c r="AF137" i="23"/>
  <c r="M35" i="22"/>
  <c r="M17" i="22"/>
  <c r="G17" i="22"/>
  <c r="M64" i="22"/>
  <c r="M63" i="22" s="1"/>
  <c r="M55" i="22"/>
  <c r="M54" i="22" s="1"/>
  <c r="M46" i="22"/>
  <c r="M45" i="22" s="1"/>
  <c r="M9" i="22"/>
  <c r="M8" i="22" s="1"/>
  <c r="AF69" i="22"/>
  <c r="M32" i="21"/>
  <c r="M59" i="21"/>
  <c r="M11" i="21"/>
  <c r="M9" i="21"/>
  <c r="M8" i="21" s="1"/>
  <c r="M52" i="20"/>
  <c r="M176" i="20"/>
  <c r="M78" i="20"/>
  <c r="M33" i="20"/>
  <c r="G78" i="20"/>
  <c r="M119" i="20"/>
  <c r="M118" i="20" s="1"/>
  <c r="M9" i="20"/>
  <c r="M8" i="20" s="1"/>
  <c r="AF243" i="20"/>
  <c r="M10" i="19"/>
  <c r="M9" i="19"/>
  <c r="M8" i="19" s="1"/>
  <c r="M61" i="18"/>
  <c r="M13" i="18"/>
  <c r="M108" i="18"/>
  <c r="G108" i="18"/>
  <c r="G143" i="18"/>
  <c r="M138" i="18"/>
  <c r="M136" i="18" s="1"/>
  <c r="M99" i="18"/>
  <c r="M98" i="18" s="1"/>
  <c r="M51" i="18"/>
  <c r="M50" i="18" s="1"/>
  <c r="M9" i="18"/>
  <c r="M8" i="18" s="1"/>
  <c r="M61" i="17"/>
  <c r="G61" i="17"/>
  <c r="M53" i="17"/>
  <c r="M52" i="17" s="1"/>
  <c r="M49" i="17"/>
  <c r="M48" i="17" s="1"/>
  <c r="M26" i="17"/>
  <c r="M25" i="17" s="1"/>
  <c r="M18" i="17"/>
  <c r="M9" i="17"/>
  <c r="M52" i="16"/>
  <c r="G113" i="16"/>
  <c r="G52" i="16"/>
  <c r="M121" i="16"/>
  <c r="M120" i="16" s="1"/>
  <c r="M9" i="16"/>
  <c r="M8" i="16" s="1"/>
  <c r="AF129" i="16"/>
  <c r="M11" i="15"/>
  <c r="M31" i="15"/>
  <c r="M84" i="15"/>
  <c r="M19" i="15"/>
  <c r="G31" i="15"/>
  <c r="G84" i="15"/>
  <c r="M80" i="15"/>
  <c r="M79" i="15" s="1"/>
  <c r="G73" i="15"/>
  <c r="M25" i="15"/>
  <c r="M23" i="15" s="1"/>
  <c r="M9" i="15"/>
  <c r="M8" i="15" s="1"/>
  <c r="K223" i="14"/>
  <c r="G223" i="14"/>
  <c r="K194" i="14"/>
  <c r="G151" i="14"/>
  <c r="M152" i="14"/>
  <c r="M151" i="14" s="1"/>
  <c r="G42" i="14"/>
  <c r="M49" i="14"/>
  <c r="G14" i="14"/>
  <c r="M15" i="14"/>
  <c r="M14" i="14" s="1"/>
  <c r="M385" i="14"/>
  <c r="M384" i="14" s="1"/>
  <c r="Q376" i="14"/>
  <c r="I376" i="14"/>
  <c r="Q338" i="14"/>
  <c r="I338" i="14"/>
  <c r="Q308" i="14"/>
  <c r="I308" i="14"/>
  <c r="V223" i="14"/>
  <c r="I223" i="14"/>
  <c r="V194" i="14"/>
  <c r="I194" i="14"/>
  <c r="I128" i="14"/>
  <c r="M100" i="14"/>
  <c r="O42" i="14"/>
  <c r="O376" i="14"/>
  <c r="G376" i="14"/>
  <c r="O338" i="14"/>
  <c r="G338" i="14"/>
  <c r="O308" i="14"/>
  <c r="G308" i="14"/>
  <c r="G250" i="14"/>
  <c r="M259" i="14"/>
  <c r="M250" i="14" s="1"/>
  <c r="V250" i="14"/>
  <c r="K250" i="14"/>
  <c r="Q223" i="14"/>
  <c r="M223" i="14"/>
  <c r="Q194" i="14"/>
  <c r="M194" i="14"/>
  <c r="G153" i="14"/>
  <c r="M174" i="14"/>
  <c r="M153" i="14" s="1"/>
  <c r="V153" i="14"/>
  <c r="K153" i="14"/>
  <c r="Q128" i="14"/>
  <c r="G128" i="14"/>
  <c r="M129" i="14"/>
  <c r="M128" i="14" s="1"/>
  <c r="K115" i="14"/>
  <c r="G31" i="14"/>
  <c r="M32" i="14"/>
  <c r="M31" i="14" s="1"/>
  <c r="Q384" i="14"/>
  <c r="I384" i="14"/>
  <c r="O250" i="14"/>
  <c r="V115" i="14"/>
  <c r="M42" i="14"/>
  <c r="AF393" i="14"/>
  <c r="M38" i="13"/>
  <c r="M455" i="13"/>
  <c r="M607" i="13"/>
  <c r="K38" i="13"/>
  <c r="M28" i="13"/>
  <c r="M17" i="13"/>
  <c r="G607" i="13"/>
  <c r="K455" i="13"/>
  <c r="M413" i="13"/>
  <c r="M412" i="13" s="1"/>
  <c r="G38" i="13"/>
  <c r="G600" i="13"/>
  <c r="O523" i="13"/>
  <c r="G455" i="13"/>
  <c r="Q403" i="13"/>
  <c r="I403" i="13"/>
  <c r="O353" i="13"/>
  <c r="G353" i="13"/>
  <c r="V343" i="13"/>
  <c r="I343" i="13"/>
  <c r="G343" i="13"/>
  <c r="M339" i="13"/>
  <c r="M336" i="13" s="1"/>
  <c r="M310" i="13"/>
  <c r="M309" i="13" s="1"/>
  <c r="M269" i="13"/>
  <c r="M225" i="13"/>
  <c r="Q38" i="13"/>
  <c r="O10" i="13"/>
  <c r="G10" i="13"/>
  <c r="M581" i="13"/>
  <c r="M580" i="13" s="1"/>
  <c r="K343" i="13"/>
  <c r="M317" i="13"/>
  <c r="M237" i="13"/>
  <c r="M236" i="13" s="1"/>
  <c r="G225" i="13"/>
  <c r="V38" i="13"/>
  <c r="I38" i="13"/>
  <c r="AF616" i="13"/>
  <c r="O600" i="13"/>
  <c r="G598" i="13"/>
  <c r="G523" i="13"/>
  <c r="V455" i="13"/>
  <c r="I455" i="13"/>
  <c r="M601" i="13"/>
  <c r="M600" i="13" s="1"/>
  <c r="M524" i="13"/>
  <c r="M523" i="13" s="1"/>
  <c r="Q455" i="13"/>
  <c r="Q412" i="13"/>
  <c r="I412" i="13"/>
  <c r="O403" i="13"/>
  <c r="G403" i="13"/>
  <c r="M353" i="13"/>
  <c r="Q343" i="13"/>
  <c r="Q236" i="13"/>
  <c r="I236" i="13"/>
  <c r="V225" i="13"/>
  <c r="K225" i="13"/>
  <c r="O28" i="13"/>
  <c r="G28" i="13"/>
  <c r="O17" i="13"/>
  <c r="G17" i="13"/>
  <c r="M10" i="13"/>
  <c r="G373" i="12"/>
  <c r="M374" i="12"/>
  <c r="M373" i="12" s="1"/>
  <c r="V266" i="12"/>
  <c r="G189" i="12"/>
  <c r="M190" i="12"/>
  <c r="M189" i="12" s="1"/>
  <c r="M689" i="12"/>
  <c r="I405" i="12"/>
  <c r="M377" i="12"/>
  <c r="M375" i="12" s="1"/>
  <c r="G375" i="12"/>
  <c r="M319" i="12"/>
  <c r="G316" i="12"/>
  <c r="I115" i="12"/>
  <c r="V704" i="12"/>
  <c r="G689" i="12"/>
  <c r="I459" i="12"/>
  <c r="V405" i="12"/>
  <c r="Q405" i="12"/>
  <c r="Q383" i="12"/>
  <c r="I383" i="12"/>
  <c r="G341" i="12"/>
  <c r="O316" i="12"/>
  <c r="K316" i="12"/>
  <c r="G266" i="12"/>
  <c r="V210" i="12"/>
  <c r="K189" i="12"/>
  <c r="I17" i="12"/>
  <c r="M8" i="12"/>
  <c r="V459" i="12"/>
  <c r="Q266" i="12"/>
  <c r="V244" i="12"/>
  <c r="Q712" i="12"/>
  <c r="O559" i="12"/>
  <c r="O405" i="12"/>
  <c r="M316" i="12"/>
  <c r="O115" i="12"/>
  <c r="G17" i="12"/>
  <c r="M24" i="12"/>
  <c r="G712" i="12"/>
  <c r="M714" i="12"/>
  <c r="M712" i="12" s="1"/>
  <c r="G704" i="12"/>
  <c r="K689" i="12"/>
  <c r="G627" i="12"/>
  <c r="M628" i="12"/>
  <c r="M627" i="12" s="1"/>
  <c r="I559" i="12"/>
  <c r="K459" i="12"/>
  <c r="Q459" i="12"/>
  <c r="V383" i="12"/>
  <c r="G345" i="12"/>
  <c r="M353" i="12"/>
  <c r="M345" i="12"/>
  <c r="Q316" i="12"/>
  <c r="I266" i="12"/>
  <c r="O266" i="12"/>
  <c r="K244" i="12"/>
  <c r="G115" i="12"/>
  <c r="O67" i="12"/>
  <c r="I67" i="12"/>
  <c r="O459" i="12"/>
  <c r="M115" i="12"/>
  <c r="V67" i="12"/>
  <c r="O54" i="12"/>
  <c r="M40" i="12"/>
  <c r="I689" i="12"/>
  <c r="G559" i="12"/>
  <c r="G450" i="12"/>
  <c r="M413" i="12"/>
  <c r="M405" i="12" s="1"/>
  <c r="M269" i="12"/>
  <c r="M266" i="12" s="1"/>
  <c r="M264" i="12"/>
  <c r="M263" i="12" s="1"/>
  <c r="O244" i="12"/>
  <c r="G244" i="12"/>
  <c r="V115" i="12"/>
  <c r="K115" i="12"/>
  <c r="M80" i="12"/>
  <c r="M67" i="12" s="1"/>
  <c r="M62" i="12"/>
  <c r="M54" i="12"/>
  <c r="M34" i="12"/>
  <c r="M33" i="12" s="1"/>
  <c r="G459" i="12"/>
  <c r="K67" i="12"/>
  <c r="AF721" i="12"/>
  <c r="Q689" i="12"/>
  <c r="G680" i="12"/>
  <c r="M460" i="12"/>
  <c r="M459" i="12" s="1"/>
  <c r="O450" i="12"/>
  <c r="M706" i="12"/>
  <c r="M704" i="12" s="1"/>
  <c r="M703" i="12"/>
  <c r="M702" i="12" s="1"/>
  <c r="K680" i="12"/>
  <c r="K559" i="12"/>
  <c r="M451" i="12"/>
  <c r="M450" i="12" s="1"/>
  <c r="M385" i="12"/>
  <c r="M383" i="12" s="1"/>
  <c r="M341" i="12"/>
  <c r="M259" i="12"/>
  <c r="M258" i="12" s="1"/>
  <c r="M245" i="12"/>
  <c r="M244" i="12" s="1"/>
  <c r="M213" i="12"/>
  <c r="M210" i="12" s="1"/>
  <c r="M17" i="12"/>
  <c r="K8" i="12"/>
  <c r="I39" i="1"/>
  <c r="I58" i="1" s="1"/>
  <c r="G21" i="1"/>
  <c r="E21" i="1"/>
  <c r="J28" i="1"/>
  <c r="J26" i="1"/>
  <c r="G38" i="1"/>
  <c r="F38" i="1"/>
  <c r="H32" i="1"/>
  <c r="J23" i="1"/>
  <c r="J24" i="1"/>
  <c r="J25" i="1"/>
  <c r="J27" i="1"/>
  <c r="E24" i="1"/>
  <c r="E26" i="1"/>
  <c r="J153" i="1" l="1"/>
  <c r="J145" i="1"/>
  <c r="J137" i="1"/>
  <c r="J135" i="1"/>
  <c r="J151" i="1"/>
  <c r="J143" i="1"/>
  <c r="J157" i="1"/>
  <c r="J149" i="1"/>
  <c r="J141" i="1"/>
  <c r="J133" i="1"/>
  <c r="J155" i="1"/>
  <c r="J147" i="1"/>
  <c r="J139" i="1"/>
  <c r="J159" i="1"/>
  <c r="J158" i="1"/>
  <c r="J134" i="1"/>
  <c r="J117" i="1"/>
  <c r="J99" i="1"/>
  <c r="J152" i="1"/>
  <c r="J144" i="1"/>
  <c r="J136" i="1"/>
  <c r="J148" i="1"/>
  <c r="J132" i="1"/>
  <c r="J150" i="1"/>
  <c r="J127" i="1"/>
  <c r="J123" i="1"/>
  <c r="J115" i="1"/>
  <c r="J111" i="1"/>
  <c r="J107" i="1"/>
  <c r="J103" i="1"/>
  <c r="J95" i="1"/>
  <c r="J91" i="1"/>
  <c r="J85" i="1"/>
  <c r="J154" i="1"/>
  <c r="J146" i="1"/>
  <c r="J138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156" i="1"/>
  <c r="J140" i="1"/>
  <c r="J142" i="1"/>
  <c r="J129" i="1"/>
  <c r="J125" i="1"/>
  <c r="J121" i="1"/>
  <c r="J119" i="1"/>
  <c r="J113" i="1"/>
  <c r="J109" i="1"/>
  <c r="J105" i="1"/>
  <c r="J101" i="1"/>
  <c r="J97" i="1"/>
  <c r="J93" i="1"/>
  <c r="J89" i="1"/>
  <c r="J87" i="1"/>
  <c r="G24" i="1"/>
  <c r="A27" i="1" s="1"/>
  <c r="A24" i="1"/>
  <c r="M8" i="17"/>
  <c r="J57" i="1"/>
  <c r="J53" i="1"/>
  <c r="J49" i="1"/>
  <c r="J45" i="1"/>
  <c r="J41" i="1"/>
  <c r="J50" i="1"/>
  <c r="J42" i="1"/>
  <c r="J55" i="1"/>
  <c r="J51" i="1"/>
  <c r="J47" i="1"/>
  <c r="J43" i="1"/>
  <c r="J39" i="1"/>
  <c r="J58" i="1" s="1"/>
  <c r="J56" i="1"/>
  <c r="J52" i="1"/>
  <c r="J48" i="1"/>
  <c r="J44" i="1"/>
  <c r="J40" i="1"/>
  <c r="J54" i="1"/>
  <c r="J46" i="1"/>
  <c r="J160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<sst xmlns="http://schemas.openxmlformats.org/spreadsheetml/2006/main" count="11189" uniqueCount="2450">
  <si>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</si>
  <si>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</si>
  <si>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</si>
  <si>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</si>
  <si>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</si>
  <si>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</si>
  <si>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</si>
  <si>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</si>
  <si>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</si>
  <si>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</si>
  <si>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</si>
  <si>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</si>
  <si>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</si>
  <si>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</si>
  <si>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</si>
  <si>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</si>
  <si>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</si>
  <si>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</si>
  <si>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</si>
  <si>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</si>
  <si>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</si>
  <si>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</si>
  <si>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</si>
  <si>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</si>
  <si>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</si>
  <si>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</si>
  <si>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</si>
  <si>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</si>
  <si>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</si>
  <si>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</si>
  <si>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</si>
  <si>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</si>
  <si>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</si>
  <si>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</si>
  <si>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</si>
  <si>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</si>
  <si>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</si>
  <si>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</si>
  <si>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</si>
  <si>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</si>
  <si>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</si>
  <si>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</si>
  <si>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</si>
  <si>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2017/06</t>
  </si>
  <si>
    <t>Denní stacionář - verze 1</t>
  </si>
  <si>
    <t>Stavba</t>
  </si>
  <si>
    <t>01</t>
  </si>
  <si>
    <t>Rekonstrukce budovy - vnitřní úpravy</t>
  </si>
  <si>
    <t>001-a</t>
  </si>
  <si>
    <t>Stavební část-1.PP</t>
  </si>
  <si>
    <t>001-b</t>
  </si>
  <si>
    <t>Stavební část-1.NP</t>
  </si>
  <si>
    <t>001-c</t>
  </si>
  <si>
    <t>Stavební část-2.NP</t>
  </si>
  <si>
    <t>001-d</t>
  </si>
  <si>
    <t>Stavební část-Střecha a krov</t>
  </si>
  <si>
    <t>001-e</t>
  </si>
  <si>
    <t>Stavební část-Výměna oken</t>
  </si>
  <si>
    <t>001-f</t>
  </si>
  <si>
    <t>Stavební část-Venkovní fasáda</t>
  </si>
  <si>
    <t>001-g</t>
  </si>
  <si>
    <t>Stavební část-Izolace suterén</t>
  </si>
  <si>
    <t>001-h</t>
  </si>
  <si>
    <t>Stavební část-Venkovní výtah</t>
  </si>
  <si>
    <t>002</t>
  </si>
  <si>
    <t>ZVT</t>
  </si>
  <si>
    <t>003</t>
  </si>
  <si>
    <t>Topení</t>
  </si>
  <si>
    <t>004</t>
  </si>
  <si>
    <t>Vzduchotechnika</t>
  </si>
  <si>
    <t>005</t>
  </si>
  <si>
    <t>Silnoproud</t>
  </si>
  <si>
    <t>006</t>
  </si>
  <si>
    <t>Slaboproud</t>
  </si>
  <si>
    <t>02</t>
  </si>
  <si>
    <t>Park Denního stacionáře</t>
  </si>
  <si>
    <t>001</t>
  </si>
  <si>
    <t>Stavební část</t>
  </si>
  <si>
    <t>03</t>
  </si>
  <si>
    <t>Úpravy po připomínkách Stavebního úřadu a účastníků zadávacího řízení</t>
  </si>
  <si>
    <t>Celkem za stavbu</t>
  </si>
  <si>
    <t>CZK</t>
  </si>
  <si>
    <t>Popis rozpočtu: 001-a - Stavební část-1.PP</t>
  </si>
  <si>
    <t>Pozn.1)</t>
  </si>
  <si>
    <t>Není-li to odůvodněno předmětem veřejné zakázky, zadavatel nesmí podle § 89 odst. 5</t>
  </si>
  <si>
    <t>Zákona zvýhodnit nebo znevýhodnit určité dodavatele nebo výrobky tím, že technické</t>
  </si>
  <si>
    <t>podmínky stanoví prostřednictvím přímého nebo nepřímého odkazu na a) určité</t>
  </si>
  <si>
    <t>dodavatele nebo výrobky, nebo b) patenty na vynálezy, užitné vzory, průmyslové vzory,</t>
  </si>
  <si>
    <t>ochranné známky nebo označení původu.</t>
  </si>
  <si>
    <t>Odkaz podle odstavce 5 písm. a) nebo b) může zadavatel použít, pokud stanovení</t>
  </si>
  <si>
    <t>technických podmínek podle odstavce 1 § 89 Zákona nemůže být dostatečně přesné nebo</t>
  </si>
  <si>
    <t>srozumitelné.</t>
  </si>
  <si>
    <t>Je-li v zadávací dokumentaci nebo jejich přílohách uveden odkaz na konkrétní výrobek,</t>
  </si>
  <si>
    <t>materiál, technologii případně na obchodní firmu, má se za to, že se jedná o vymezení</t>
  </si>
  <si>
    <t>minimálních požadovaných standardů výrobku, technologie či materiálu. V tomto případě</t>
  </si>
  <si>
    <t>je dodavatel oprávněn v nabídce uvést i jiné, kvalitativně a technicky obdobné řešení, které</t>
  </si>
  <si>
    <t>splňuje minimálně požadované standardy a odpovídá uvedeným parametrům. Je-li v</t>
  </si>
  <si>
    <t>zadávací dokumentaci nebo jejich přílohách snad definován konkrétní výrobce, jeho</t>
  </si>
  <si>
    <t>zástupce, či výrobek nebo technologie, má se pouze za to, že je tím definován požadovaný´</t>
  </si>
  <si>
    <t>standard dodávky a v samotné nabídce může být zcela, či částečně nahrazen i výrobkem</t>
  </si>
  <si>
    <t>jiným, srovnatelným apod.</t>
  </si>
  <si>
    <t>PŘESTOŽE JE TATO POZNÁMKA UVEDENA U ROZPOČTU 001-A, PLATÍ PRO CELÝ ROZPOČET STAVBY</t>
  </si>
  <si>
    <t>Rekapitulace dílů</t>
  </si>
  <si>
    <t>Typ dílu</t>
  </si>
  <si>
    <t>011</t>
  </si>
  <si>
    <t>Stavba - PBŘ</t>
  </si>
  <si>
    <t>1</t>
  </si>
  <si>
    <t>Zemní práce</t>
  </si>
  <si>
    <t>11</t>
  </si>
  <si>
    <t>Přípravné a přidružené práce</t>
  </si>
  <si>
    <t>13</t>
  </si>
  <si>
    <t>Hloubené vykopávky</t>
  </si>
  <si>
    <t>16</t>
  </si>
  <si>
    <t>Přemístění výkopku</t>
  </si>
  <si>
    <t>17</t>
  </si>
  <si>
    <t>Konstrukce ze zemin</t>
  </si>
  <si>
    <t>2</t>
  </si>
  <si>
    <t>Základy,zvláštní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</si>
  <si>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</si>
  <si>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</si>
  <si>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</si>
  <si>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</si>
  <si>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</si>
  <si>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</si>
  <si>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31</t>
  </si>
  <si>
    <t>Zdi podpěrné a volné</t>
  </si>
  <si>
    <t>34</t>
  </si>
  <si>
    <t>Stěny a příčky</t>
  </si>
  <si>
    <t>4</t>
  </si>
  <si>
    <t>Vodorovné konstrukce</t>
  </si>
  <si>
    <t>41</t>
  </si>
  <si>
    <t>Stropy a stropní konstrukce</t>
  </si>
  <si>
    <t>5</t>
  </si>
  <si>
    <t>Komunikace</t>
  </si>
  <si>
    <t>60</t>
  </si>
  <si>
    <t>Úpravy povrchů, omítky</t>
  </si>
  <si>
    <t>61</t>
  </si>
  <si>
    <t>Upravy povrchů vnitřní</t>
  </si>
  <si>
    <t>Úpravy povrchů vnitřní</t>
  </si>
  <si>
    <t>62</t>
  </si>
  <si>
    <t>Upravy povrchů vnější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</si>
  <si>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</si>
  <si>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</si>
  <si>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</si>
  <si>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</si>
  <si>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</si>
  <si>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</si>
  <si>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</si>
  <si>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</si>
  <si>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</si>
  <si>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</si>
  <si>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</si>
  <si>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</si>
  <si>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</si>
  <si>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</si>
  <si>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</si>
  <si>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</si>
  <si>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</si>
  <si>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</si>
  <si>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</si>
  <si>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</si>
  <si>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</si>
  <si>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A</t>
  </si>
  <si>
    <t>SK - Strukturovaná kabeláž</t>
  </si>
  <si>
    <t>Světla</t>
  </si>
  <si>
    <t>B</t>
  </si>
  <si>
    <t>Přístroje</t>
  </si>
  <si>
    <t>PZTS - Poplachový a tísňový zabezpečovací systém</t>
  </si>
  <si>
    <t>C</t>
  </si>
  <si>
    <t>Instalační materiál</t>
  </si>
  <si>
    <t>STA - Společná televizní anténa</t>
  </si>
  <si>
    <t>D</t>
  </si>
  <si>
    <t>Kabeláž</t>
  </si>
  <si>
    <t>VTLF - Videotelefon</t>
  </si>
  <si>
    <t>E</t>
  </si>
  <si>
    <t>Rozvaděče</t>
  </si>
  <si>
    <t>F</t>
  </si>
  <si>
    <t>Ostatní</t>
  </si>
  <si>
    <t>G</t>
  </si>
  <si>
    <t>Hromosvod a uzemnění</t>
  </si>
  <si>
    <t>G.013</t>
  </si>
  <si>
    <t>Uzemnění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</si>
  <si>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</si>
  <si>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</si>
  <si>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</si>
  <si>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</si>
  <si>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</si>
  <si>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</si>
  <si>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</si>
  <si>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</si>
  <si>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</si>
  <si>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</si>
  <si>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</si>
  <si>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</si>
  <si>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728-1</t>
  </si>
  <si>
    <t>Vzduchotechnika-1</t>
  </si>
  <si>
    <t>728-2</t>
  </si>
  <si>
    <t>Vzduchotechnika-2</t>
  </si>
  <si>
    <t>728-3</t>
  </si>
  <si>
    <t>Vzduchotechnika-3</t>
  </si>
  <si>
    <t>728-4</t>
  </si>
  <si>
    <t>Vzduchotechnika-4</t>
  </si>
  <si>
    <t>728-5</t>
  </si>
  <si>
    <t>Vzduchotechnika-5</t>
  </si>
  <si>
    <t>728-6</t>
  </si>
  <si>
    <t>Vzduchotechnika-6</t>
  </si>
  <si>
    <t>728-7</t>
  </si>
  <si>
    <t>Vzduchotechnika-ostatní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</si>
  <si>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</si>
  <si>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</si>
  <si>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</si>
  <si>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</si>
  <si>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</si>
  <si>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</si>
  <si>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</si>
  <si>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</si>
  <si>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</si>
  <si>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</si>
  <si>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</si>
  <si>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</si>
  <si>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</si>
  <si>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</si>
  <si>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</si>
  <si>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</si>
  <si>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</si>
  <si>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</si>
  <si>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</si>
  <si>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</si>
  <si>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</si>
  <si>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</si>
  <si>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</si>
  <si>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</si>
  <si>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</si>
  <si>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</si>
  <si>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</si>
  <si>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</si>
  <si>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</si>
  <si>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</si>
  <si>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930</t>
  </si>
  <si>
    <t>HZS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</si>
  <si>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</si>
  <si>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</si>
  <si>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</si>
  <si>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</si>
  <si>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</si>
  <si>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</si>
  <si>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</si>
  <si>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</si>
  <si>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</si>
  <si>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</si>
  <si>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</si>
  <si>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</si>
  <si>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</si>
  <si>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</si>
  <si>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</si>
  <si>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</si>
  <si>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</si>
  <si>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</si>
  <si>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</si>
  <si>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</si>
  <si>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</si>
  <si>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</si>
  <si>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</si>
  <si>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</si>
  <si>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</si>
  <si>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</si>
  <si>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</si>
  <si>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</si>
  <si>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</si>
  <si>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</si>
  <si>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</si>
  <si>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</si>
  <si>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</si>
  <si>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132201111R00</t>
  </si>
  <si>
    <t>Hloubení rýh šířky do 60 cm v hor.3 do 100 m3</t>
  </si>
  <si>
    <t>m3</t>
  </si>
  <si>
    <t>RTS 17/ I</t>
  </si>
  <si>
    <t>Indiv</t>
  </si>
  <si>
    <t>POL1_1</t>
  </si>
  <si>
    <t>základové pasy - výtah : (1,975+0,30+1,995)*0,30*0,30</t>
  </si>
  <si>
    <t>VV</t>
  </si>
  <si>
    <t>132201109R00</t>
  </si>
  <si>
    <t>Příplatek za lepivost - hloubení rýh 60 cm v hor.3</t>
  </si>
  <si>
    <t>RTS 13/ I</t>
  </si>
  <si>
    <t>139711101RT4</t>
  </si>
  <si>
    <t>Vykopávka v uzavřených prostorách v hor.1-4, hornina 4</t>
  </si>
  <si>
    <t>základy pod výtah : 2,275*2,295*1,15</t>
  </si>
  <si>
    <t>132201101T00</t>
  </si>
  <si>
    <t>Ruční dočištění základových rýh a úprava základové,  spáry</t>
  </si>
  <si>
    <t>Vlastní</t>
  </si>
  <si>
    <t>základy pod výtah : 2,275*2,295*0,05</t>
  </si>
  <si>
    <t>161101101R00</t>
  </si>
  <si>
    <t>Svislé přemístění výkopku z hor.1-4 do 2,5 m</t>
  </si>
  <si>
    <t>2,275*2,295*1,15</t>
  </si>
  <si>
    <t>162601102R00</t>
  </si>
  <si>
    <t>Vodorovné přemístění výkopku z hor.1-4 do 5000 m</t>
  </si>
  <si>
    <t>162201201R00</t>
  </si>
  <si>
    <t>Vodorovné přemíst. výkopku nošením hor.1-4, do 10m</t>
  </si>
  <si>
    <t>162201209R00</t>
  </si>
  <si>
    <t>Příplatek za dalších 10 m nošení výkopku z hor.1-4</t>
  </si>
  <si>
    <t>167101101R00</t>
  </si>
  <si>
    <t>Nakládání výkopku z hor.1-4 v množství do 100 m3</t>
  </si>
  <si>
    <t>171201201R00</t>
  </si>
  <si>
    <t>Uložení sypaniny na skládce</t>
  </si>
  <si>
    <t>199000002R00</t>
  </si>
  <si>
    <t>Poplatek za skládku horniny 1- 4</t>
  </si>
  <si>
    <t>271531111RK6</t>
  </si>
  <si>
    <t>Polštář základu z kameniva hr. drceného 16-63 mm, kraj Moravskoslezský</t>
  </si>
  <si>
    <t>základy pod výtah : 2,275*2,295*0,15</t>
  </si>
  <si>
    <t>274321321R00</t>
  </si>
  <si>
    <t>Železobeton základových pasů C 20/25</t>
  </si>
  <si>
    <t>základové pasy - výtah : (1,975+0,30+1,995)*0,30*1,30</t>
  </si>
  <si>
    <t>274354111R00</t>
  </si>
  <si>
    <t>Bednění základových pasů zřízení</t>
  </si>
  <si>
    <t>m2</t>
  </si>
  <si>
    <t>základové pasy - výtah : (1,975+1,995)*1,20</t>
  </si>
  <si>
    <t>274354211R00</t>
  </si>
  <si>
    <t>Bednění základových pasů odstranění</t>
  </si>
  <si>
    <t>274361113R00</t>
  </si>
  <si>
    <t>Výztuž základových pásů z oceli 10338</t>
  </si>
  <si>
    <t>t</t>
  </si>
  <si>
    <t>RTS 12/ II</t>
  </si>
  <si>
    <t>základové pasy - výtah,50kg oceli/m3 betonu : ((1,975+0,30+1,995)*0,30*1,30)*0,05</t>
  </si>
  <si>
    <t>311270021RA0</t>
  </si>
  <si>
    <t>Zdivo z vápenopísk. kvádrů, na lepidlo, tl. 24 cm, dělící příčka</t>
  </si>
  <si>
    <t>POL2_0</t>
  </si>
  <si>
    <t>Pobytové místo : 3,11*2,832*0,24</t>
  </si>
  <si>
    <t>310239211R00</t>
  </si>
  <si>
    <t>Zazdívka otvorů plochy do 4 m2 cihlami na MVC</t>
  </si>
  <si>
    <t>1.P.P. - m.č. P.7. - zazdívka dveřního otvoru : 0,80*1,97*0,45</t>
  </si>
  <si>
    <t>1.P.P. - m.č. P.7. - zazívka okenního otvoru : 1,00*1,80*2*0,75-0,88*2,05*0,75</t>
  </si>
  <si>
    <t>317121101RT2</t>
  </si>
  <si>
    <t>Osazení překladu světlost otvoru do 105 cm, včetně dodávky RZP 1/10 119x14x14</t>
  </si>
  <si>
    <t>kus</t>
  </si>
  <si>
    <t>1.P.P. - překlady nad novými dveřmi : 3,00+3,00</t>
  </si>
  <si>
    <t>1.P.P. - překlady na okny v stř. nosném zivu : 3,00+3,00</t>
  </si>
  <si>
    <t>317121033RT3</t>
  </si>
  <si>
    <t>Překlad nenosný do příčky Ytong, překlad Ytong 1200 x 249 x 125 mm, pozn.1)</t>
  </si>
  <si>
    <t>342255024RT1</t>
  </si>
  <si>
    <t>Příčky z desek Ytong tl. 10 cm, desky P 2 - 500, 599 x 249 x 100 mm, pozn.1)</t>
  </si>
  <si>
    <t>1.P.P. - m.č. P.12. : 1,76*2,10</t>
  </si>
  <si>
    <t>342255028RT1</t>
  </si>
  <si>
    <t>Příčky z desek Ytong tl. 15 cm, desky P 2 - 500, 599 x 249 x 150 mm,pozn.1)</t>
  </si>
  <si>
    <t>1.P.P. - dělící příčka mezi m.č. P.4. a P.9. : 3,15*2,10-0,90*1,97</t>
  </si>
  <si>
    <t>601015102R00</t>
  </si>
  <si>
    <t>Postřik stropů cementový weber.dur ručně, vnitřní část chodby, pozn.1)</t>
  </si>
  <si>
    <t>POL1_0</t>
  </si>
  <si>
    <t>3,1*1,815</t>
  </si>
  <si>
    <t>20,425*2,38</t>
  </si>
  <si>
    <t>1,49*0,325</t>
  </si>
  <si>
    <t>5,625*2,38</t>
  </si>
  <si>
    <t>(13,02-6,905-0,25)*2,38</t>
  </si>
  <si>
    <t>601015131RT1</t>
  </si>
  <si>
    <t>Omítka stropů jádrová weber.dur mono ruč., tloušťka vrstvy 10 mm,vnitřní část chodby, pozn.1)</t>
  </si>
  <si>
    <t>601015187RT7</t>
  </si>
  <si>
    <t>Omítka stropů tenkovrstvá weber.pas silikon, zatíraná, tloušťka vrstvy 2,0 vnitřní část chodby,, pozn.1)</t>
  </si>
  <si>
    <t>601015191R00</t>
  </si>
  <si>
    <t>Podkladní nátěr stropů pod tenkovrstvé omítky, vnitřní část chodby</t>
  </si>
  <si>
    <t>602015102R00</t>
  </si>
  <si>
    <t>Postřik stěn cementový weber.dur ručně, vnitř.část chodby,pozn.1)</t>
  </si>
  <si>
    <t>175,0-82,0685</t>
  </si>
  <si>
    <t>((1,76+1,175*2)*2+2,985+2,005*2+(6,29+2,005*2)*4)*0,15</t>
  </si>
  <si>
    <t>602015113R00</t>
  </si>
  <si>
    <t>Omítka jádrová weber.dur klasik JRU ručně, vnitřní část chodby, pozn.1)</t>
  </si>
  <si>
    <t>602015187RT7</t>
  </si>
  <si>
    <t>Omítka stěn tenkovrstvá weber.pas silikon, zatíraná, tloušťka vrstvy 2,0 vnitřní část chodby, pozn.1)</t>
  </si>
  <si>
    <t>602015191R00</t>
  </si>
  <si>
    <t>Podkladní nátěr stěn pod tenkovrstvé omítky, vnitřní část chodby</t>
  </si>
  <si>
    <t>612409991RT2</t>
  </si>
  <si>
    <t>Začištění omítek kolem oken,dveří apod., s použitím such.malt.směsi,vnitřní část chodby</t>
  </si>
  <si>
    <t>m</t>
  </si>
  <si>
    <t>((1,76+1,175*2)*2+2,985+2,005*2+(6,29+2,005*2)*4)</t>
  </si>
  <si>
    <t>622481113R00</t>
  </si>
  <si>
    <t>Potažení vnějších stěn sklotex. pletivem+tmelem, vnitřní část chodby</t>
  </si>
  <si>
    <t>622481113R01</t>
  </si>
  <si>
    <t>Potažení stropů sklotex. pletivem+tmelem, vnitřní část chodby</t>
  </si>
  <si>
    <t>610991111R00</t>
  </si>
  <si>
    <t>Zakrývání výplní vnitřních otvorů</t>
  </si>
  <si>
    <t>1.P.P. okenní a dveřní otvory : 1,20*1,20+1,20*1,20+0,60*0,90*2+1,20*1,20+1,68*2,01+0,90*1,75*2</t>
  </si>
  <si>
    <t>1,50*1,20*4+0,60*0,60*3+1,05*1,15+0,90*1,15+1,05*1,15*3+1,20*1,20</t>
  </si>
  <si>
    <t>611421221R00</t>
  </si>
  <si>
    <t>Oprava váp.omítek stropů do 10% plochy - hladkých</t>
  </si>
  <si>
    <t>1.P.P. - stávající omítky stropů : 187,90</t>
  </si>
  <si>
    <t>611481211RU2</t>
  </si>
  <si>
    <t>Montáž výztužné sítě (perlinky) do stěrky-stropy, včetně výztužné sítě a stěrkového tmelu</t>
  </si>
  <si>
    <t>1.P.P. - podlahová plocha  : 187,90</t>
  </si>
  <si>
    <t>612421615R00</t>
  </si>
  <si>
    <t>Omítka vnitřní zdiva, MVC, hrubá zatřená</t>
  </si>
  <si>
    <t>1.P.P. - zazdívky otvorů : 0,80*1,97*2</t>
  </si>
  <si>
    <t>612421321R00</t>
  </si>
  <si>
    <t>Oprava vápen.omítek stěn do 30 % pl. - hladkých</t>
  </si>
  <si>
    <t>1.P.P. - omítky vnitřních stěn : 335,5527</t>
  </si>
  <si>
    <t>612425931RT2</t>
  </si>
  <si>
    <t>Omítka vápenná vnitřního ostění - štuková, s použitím suché maltové směsi</t>
  </si>
  <si>
    <t>přípočet ostění - 1.P.P. : 29,909</t>
  </si>
  <si>
    <t>612471411RT2</t>
  </si>
  <si>
    <t>Úprava vnitřních stěn aktivovaným štukem, s použitím suché maltové směsi</t>
  </si>
  <si>
    <t>612481211RT5</t>
  </si>
  <si>
    <t>Montáž výztužné sítě (perlinky) do stěrky-stěny, včetně výztužné sítě a stěrkového tmelu</t>
  </si>
  <si>
    <t>611131121U00</t>
  </si>
  <si>
    <t>Penetrace stropů ručně</t>
  </si>
  <si>
    <t>612131121U00</t>
  </si>
  <si>
    <t>Penetrace  vnitřní stěna ručně</t>
  </si>
  <si>
    <t>1.P.P. - m.č. P.1 - jídelna 1 : (4,70*2+5,50*2+1,35*2)*2,10</t>
  </si>
  <si>
    <t>odpočet okna : -0,90*1,50-0,85*0,80*2</t>
  </si>
  <si>
    <t>odpočet dveře : -0,80*2,00-0,90*1,97</t>
  </si>
  <si>
    <t>přípočet ostění : (0,90+1,50*2)*0,55+(0,90+2,00*2)*0,50</t>
  </si>
  <si>
    <t>1.P.P. - m.č. P.2. - jídelna 2 : (4,85+5,75)*2*2,10</t>
  </si>
  <si>
    <t>odpočet okna : -1,05*1,15*3</t>
  </si>
  <si>
    <t>odpočet dveře : -0,80*2,00</t>
  </si>
  <si>
    <t>přípočet ostění : (1,05+1,15*2)*0,55*3</t>
  </si>
  <si>
    <t>1.P.P. - m.č. P.3. - Přípravna jídel : (3,325+4,85)*2*2,10</t>
  </si>
  <si>
    <t>odpočet okna : -1,05*1,15-0,85*0,80*2</t>
  </si>
  <si>
    <t>odpočet dveře : -0,80*1,97</t>
  </si>
  <si>
    <t>přípočet ostění : (1,05+1,15*2)*0,55+(0,85+0,80*2)*0,30</t>
  </si>
  <si>
    <t>1.P.P. - m.č. P.4 - Šatna přízemí : (4,45+4,80)*2*2,10</t>
  </si>
  <si>
    <t>odpočet omítka ytong : -(2,695+0,455)*2,10</t>
  </si>
  <si>
    <t>odpočet okna : -0,60*0,60*3</t>
  </si>
  <si>
    <t>přípočet ostění : 0,60*3*3*0,25</t>
  </si>
  <si>
    <t>1.P.P. - m.č. P.5. - místnost OPS : (4,85+3,475)*2*2,10</t>
  </si>
  <si>
    <t>odpočet okna : -1,20*1,20</t>
  </si>
  <si>
    <t>odpočet dveře : -1,20*1,20</t>
  </si>
  <si>
    <t>přípočet ostění : 1,20*3*0,55+(0,80+1,97*2)*0,30</t>
  </si>
  <si>
    <t>1.P.P. - m.č. P.6. - Sklad špinavého prádla : (3,155+4,85)*2*2,10</t>
  </si>
  <si>
    <t>odpočet dveře : -0,80*1,97*2</t>
  </si>
  <si>
    <t>1.P.P. - m.č. P.7 - Sklad 2 : (1,58+3,15+3,575+1,175)*2,10</t>
  </si>
  <si>
    <t>odpočet okna : -1,50*1,20-1,50*1,20*2</t>
  </si>
  <si>
    <t>přípočet ostění : (1,50+1,20*2)*0,32+(3,00+1,20*2)*0,25</t>
  </si>
  <si>
    <t>1.P.P. - m.č. P.9. - Chodba 1 : (2,00*2+2,685)*2,10</t>
  </si>
  <si>
    <t>odpočet dveře : -(0,90*1,97)*2-0,90*2,00-0,80*1,97</t>
  </si>
  <si>
    <t>přípočet ostění : (0,90+1,97*2)*0,25+(0,80+1,97*2)*0,25</t>
  </si>
  <si>
    <t>1.P.P. - m.č. P.10. - Chodba 2 : (3,20+4,90+2,37+2,835+1,895+2,90+1,40+1,40+0,50)*2,10</t>
  </si>
  <si>
    <t>odpočet okna : -1,50*1,20</t>
  </si>
  <si>
    <t>odpočet dveře : -(0,80*1,97)-(0,90*2,00)-(0,88*2,05)-(0,90*2,00)</t>
  </si>
  <si>
    <t>1.P.P. - m.č. P.11. - Chodba 3 : (5,50+1,05)*2*2,10</t>
  </si>
  <si>
    <t>odpočet dveře : -(0,90*1,97)-(0,90*2,00)-(0,80*1,97)</t>
  </si>
  <si>
    <t>1.P.P. - m.č. P.12 - WC Ženy : ((1,125+0,10+0,725)+1,41*2)*2,10</t>
  </si>
  <si>
    <t>odpočet okna : -0,60*0,90*2</t>
  </si>
  <si>
    <t>odpočet dveře : -0,60*1,97*2</t>
  </si>
  <si>
    <t>přípočet ostění : (0,60+1,97*2)*0,30+(0,60+0,90*2)*0,30*2</t>
  </si>
  <si>
    <t>1.P.P. - m.č. P.13 - Chodba 4+ P14. - Zádveří : (5,595+1,50)*2*2,10</t>
  </si>
  <si>
    <t>odpočet okna : -0,90*1,75*2-1,20*1,20</t>
  </si>
  <si>
    <t>odpočet dveře : -0,60*1,97*2-0,80*1,97-1,68*2,01</t>
  </si>
  <si>
    <t>přípočet ostění  : (1,20*3)*0,35</t>
  </si>
  <si>
    <t>612474116U00</t>
  </si>
  <si>
    <t>Vnitřní omítka stěn ze směsi na poŕobetonové zdivo tl 10mm</t>
  </si>
  <si>
    <t>1.P.P. - m.č. P.4 : 3,15*2*2,10-0,90*1,97*2</t>
  </si>
  <si>
    <t>1.P.P. - m.č. P.12 : 1,76*0,30*2</t>
  </si>
  <si>
    <t>1.P.P. - m.č. P.8. : (2,01+3,255)*2,10-0,90*1,97</t>
  </si>
  <si>
    <t>(1,91+3,255)*2,10-0,90*0,20</t>
  </si>
  <si>
    <t>619991001U00</t>
  </si>
  <si>
    <t>Zakrytí podlah fólie+páska</t>
  </si>
  <si>
    <t>61R1vlastní</t>
  </si>
  <si>
    <t>Zednické zapravení po nových rozvodech EL,ZTI</t>
  </si>
  <si>
    <t>soubor</t>
  </si>
  <si>
    <t>POL1_</t>
  </si>
  <si>
    <t>183</t>
  </si>
  <si>
    <t>((6,29+2,655*2)*4+2,985+1,685-0,325-0,325-1,49-0,325+2,985*2)*0,325</t>
  </si>
  <si>
    <t>622454321R00</t>
  </si>
  <si>
    <t>Oprava vnějších omítek cement., do 30 %</t>
  </si>
  <si>
    <t>602015187R00</t>
  </si>
  <si>
    <t>Omítka stěn tenkovrstvá silikonová</t>
  </si>
  <si>
    <t>622904112R00</t>
  </si>
  <si>
    <t>Očištění fasád tlakovou vodou složitost 1 - 2</t>
  </si>
  <si>
    <t>631312311R00</t>
  </si>
  <si>
    <t>Mazanina betonová tl .5 - 8 cm C -/7,5 , střešní plocha</t>
  </si>
  <si>
    <t>105,1*0,05</t>
  </si>
  <si>
    <t>631313621R00</t>
  </si>
  <si>
    <t>Mazanina betonová tl. 8 - 12 cm C 20/25</t>
  </si>
  <si>
    <t>základy pod výtah : 2,275*2,295*0,10</t>
  </si>
  <si>
    <t>631319185R00</t>
  </si>
  <si>
    <t>Příplatek za sklon mazaniny 15°-35°  tl.12 - 24 cm</t>
  </si>
  <si>
    <t>1.P.P. - betonová vnitřní spádová rampa : (4,73*1,653+1,40*1,35)*0,25</t>
  </si>
  <si>
    <t>631315611RT3</t>
  </si>
  <si>
    <t>Mazanina betonová tl. 12 - 24 cm C 16/20, vyztužená ocelovými vlákny 25 kg / m3</t>
  </si>
  <si>
    <t>631361921RT2</t>
  </si>
  <si>
    <t>Výztuž mazanin svařovanou sítí, průměr drátu  5,0, oka 100/100 mm</t>
  </si>
  <si>
    <t>základy pod výtah : 2,275*2,295*0,003113</t>
  </si>
  <si>
    <t>632421150RU1</t>
  </si>
  <si>
    <t>Betonový potěr ,ručně zpracovaný,tl.40 mm, pevnost v tlaku min.C25</t>
  </si>
  <si>
    <t>(2,985+1,685-0,325-0,325-1,49-0,325)*0,325</t>
  </si>
  <si>
    <t>6,29*0,325*4</t>
  </si>
  <si>
    <t>781101210RT4</t>
  </si>
  <si>
    <t xml:space="preserve">Penetrace podkladu pod obklady, penetrační nátěr </t>
  </si>
  <si>
    <t>630900030RAB</t>
  </si>
  <si>
    <t>Vybourání dlažby a podkladního betonu, sokl, tloušťka 10 cm-chodba</t>
  </si>
  <si>
    <t>642942111RT5</t>
  </si>
  <si>
    <t>Osazení zárubní dveřních ocelových, pl. do 2,5 m2, včetně dodávky zárubně  90 x 197 x 11 cm</t>
  </si>
  <si>
    <t>1.P.P. - m.č. P.8. : 1,00</t>
  </si>
  <si>
    <t>642942111RU2</t>
  </si>
  <si>
    <t>Osazení zárubní dveřních ocelových, pl. do 2,5 m2, včetně dodávky zárubně  60 x 197 x 16 cm</t>
  </si>
  <si>
    <t>1.P.P. - m.č. P.12. : 2,00</t>
  </si>
  <si>
    <t>642942111RU4</t>
  </si>
  <si>
    <t>Osazení zárubní dveřních ocelových, pl. do 2,5 m2, včetně dodávky zárubně  80 x 197 x 16 cm</t>
  </si>
  <si>
    <t>1.P.P. - m.č. P.3. : 1,00</t>
  </si>
  <si>
    <t>1.P.P. - m.č. P.5. : 1,00</t>
  </si>
  <si>
    <t>1.P.P. - m.č. P.6. : 1,00</t>
  </si>
  <si>
    <t>1.P.P. - m.č. P.13. - schodiště : 1,00</t>
  </si>
  <si>
    <t>1.P.P. - m.č. P.7 : 1,00</t>
  </si>
  <si>
    <t>642942111RU5</t>
  </si>
  <si>
    <t>Osazení zárubní dveřních ocelových, pl. do 2,5 m2, včetně dodávky zárubně  90 x 197 x 16 cm</t>
  </si>
  <si>
    <t>1.P.P. - m.č. P.1. : 1,00</t>
  </si>
  <si>
    <t>1.P.P. - m.č. P.4. : 1,00</t>
  </si>
  <si>
    <t>892855113R00</t>
  </si>
  <si>
    <t>Kontrola kanalizace TV kamerou do 100 m, splašková, dešťová kanalizace</t>
  </si>
  <si>
    <t>941955001R00</t>
  </si>
  <si>
    <t>Lešení lehké pomocné, výška podlahy do 1,2 m</t>
  </si>
  <si>
    <t>1.P.P. - pro mítky stropů a stěn : 187,90</t>
  </si>
  <si>
    <t>952901111R00</t>
  </si>
  <si>
    <t>Vyčištění budov o výšce podlaží do 4 m</t>
  </si>
  <si>
    <t>962031132R00</t>
  </si>
  <si>
    <t>Bourání příček cihelných tl. 10 cm</t>
  </si>
  <si>
    <t>1.P.P. : 4,80*2,10+2,685*2,10-0,80*1,97*2+5,21*2,10-0,80*1,97</t>
  </si>
  <si>
    <t>962032231R00</t>
  </si>
  <si>
    <t>Bourání zdiva z cihel pálených na MVC</t>
  </si>
  <si>
    <t>1.P.P. - otvor pro dveře mezi m.č. P.5. a P.6. : 0,90*2,10*0,50+1,20*0,20*0,50</t>
  </si>
  <si>
    <t>1.P.P. - otvor pro dveře mezi.m.č. P.6. a P.11. : 0,90*2,10*0,50+1,20*0,20*0,50</t>
  </si>
  <si>
    <t>1.P.P. - otvory pro okna mezi m.č. P.1. a P.3. : 0,90*0,90*0,50*2+1,20*0,20*0,50*2</t>
  </si>
  <si>
    <t>962032254R00</t>
  </si>
  <si>
    <t>Bourání zdiva z cihel cementových na MC</t>
  </si>
  <si>
    <t>Zázemí : 6,29*0,65*0,325</t>
  </si>
  <si>
    <t>965042241RT4</t>
  </si>
  <si>
    <t>Bourání mazanin betonových tl. nad 10 cm, nad 4 m2, sbíječka  tl. mazaniny 10 - 15 cm</t>
  </si>
  <si>
    <t>základy pod výtah - podlaha 1.P.P. : 2,275*2,295*0,15</t>
  </si>
  <si>
    <t>základy pod výtah - podlaha 1.N.P. : 2,275*2,295*0,15</t>
  </si>
  <si>
    <t>965049112RT1</t>
  </si>
  <si>
    <t>Příplatek, bourání mazanin se svař.síťí nad 10 cm, jednostranná výztuž svařovanou sítí</t>
  </si>
  <si>
    <t>967021112R00</t>
  </si>
  <si>
    <t>Přisekání rovných ostění zdí</t>
  </si>
  <si>
    <t>((1,76+1,175*2)*2+2,985+2,005*2+(6,29+2,005*2)*4)*0,325</t>
  </si>
  <si>
    <t>968061125R00</t>
  </si>
  <si>
    <t>Vyvěšení dřevěných dveřních křídel pl. do 2 m2</t>
  </si>
  <si>
    <t>1.P.P. - m.č. P.5 : 1,00</t>
  </si>
  <si>
    <t>1.P.P. - m.č. P.14. : 2,00</t>
  </si>
  <si>
    <t>1.P.P. - m.č. P.11 : 1,00</t>
  </si>
  <si>
    <t>1.P.P. - m.č. P.10 : 1,00</t>
  </si>
  <si>
    <t>1.P.P. - m.č. P.10. - v dělící příčce : 1,00</t>
  </si>
  <si>
    <t>1.P.P. - m.č. P.7. : 1,00*2</t>
  </si>
  <si>
    <t>1.P.P. - m.č. P.4. : 2,00</t>
  </si>
  <si>
    <t>1.P.P. - m.č. P12. : 2,00</t>
  </si>
  <si>
    <t>968072455R00</t>
  </si>
  <si>
    <t>Vybourání kovových dveřních zárubní pl. do 2 m2</t>
  </si>
  <si>
    <t>1.P.P. - m.č. P.1. : 0,90*1,95*2</t>
  </si>
  <si>
    <t>1.P.P. - m.č. P.3. : 0,80*1,97</t>
  </si>
  <si>
    <t>1.P.P. - m.č. P.9. : 0,80*1,97</t>
  </si>
  <si>
    <t>1.P.P. - m.č. P.11. : 0,90*1,97</t>
  </si>
  <si>
    <t>1.P.P. - m.č. P.10. : 0,90*1,97*2</t>
  </si>
  <si>
    <t>1.P.P. - m.č. P.10. - v dělící příčce : 0,80*1,97</t>
  </si>
  <si>
    <t>1.P.P. - m.č. P.7. : 0,80*1,97</t>
  </si>
  <si>
    <t>1.P.P. - m.č. P.4 : 0,80*1,97*2</t>
  </si>
  <si>
    <t>1.P.P. - m.č. P.12. : 0,875*1,97*2</t>
  </si>
  <si>
    <t>Zázemí :  2,02*0,9</t>
  </si>
  <si>
    <t>968072746R00</t>
  </si>
  <si>
    <t>Vybourání kovových stěn výkladních pl. do 4 m2</t>
  </si>
  <si>
    <t>1,76*1,175*2</t>
  </si>
  <si>
    <t>2,205*2,655*1</t>
  </si>
  <si>
    <t>2,985*2,005*1</t>
  </si>
  <si>
    <t>6,29*2,005*8</t>
  </si>
  <si>
    <t>0,9*2,02*1</t>
  </si>
  <si>
    <t>962200021RAB</t>
  </si>
  <si>
    <t>Bourání příček z betonu, tloušťka 15 cm-pískoviště</t>
  </si>
  <si>
    <t>(7+4)*2*0,5</t>
  </si>
  <si>
    <t>978011121R00</t>
  </si>
  <si>
    <t>Otlučení omítek vnitřních vápenných stropů do 10 %</t>
  </si>
  <si>
    <t>978013141R00</t>
  </si>
  <si>
    <t>Otlučení omítek vnitřních stěn v rozsahu do 30 %</t>
  </si>
  <si>
    <t>979081121R00</t>
  </si>
  <si>
    <t>Příplatek k odvozu za každý další 1 km</t>
  </si>
  <si>
    <t>42,5*14</t>
  </si>
  <si>
    <t>979990102R00</t>
  </si>
  <si>
    <t>Poplatek za skládku suti - směs betonu a cihel</t>
  </si>
  <si>
    <t>979990121R00</t>
  </si>
  <si>
    <t>Poplatek za skládku suti - asfaltové pásy</t>
  </si>
  <si>
    <t>978011191R00</t>
  </si>
  <si>
    <t>Otlučení omítek vnitřních vápenných stropů do 100%</t>
  </si>
  <si>
    <t>978013191R00</t>
  </si>
  <si>
    <t>Otlučení omítek vnitřních stěn v rozsahu do 100 %</t>
  </si>
  <si>
    <t>978036141R00</t>
  </si>
  <si>
    <t>Otlučení omítek břízolitových v rozsahu 30 %</t>
  </si>
  <si>
    <t>979081111R00</t>
  </si>
  <si>
    <t>Odvoz suti a vybour. hmot na skládku do 1 km</t>
  </si>
  <si>
    <t>979082111R00</t>
  </si>
  <si>
    <t>Vnitrostaveništní doprava suti do 10 m</t>
  </si>
  <si>
    <t>979082121R00</t>
  </si>
  <si>
    <t>Příplatek k vnitrost. dopravě suti za dalších 5 m</t>
  </si>
  <si>
    <t>42,502*2</t>
  </si>
  <si>
    <t>999281108R00</t>
  </si>
  <si>
    <t>Přesun hmot pro opravy a údržbu do výšky 12 m</t>
  </si>
  <si>
    <t>998011001R00</t>
  </si>
  <si>
    <t>Přesun hmot pro budovy zděné výšky do 6 m - zázemí</t>
  </si>
  <si>
    <t>998011018R00</t>
  </si>
  <si>
    <t>Přesun hmot, budovy zděné, příplatek do 5 km</t>
  </si>
  <si>
    <t>711140101R00</t>
  </si>
  <si>
    <t>Odstr.izolace proti vlhk.vodor. pásy přitav.,1vrst, podlaha ve spojovacím krčku</t>
  </si>
  <si>
    <t>711401101R00</t>
  </si>
  <si>
    <t>Kontaktní stěrka pro izolace rohožemi</t>
  </si>
  <si>
    <t>711401111R00</t>
  </si>
  <si>
    <t>Izolace a dilatace rohoží DITRA, pozn.1)</t>
  </si>
  <si>
    <t>3,1*1,815*1,1</t>
  </si>
  <si>
    <t>20,425*2,38*1,1</t>
  </si>
  <si>
    <t>1,49*0,325*1,1</t>
  </si>
  <si>
    <t>5,625*2,38*1,1</t>
  </si>
  <si>
    <t>(13,02-6,905-0,25)*2,38*1,1</t>
  </si>
  <si>
    <t>(2,985+1,685-0,325-0,325-1,49-0,325)*0,325*1,1</t>
  </si>
  <si>
    <t>6,29*0,325*4*1,1+0,9415</t>
  </si>
  <si>
    <t>711140012RAA</t>
  </si>
  <si>
    <t>Izolace proti vodě vodorovná přitavená, 1x, 1x ALP, 1x Bitagit 40 mineral V 60 S 40, pozn.1)</t>
  </si>
  <si>
    <t>POL2_7</t>
  </si>
  <si>
    <t>izolace výtahové šachty : 1,975*1,995</t>
  </si>
  <si>
    <t>711150012RAA</t>
  </si>
  <si>
    <t>Izolace proti vodě svislá přitavená, 1x, 1x ALP, 1x Bitagit 40 mineral V 60 S 40, pozn.1)</t>
  </si>
  <si>
    <t>izolace výtahové šachty : (1,975+1,995)*2*1,10</t>
  </si>
  <si>
    <t>712341559RY5</t>
  </si>
  <si>
    <t>Povlaková krytina střech do 10°, NAIP přitavením, 2x - vč.dod.podkl.modifik.SBS lep.a vrchn.mod.SBS , lepenky s posypem 5 mm</t>
  </si>
  <si>
    <t>998725202R00</t>
  </si>
  <si>
    <t>Přesun hmot pro zařizovací předměty, výšky do 12 m</t>
  </si>
  <si>
    <t>725R1vlastní</t>
  </si>
  <si>
    <t>Montáž doplňků WC pro tělesně postižené - madla,, výklopné zrcadlo</t>
  </si>
  <si>
    <t>725R2vlastní</t>
  </si>
  <si>
    <t>Madlo k WC sklopné oválné dl. 81,3 cm s držákem, toalet.papíru v provedení nerez - pro těles.postiž</t>
  </si>
  <si>
    <t>725R3vlastní</t>
  </si>
  <si>
    <t>Madlo k WC dl. 81,3cm, tříbodové pevné, provedení, nerez - pro tělesně postižené</t>
  </si>
  <si>
    <t>725R4vlastní</t>
  </si>
  <si>
    <t>Madlo 60 cm rovné nerez pro montáž do dveří WC, pro tělesně postižené</t>
  </si>
  <si>
    <t>725R5vlastní</t>
  </si>
  <si>
    <t>Madlo k umyvadlu dl. 50 cm, tříbodové, pevné,, provedení nerez - pro tělesně postižené</t>
  </si>
  <si>
    <t>725R6vlastní</t>
  </si>
  <si>
    <t>Výklopné zrcadlo 40 x 60 cm provedení nerez, pro tělesně postižené</t>
  </si>
  <si>
    <t>764311822R00</t>
  </si>
  <si>
    <t>Demont. krytiny, tabule 2 x 1 m, nad 25 m2, do 30°</t>
  </si>
  <si>
    <t>764333230R00</t>
  </si>
  <si>
    <t>Lemování zdí na plochých střechách Pz, rš 330 mm</t>
  </si>
  <si>
    <t>3,02+0,17</t>
  </si>
  <si>
    <t>39,08-6,905-0,25+0,325</t>
  </si>
  <si>
    <t>764396810R00</t>
  </si>
  <si>
    <t>Demontáž krycí dilatační lišty, rš 250 mm, do 30°</t>
  </si>
  <si>
    <t>3,4*4</t>
  </si>
  <si>
    <t>764410850R00</t>
  </si>
  <si>
    <t>Demontáž oplechování parapetů,rš od 100 do 330 mm</t>
  </si>
  <si>
    <t>6,29*8</t>
  </si>
  <si>
    <t>1,76*2+2,985</t>
  </si>
  <si>
    <t>764430230RT2</t>
  </si>
  <si>
    <t>Oplechování zdí z Pz plechu, rš 400 mm, nalepení parapetním lepidlem</t>
  </si>
  <si>
    <t>764430840R00</t>
  </si>
  <si>
    <t>Demontáž oplechování zdí,rš od 330 do 500 mm</t>
  </si>
  <si>
    <t>764908102R00</t>
  </si>
  <si>
    <t>Poplastovaný kotlík žlabový kónický SOK,vel.žlabu 150 mm, pozn.1)</t>
  </si>
  <si>
    <t>764908105R00</t>
  </si>
  <si>
    <t>Poplastovaný žlab podokapní půlkruhový R,velikost 150 mm</t>
  </si>
  <si>
    <t>764908109R00</t>
  </si>
  <si>
    <t>Poplastované odpadní trouby kruhové SROR, D 100 mm</t>
  </si>
  <si>
    <t>3,5*2+2</t>
  </si>
  <si>
    <t>764928104R00</t>
  </si>
  <si>
    <t>Z+M oplech.parapetů z popl.plechu vč.rohů rš 250</t>
  </si>
  <si>
    <t>6,29*4</t>
  </si>
  <si>
    <t>998764101R00</t>
  </si>
  <si>
    <t>Přesun hmot pro klempířské konstr., výšky do 6 m</t>
  </si>
  <si>
    <t>766661112R00</t>
  </si>
  <si>
    <t>Montáž dveří do zárubně,otevíravých 1kř.do 0,8 m</t>
  </si>
  <si>
    <t>POL1_7</t>
  </si>
  <si>
    <t>1.P.P. - m.č. P.7. : 1,00</t>
  </si>
  <si>
    <t>766661122R00</t>
  </si>
  <si>
    <t>Montáž dveří do zárubně,otevíravých 1kř.nad 0,8 m</t>
  </si>
  <si>
    <t>1.P.P. - m.č. P.8 : 1,00</t>
  </si>
  <si>
    <t>766666911R00</t>
  </si>
  <si>
    <t>Dokompletace vnitřních dveří, včetně zámku, a dveřního kování</t>
  </si>
  <si>
    <t>998766202R00</t>
  </si>
  <si>
    <t>Přesun hmot pro truhlářské konstr., výšky do 12 m</t>
  </si>
  <si>
    <t>766670032RA0</t>
  </si>
  <si>
    <t xml:space="preserve">Dveře plastové typové plné D+M D 09a - venkovní </t>
  </si>
  <si>
    <t>611601201R</t>
  </si>
  <si>
    <t>Dveře vnitřní CPL 0,2 KLASIK plné 1kř. 60x197 cm L,P, - světlý dub, pozn.1)</t>
  </si>
  <si>
    <t>SPCM</t>
  </si>
  <si>
    <t>POL3_7</t>
  </si>
  <si>
    <t>611601203R</t>
  </si>
  <si>
    <t>Dveře vnitřní CPL 0,2 KLASIK plné 1kř. 80x197 cm L,P, - světlý dub, pozn.1)</t>
  </si>
  <si>
    <t>RTS 16/ II</t>
  </si>
  <si>
    <t>61160623R</t>
  </si>
  <si>
    <t>Dveře vnitřní CPL 0,2 KLASIK 2/3 sklo 1kř. 80x197 L,P, - světlý dub, pozn.1)</t>
  </si>
  <si>
    <t>611601204R</t>
  </si>
  <si>
    <t>Dveře vnitřní CPL 0,2 KLASIK plné 1kř. 90x197 cm L,P, - světlý dub, pozn.1)</t>
  </si>
  <si>
    <t>1.P.P. - m.č. P.9. : 1,00</t>
  </si>
  <si>
    <t>61160624R</t>
  </si>
  <si>
    <t>Dveře vnitřní CPL 0,2 KLASIK 2/3 sklo 1kř. 90x197 L,P, - světlý dub, pozn.1)</t>
  </si>
  <si>
    <t>POL3_</t>
  </si>
  <si>
    <t>766R1vlastní</t>
  </si>
  <si>
    <t>Renovace vstupní dřevěné konstrukce s osazením, zámku a dveřního kování, 130x250cm - D11</t>
  </si>
  <si>
    <t>766R2vlastní</t>
  </si>
  <si>
    <t>Renovace vstupní dřevěné konstrukce s osazením, zámku a dveřního kování, 160x200cm - D12</t>
  </si>
  <si>
    <t>767110310RAA</t>
  </si>
  <si>
    <t>Stěny zasklené polykarbon. sklem Lexan Thermoclear, ocelový rám-pozink, pozn.1)</t>
  </si>
  <si>
    <t>6,29*2,005*4</t>
  </si>
  <si>
    <t>55342655R</t>
  </si>
  <si>
    <t>Brána ocelová h = 1800 mm š = 3600 mm, 2 sloupky, čtyřhranné pletivo, FAB</t>
  </si>
  <si>
    <t>POL3_0</t>
  </si>
  <si>
    <t>553437213R</t>
  </si>
  <si>
    <t>Brána se samočinným zavíráním</t>
  </si>
  <si>
    <t>965081713RT2</t>
  </si>
  <si>
    <t>Bourání dlaždic keramických tl. 1 cm, nad 1 m2, sbíječka, dlaždice keramické</t>
  </si>
  <si>
    <t>1.P.P. - m.č. P.3.  : 16,13</t>
  </si>
  <si>
    <t>1.P.P. - m.č. P.4. : 21,25</t>
  </si>
  <si>
    <t>1.P.P. - m.č. P.5. : 16,85</t>
  </si>
  <si>
    <t>1.P.P. - m.č. P.7. : 7,34</t>
  </si>
  <si>
    <t>1.P.P. - m.č. P.8. : 6,02</t>
  </si>
  <si>
    <t>1.P.P. - m.č. P.9. : 6,78</t>
  </si>
  <si>
    <t>1.P.P. - m.č. P.10. : 24,22</t>
  </si>
  <si>
    <t>771101210R00</t>
  </si>
  <si>
    <t>Penetrace podkladu pod dlažby</t>
  </si>
  <si>
    <t>1.P.P. - m.č. P.3. - Přípravna jídel : 16,13</t>
  </si>
  <si>
    <t>1.P.P. - m.č. P.6. - Sklad špinavého prádla : 14,94</t>
  </si>
  <si>
    <t>1.P.P. - m.č. P.7. - Sklad 2 : 7,34</t>
  </si>
  <si>
    <t>1.P.P. - m.č. P.8. - WC invalidi : 6,02</t>
  </si>
  <si>
    <t>1.P.P. - m.č. P.12. - WC ženy : 1,68</t>
  </si>
  <si>
    <t>1.P.P. - m.č. P.14. - Zádveří : 4,48</t>
  </si>
  <si>
    <t>771130111R00</t>
  </si>
  <si>
    <t>Obklad soklíků rovných do tmele výšky do 100 mm</t>
  </si>
  <si>
    <t>1.P.P. - m.č. P.3. - Přípravna jídel : (3,325+4,85)*2-0,80</t>
  </si>
  <si>
    <t>1.P.P. - m.č. P.7. - Sklad 2 : (1,995+1,975+1,58+3,15+1,58+1,995+1,175)-0,80</t>
  </si>
  <si>
    <t>1.P.P. - m.č. P.14. - Zádveří : (2,295+2,00)*2-1,30-1,60</t>
  </si>
  <si>
    <t>771475014R00</t>
  </si>
  <si>
    <t>Obklad soklíků keram., tmel,výška 10 cm</t>
  </si>
  <si>
    <t>Pobytové místo : 3,02+0,325+0,325+0,325+2,38-0,8+39,08-6,905-0,25+2,38</t>
  </si>
  <si>
    <t>(0,605+0,325)*2*4</t>
  </si>
  <si>
    <t>0,325+0,325+3,02+1,815-0,8</t>
  </si>
  <si>
    <t>771479001R00</t>
  </si>
  <si>
    <t>Řezání dlaždic keramických pro soklíky</t>
  </si>
  <si>
    <t>771575107R00</t>
  </si>
  <si>
    <t>Montáž podlah keram.,režné hladké, tmel, 20x20 cm</t>
  </si>
  <si>
    <t>771578011R00</t>
  </si>
  <si>
    <t>Spára podlaha - stěna, silikonem</t>
  </si>
  <si>
    <t>771579791R00</t>
  </si>
  <si>
    <t>Příplatek za plochu podlah keram. do 5 m2 jednotl.</t>
  </si>
  <si>
    <t>771579795R00</t>
  </si>
  <si>
    <t>Příplatek za spárování vodotěsnou hmotou - plošně</t>
  </si>
  <si>
    <t xml:space="preserve">Příplatek za spárování vodotěsnou hmotou - plošně </t>
  </si>
  <si>
    <t>Pobytové místo : 3,1*1,815</t>
  </si>
  <si>
    <t>771775109R00</t>
  </si>
  <si>
    <t>Montáž podlah keram.vnější, tmel, 30x30 cm</t>
  </si>
  <si>
    <t>998771202R00</t>
  </si>
  <si>
    <t>Přesun hmot pro podlahy z dlaždic, výšky do 12 m</t>
  </si>
  <si>
    <t>771111121R00</t>
  </si>
  <si>
    <t>Montáž podlahových lišt dilatačních</t>
  </si>
  <si>
    <t>2,4*7+1,5+0,7</t>
  </si>
  <si>
    <t>771111171R00</t>
  </si>
  <si>
    <t>Montáž hran stupňů</t>
  </si>
  <si>
    <t>(2,985+1,685-0,325-0,325-1,49-0,325)</t>
  </si>
  <si>
    <t>6,29*0,325*4+0,618</t>
  </si>
  <si>
    <t>771100010RAB</t>
  </si>
  <si>
    <t>Vyrovnání podk.samoniv.hmotou interiér, nivelační hmota tl. 6 mm, penetrace</t>
  </si>
  <si>
    <t>597623122R</t>
  </si>
  <si>
    <t>Dlaždice 19,7x19,7 cm  - základní cena 300,-Kč/m2</t>
  </si>
  <si>
    <t>Začátek provozního součtu</t>
  </si>
  <si>
    <t xml:space="preserve">  1.P.P. - m.č. P.3. - Přípravna jídel : 16,13</t>
  </si>
  <si>
    <t xml:space="preserve">  1.P.P. - m.č. P.6. - Sklad špinavého prádla : 14,94</t>
  </si>
  <si>
    <t xml:space="preserve">  1.P.P. - m.č. P.7. - Sklad 2 : 7,34</t>
  </si>
  <si>
    <t xml:space="preserve">  1.P.P. - m.č. P.8. - WC invalidi : 6,02</t>
  </si>
  <si>
    <t xml:space="preserve">  1.P.P. - m.č. P.12. - WC ženy : 1,68</t>
  </si>
  <si>
    <t xml:space="preserve">  1.P.P. - m.č. P.14. - Zádveří : 4,48</t>
  </si>
  <si>
    <t xml:space="preserve">  1.P.P. - m.č. P.3. - Přípravna jídel : ((3,325+4,85)*2-0,80)*0,10</t>
  </si>
  <si>
    <t xml:space="preserve">  1.P.P. - m.č. P.7. - Sklad 2 : ((1,995+1,975+1,58+3,15+1,58+1,995+1,175)-0,80)*0,10</t>
  </si>
  <si>
    <t xml:space="preserve">  1.P.P. - m.č. P.14. - Zádveří : ((2,295+2,00)*2-1,30-1,60)*0,10</t>
  </si>
  <si>
    <t>Konec provozního součtu</t>
  </si>
  <si>
    <t>prořez 10% : 53,979*1,10</t>
  </si>
  <si>
    <t>597642031R</t>
  </si>
  <si>
    <t>Dlažba Taurus Granit protiskluz. SB 300x300x9 mm, pozn.1)</t>
  </si>
  <si>
    <t>3,1*1,815*1,15</t>
  </si>
  <si>
    <t>1,49*0,325*1,15</t>
  </si>
  <si>
    <t>5,625*2,38*1,15</t>
  </si>
  <si>
    <t>(13,02-6,905-0,25)*2,38*1,15</t>
  </si>
  <si>
    <t>(2,985+1,685-0,325-0,325-1,49-0,325)*0,325*1,15</t>
  </si>
  <si>
    <t>6,29*0,325*4+1,0507</t>
  </si>
  <si>
    <t>52,005*0,1+0,7995</t>
  </si>
  <si>
    <t>776401800R00</t>
  </si>
  <si>
    <t>Demontáž soklíků nebo lišt, pryžových nebo z PVC</t>
  </si>
  <si>
    <t>1.P.P. - m.č. P.1 : (4,70+2*5,50+4,70+1,20*2)-0,90*2</t>
  </si>
  <si>
    <t>1.P.P. - m.č. P.2 : (5,75+4,85)*2-0,90</t>
  </si>
  <si>
    <t>1.P.P. - m.č. P.11 : (1,05*5,35)*2-0,90-1,05</t>
  </si>
  <si>
    <t>1.P.P. - m.č. P.13 : (3,30+1,50)*2-1,05-1,40-0,875*2</t>
  </si>
  <si>
    <t>1.P.P. - m.č. P.14  : (2,295+2,00)*2-1,60</t>
  </si>
  <si>
    <t>776421100R00</t>
  </si>
  <si>
    <t>Lepení podlahových soklíků z PVC a vinylu</t>
  </si>
  <si>
    <t>1.P.P. - m.č. P.1 - Jídelna 1 : (4,70+2*5,50+4,70+1,20*2)-0,90*2</t>
  </si>
  <si>
    <t>1.P.P. - m.č. P.2 - Jídelna 2 : (5,75+4,85)*2-0,90</t>
  </si>
  <si>
    <t>1.P.P. - m.č. P.4. - Šatna přízemí : (4,45+4,80)*2-0,90</t>
  </si>
  <si>
    <t>1.P.P. - m.č. P.9. - Chodba 1 : (2,00+2,695)*2-0,90*4</t>
  </si>
  <si>
    <t>1.P.P. - m.č. P.10. - Chodba 2 : (7,60+3,00+1,40+1,40+2,40+3,255+3,20+4,00+0,75+0,90)-0,80-0,90*4</t>
  </si>
  <si>
    <t>1.P.P. - m.č. P.11 - Chodba 3 : (1,05*5,35)*2-0,90-1,05</t>
  </si>
  <si>
    <t>1.P.P. - m.č. P.13 - Chodba 4 : (3,30+1,50)*2-1,05-1,40-0,875*2</t>
  </si>
  <si>
    <t>776511810R00</t>
  </si>
  <si>
    <t>Odstranění PVC a koberců lepených bez podložky</t>
  </si>
  <si>
    <t>1.P.P. - m.č. P.1 : 28,02</t>
  </si>
  <si>
    <t>1.P.P. - m.č. P.2 : 5,75*4,85</t>
  </si>
  <si>
    <t>1.P.P. - m.č. P.11 : 1,05*5,35</t>
  </si>
  <si>
    <t>1.P.P. - m.č. P.13 : 3,30*1,50</t>
  </si>
  <si>
    <t>1.P.P. - m.č. P.14  : 2,295*2,00</t>
  </si>
  <si>
    <t>776521100R00</t>
  </si>
  <si>
    <t>Lepení povlak.podlah z pásů PVC na Chemopren, pozn.1)</t>
  </si>
  <si>
    <t>1.P.P. - m.č. P.1. - Jídelna 1 : 28,02</t>
  </si>
  <si>
    <t>1.P.P. - m.č. P.2. - Jídelna 2 : 27,88</t>
  </si>
  <si>
    <t>1.P.P. - m.č. P.4. - Šatna přízemí : 21,25</t>
  </si>
  <si>
    <t>1.P.P. - m.č. P.9. - Chodba 1 : 6,78</t>
  </si>
  <si>
    <t>1.P.P. - m.č. P.10. - Chodba 2 : 24,22</t>
  </si>
  <si>
    <t>1.P.P. - m.č. P.11. - Chodba 3 : 5,60</t>
  </si>
  <si>
    <t>1.P.P. - m.č. P.13. - Chodba 4 : 6,03</t>
  </si>
  <si>
    <t>776994111R00</t>
  </si>
  <si>
    <t>Svařování povlakových podlah z pásů nebo čtverců</t>
  </si>
  <si>
    <t>776990111U00</t>
  </si>
  <si>
    <t>Vyrovnání samonivelační stěrkou tl.3 mm s pevností 15MPa</t>
  </si>
  <si>
    <t>28341111R</t>
  </si>
  <si>
    <t>Soklík PVC</t>
  </si>
  <si>
    <t>RTS 16/ I</t>
  </si>
  <si>
    <t xml:space="preserve">  1.P.P. - m.č. P.1 - Jídelna 1 : (4,70+2*5,50+4,70+1,20*2)-0,90*2</t>
  </si>
  <si>
    <t xml:space="preserve">  1.P.P. - m.č. P.2 - Jídelna 2 : (5,75+4,85)*2-0,90</t>
  </si>
  <si>
    <t xml:space="preserve">  1.P.P. - m.č. P.4. - Šatna přízemí : (4,45+4,80)*2-0,90</t>
  </si>
  <si>
    <t xml:space="preserve">  1.P.P. - m.č. P.9. - Chodba 1 : (2,00+2,695)*2-0,90*4</t>
  </si>
  <si>
    <t xml:space="preserve">  1.P.P. - m.č. P.10. - Chodba 2 : (7,60+3,00+1,40+1,40+2,40+3,255+3,20+4,00+0,75+0,90)-0,80-0,90*4</t>
  </si>
  <si>
    <t xml:space="preserve">  1.P.P. - m.č. P.11 - Chodba 3 : (1,05*5,35)*2-0,90-1,05</t>
  </si>
  <si>
    <t xml:space="preserve">  1.P.P. - m.č. P.13 - Chodba 4 : (3,30+1,50)*2-1,05-1,40-0,875*2</t>
  </si>
  <si>
    <t>prořez 5% : 102,88*1,05</t>
  </si>
  <si>
    <t>28412220R</t>
  </si>
  <si>
    <t>Podlahovina PVC Forbo SureSTEP R10 tl. 2,0 mm 20 m,  - protiskluzová podlahovina, pozn.1)</t>
  </si>
  <si>
    <t xml:space="preserve">  1.P.P. - m.č. P.1. - Jídelna 1 : 28,02</t>
  </si>
  <si>
    <t xml:space="preserve">  1.P.P. - m.č. P.2. - Jídelna 2 : 27,88</t>
  </si>
  <si>
    <t xml:space="preserve">  1.P.P. - m.č. P.4. - Šatna přízemí : 21,25</t>
  </si>
  <si>
    <t xml:space="preserve">  1.P.P. - m.č. P.9. - Chodba 1 : 6,78</t>
  </si>
  <si>
    <t xml:space="preserve">  1.P.P. - m.č. P.10. - Chodba 2 : 24,22</t>
  </si>
  <si>
    <t xml:space="preserve">  1.P.P. - m.č. P.11. - Chodba 3 : 5,60</t>
  </si>
  <si>
    <t xml:space="preserve">  1.P.P. - m.č. P.13. - Chodba 4 : 6,03</t>
  </si>
  <si>
    <t>prořez 5 % : 119,78*1,05</t>
  </si>
  <si>
    <t>781101210R00</t>
  </si>
  <si>
    <t>Penetrace podkladu pod obklady</t>
  </si>
  <si>
    <t>1.P.P. - m.č. P.3. - Přípravna jídel : (3,325+4,85)*2*1,80</t>
  </si>
  <si>
    <t>odpočet okna : -0,85*0,80*2</t>
  </si>
  <si>
    <t>odpočet dveře : -0,80*1,80</t>
  </si>
  <si>
    <t>1.P.P. - m.č. P.6. - Sklad špinavého prádla : (3,155+4,85)*2*1,80</t>
  </si>
  <si>
    <t>odpočet dveře : -0,80*1,80*2</t>
  </si>
  <si>
    <t>1.P.P. - m.č. P.8. - WC invalidi : (3,155+1,910)*2*1,80</t>
  </si>
  <si>
    <t>odpočet dveře : -0,90*1,80</t>
  </si>
  <si>
    <t>1.P.P. - m.č. P.12. - WC ženy : (1,41+1,95)*2*1,80+1,41*1,80*2</t>
  </si>
  <si>
    <t>odpočet dveře : -0,60*1,80*2</t>
  </si>
  <si>
    <t>781415015R00</t>
  </si>
  <si>
    <t>Montáž obkladů stěn, porovin.,tmel, 20x20,30x20 cm</t>
  </si>
  <si>
    <t>781419706R00</t>
  </si>
  <si>
    <t>Příplatek za spárovací vodotěsnou hmotu - plošně</t>
  </si>
  <si>
    <t>998781202R00</t>
  </si>
  <si>
    <t>Přesun hmot pro obklady keramické, výšky do 12 m</t>
  </si>
  <si>
    <t>59782520R</t>
  </si>
  <si>
    <t>Dodávka keramického obkladu 300x200 mm, - zákl.cena 300,-Kč/m2</t>
  </si>
  <si>
    <t xml:space="preserve">  1.P.P. - m.č. P.3. - Přípravna jídel : (3,325+4,85)*2*1,80</t>
  </si>
  <si>
    <t xml:space="preserve">  odpočet okna : -0,85*0,80*2</t>
  </si>
  <si>
    <t xml:space="preserve">  odpočet dveře : -0,80*1,80</t>
  </si>
  <si>
    <t xml:space="preserve">  1.P.P. - m.č. P.6. - Sklad špinavého prádla : (3,155+4,85)*2*1,80</t>
  </si>
  <si>
    <t xml:space="preserve">  odpočet okna : -1,20*1,20</t>
  </si>
  <si>
    <t xml:space="preserve">  odpočet dveře : -0,80*1,80*2</t>
  </si>
  <si>
    <t xml:space="preserve">  1.P.P. - m.č. P.8. - WC invalidi : (3,155+1,910)*2*1,80</t>
  </si>
  <si>
    <t xml:space="preserve">  odpočet dveře : -0,90*1,80</t>
  </si>
  <si>
    <t xml:space="preserve">  1.P.P. - m.č. P.12. - WC ženy : (1,41+1,95)*2*1,80+1,41*1,80*2</t>
  </si>
  <si>
    <t xml:space="preserve">  odpočet okna : -0,60*0,90*2</t>
  </si>
  <si>
    <t xml:space="preserve">  odpočet dveře : -0,60*1,80*2</t>
  </si>
  <si>
    <t>prořez 10% : 81,674*1,10</t>
  </si>
  <si>
    <t>783225600R00</t>
  </si>
  <si>
    <t>Nátěr syntetický kovových konstrukcí 2x email, - nátěr ocelových zárubní</t>
  </si>
  <si>
    <t>1.P.P. : ((0,90+1,97*2)*(0,11+0,20))*1</t>
  </si>
  <si>
    <t>(0,90+1,97*2)*(0,15+0,20)*3</t>
  </si>
  <si>
    <t>(0,80+1,97*2)*(0,15+0,20)*4</t>
  </si>
  <si>
    <t>(0,60+1,97*2)*(0,15+0,20)*2</t>
  </si>
  <si>
    <t>(1,30+2,50*2)*(0,15+0,20)*1</t>
  </si>
  <si>
    <t>783851225RT1</t>
  </si>
  <si>
    <t>Nátěr epoxidový betonových podlah</t>
  </si>
  <si>
    <t>1.P.P. - m.č. P.5. - místnost OPS : 16,85</t>
  </si>
  <si>
    <t>784402801R00</t>
  </si>
  <si>
    <t>Odstranění malby oškrábáním v místnosti H do 3,8 m</t>
  </si>
  <si>
    <t>784111101R00</t>
  </si>
  <si>
    <t>Penetrace podkladu nátěrem Standard V1307 1 x, pozn.1)</t>
  </si>
  <si>
    <t>stávající omítky - stropy : 187,90</t>
  </si>
  <si>
    <t>stávající omítky - stěny : 335,5587</t>
  </si>
  <si>
    <t>omítky ostění  : 29,909</t>
  </si>
  <si>
    <t>nové omítky na zdivu ytong : 30,69</t>
  </si>
  <si>
    <t>784452271RT2</t>
  </si>
  <si>
    <t>Malba směsí tekutou 2x, 1barva, místnost do 3,8 m, Primalex Standard, pozn.1)</t>
  </si>
  <si>
    <t>RTS 12/ I</t>
  </si>
  <si>
    <t>900      R00</t>
  </si>
  <si>
    <t>Hzs - drobné stavební přípomoci, nezměřitelné, stavební práce</t>
  </si>
  <si>
    <t>h</t>
  </si>
  <si>
    <t>POL10_0</t>
  </si>
  <si>
    <t>979087113R00</t>
  </si>
  <si>
    <t>Nakládání vybouraných hmot na dopravní prostředky</t>
  </si>
  <si>
    <t>979082213R00</t>
  </si>
  <si>
    <t>Vodorovná doprava suti po suchu do 1 km</t>
  </si>
  <si>
    <t>979082219R00</t>
  </si>
  <si>
    <t>Příplatek za dopravu suti po suchu za další 1 km, - skládka Horní Benešov 13 km, pozn.1)</t>
  </si>
  <si>
    <t>979011221R00</t>
  </si>
  <si>
    <t>Svislá doprava suti a vybour. hmot za 1.PP nošením</t>
  </si>
  <si>
    <t>979990001R00</t>
  </si>
  <si>
    <t>Poplatek za skládku stavební suti</t>
  </si>
  <si>
    <t>979087311R00</t>
  </si>
  <si>
    <t>Vodorovné přemístění suti nošením do 10 m</t>
  </si>
  <si>
    <t>979087391R00</t>
  </si>
  <si>
    <t>Příplatek za nošení suti každých dalších 10 m</t>
  </si>
  <si>
    <t>005121R</t>
  </si>
  <si>
    <t>Zařízení staveniště (vč. dočasného dopravní značení)</t>
  </si>
  <si>
    <t>Soubor</t>
  </si>
  <si>
    <t>POL99_8</t>
  </si>
  <si>
    <t>VRN0</t>
  </si>
  <si>
    <t>Ztížené výrobní podmínky</t>
  </si>
  <si>
    <t>VRN1</t>
  </si>
  <si>
    <t>Oborová přirážka (geodetické práce, vytýčení stávajících inženýrských sítí, dokumentaci skutečného provedení díla)</t>
  </si>
  <si>
    <t>VRN2</t>
  </si>
  <si>
    <t>Přesun stavebních kapacit</t>
  </si>
  <si>
    <t>VRN3</t>
  </si>
  <si>
    <t>Mimostaveništní doprava</t>
  </si>
  <si>
    <t>VRN5</t>
  </si>
  <si>
    <t>Provoz investora (omezení z důvodu provozu býv. nájemce)</t>
  </si>
  <si>
    <t>VRN6</t>
  </si>
  <si>
    <t>Kompletační činnost (IČD)</t>
  </si>
  <si>
    <t>SUM</t>
  </si>
  <si>
    <t>Poznámky uchazeče k zadání</t>
  </si>
  <si>
    <t>POPUZIV</t>
  </si>
  <si>
    <t>END</t>
  </si>
  <si>
    <t>44984104R</t>
  </si>
  <si>
    <t>Přístroj hasicí práškový PG6, pozn.1)</t>
  </si>
  <si>
    <t>POL3_1</t>
  </si>
  <si>
    <t>1.N.P. - m.č. 1.1. - zazdívka po vybouraných dveřích : 1,30*2,50*0,50</t>
  </si>
  <si>
    <t>1.N.P.  : 12,00</t>
  </si>
  <si>
    <t>317121044R00</t>
  </si>
  <si>
    <t>Překlad nosný porobeton, světlost otv. do 180 cm, vč. dodávky překladu dl. 1500 mm, pozn.1)</t>
  </si>
  <si>
    <t>1.N.P. - nad otv. O17 : 1,00</t>
  </si>
  <si>
    <t>Příčky z desek Ytong tl. 10 cm, desky P 2 - 500, 599 x 249 x 100 mm, pozn1)</t>
  </si>
  <si>
    <t>(1,12+0,50+2,00+0,10+2,00+0,10+2,00)*3,196-0,90*1,97-0,60*1,97*2</t>
  </si>
  <si>
    <t>(3,00+3,00+2,00*2+1,10+0,90+0,10+0,90+0,10+0,90)*3,196-0,60*1,97*5</t>
  </si>
  <si>
    <t>(1,60+1,60)*3,196-0,60*1,97*2</t>
  </si>
  <si>
    <t>2,00*3,196-0,90*1,97</t>
  </si>
  <si>
    <t>1,65*3,196-0,80*1,97</t>
  </si>
  <si>
    <t>Příčky z desek Ytong tl. 15 cm, desky P 2 - 500, 599 x 249 x 150 mm, pozn.1)</t>
  </si>
  <si>
    <t>2,90*3,156-1,50*1,20</t>
  </si>
  <si>
    <t>342264051RT2</t>
  </si>
  <si>
    <t>Podhled sádrokartonový na zavěšenou ocel. konstr., desky protipožární tl. 12,5 mm, bez izolace</t>
  </si>
  <si>
    <t>nová konstrukce stropu : 5,59*4,90+3,725*4,945+2,75*2,78+5,40*4,905</t>
  </si>
  <si>
    <t>411941023R00</t>
  </si>
  <si>
    <t>Svary bet.oceli stropní konstr.plošné tl. do 18 mm</t>
  </si>
  <si>
    <t>413351213R00</t>
  </si>
  <si>
    <t>Podpěrná konstr.nosníků do 4 m,do 10 kPa - zřízení</t>
  </si>
  <si>
    <t>výměna dřevěného stropu : 5,59*4,90+3,725*4,945+2,75*2,78+5,40*4,905</t>
  </si>
  <si>
    <t>413351214R00</t>
  </si>
  <si>
    <t>Podpěrná konstr.nosníků do 4 m,10 kPa - odstranění</t>
  </si>
  <si>
    <t>413941123RT6</t>
  </si>
  <si>
    <t>Osazení válcovaných nosníků ve stropech č. 14 - 22, včetně dodávky profilu I č. 22</t>
  </si>
  <si>
    <t>(2,10*2+3,05*5+5,20*8+5,245*5+5,89*7)*0,0311</t>
  </si>
  <si>
    <t>41R1vlastní</t>
  </si>
  <si>
    <t>D + M ocelové samonosné konstrukce z ocel. úhel-, níků 35x35 mm po obovodu místností</t>
  </si>
  <si>
    <t>1.N.P. - okenní otvory : 1,20*1,50+0,90*1,20+1,00*1,80+1,20*1,80*4+1,00*1,80*2</t>
  </si>
  <si>
    <t>1,05*2,10*10+0,955*1,20+0,60*0,90*2</t>
  </si>
  <si>
    <t>1.N.P. - plocha stropu : 160,91</t>
  </si>
  <si>
    <t>odpočet nový strop : -79,9431</t>
  </si>
  <si>
    <t>1.N.P. - m.č. 1.1. - zazdívka po vybouraných dveřích : 1,30*2,50*2,00</t>
  </si>
  <si>
    <t xml:space="preserve">1.N.P. - v místnostech pod obklady : </t>
  </si>
  <si>
    <t>1.N.P. - m.č. 1.3. - WC invalidi - stávající zdivo : (3,50+3,12)*1,80-2,10*2,10</t>
  </si>
  <si>
    <t>1.N.P. - m.č. 1.4. - WC ženy - stávající zdivo : 2,00*1,80-0,995*1,20</t>
  </si>
  <si>
    <t>1.N.P. - m.č. 1.5. - WC muži - stávající zdivo : (1,60*2+1,05+0,10+0,85)*1,80</t>
  </si>
  <si>
    <t>1.N.P. - m.č. 1.10. - WC zaměstnan. 1 - stávající zdivo : (1,60+1,05*2)*1,80-0,60*0,90</t>
  </si>
  <si>
    <t>1.N.P. - m.č. 1.11. - WC zaměstnan. 2  - stávající zdivo : (0,85+1,60)*1,80-0,60*0,90</t>
  </si>
  <si>
    <t>Včetně pomocného pracovního lešení o výšce podlahy do 1900 mm a pro zatížení do 1,5 kPa.</t>
  </si>
  <si>
    <t>POP</t>
  </si>
  <si>
    <t>1.N.P. - m.č. 1.1. - Denní místnost :  (8,625+5,59)*2*3,196</t>
  </si>
  <si>
    <t>odpočet okna : -1,05*2,10*4</t>
  </si>
  <si>
    <t>odpočet dveře : -1,80*2,40-1,20*2,20</t>
  </si>
  <si>
    <t>ostění přípočet : (2,10+2,10*2)*0,55*2</t>
  </si>
  <si>
    <t>1.N.P. - m.č. 1.2. - Odpočívárna : (4,945+5,945)*2*3,196</t>
  </si>
  <si>
    <t>odpočet dveře : -1,20*2,20-0,80*1,97</t>
  </si>
  <si>
    <t>1.N.P. - m.č.  - WC invalidi : (3,50+3,12)*3,196</t>
  </si>
  <si>
    <t>odpočet okna : -1,05*2,10*2</t>
  </si>
  <si>
    <t>přípočet ostění : (2,10+2,10*2)*0,55</t>
  </si>
  <si>
    <t>1.N.P. - m.č. 1.4. - WC ženy : 2,00*3,196</t>
  </si>
  <si>
    <t>odpočet okna : -0,995*1,20</t>
  </si>
  <si>
    <t>přípočet ostění : (0,955+1,20*2)*0,55</t>
  </si>
  <si>
    <t>1.N.P. - m.č. 1.5. - WC muži : (1,60*2+1,05+0,10+0,85)*3,196</t>
  </si>
  <si>
    <t>přípočet ostění : (0,60+0,90*2)*0,20*2</t>
  </si>
  <si>
    <t>1.N.P. - m.č. 1.6. - Terasa : (5,554+1,20)*3,196</t>
  </si>
  <si>
    <t>odpočet dveře : -1,80*2,40</t>
  </si>
  <si>
    <t>1.N.P. - m.č. 1.7. - Kancelář : (2,90+1,65)*3,196</t>
  </si>
  <si>
    <t>přípočet ostění : (0,80+1,97*2)*0,35</t>
  </si>
  <si>
    <t>1.N.P. - m.č. 1.8. - Chodba 1 : (2,75+0,40*2+7,622+1,30+5,30+2,795+5,00)*3,196</t>
  </si>
  <si>
    <t>odpočet okna : -1,20*1,50-0,90*1,20</t>
  </si>
  <si>
    <t>odpočet dveře : -0,80*1,97-0,60*1,97*2</t>
  </si>
  <si>
    <t>přípočet ostění : (0,80+1,97*2)*0,35+(1,20+1,50*2)*0,20+(0,90+1,20*2)*0,20</t>
  </si>
  <si>
    <t>1.N.P. - m.č. 1.9. - Chodba 2 : (2,40+2,80+5,40+3,105)*3,196</t>
  </si>
  <si>
    <t>odpočet dveře : -0,88*2,05</t>
  </si>
  <si>
    <t>přípočet ostění : (0,88+2,05*2)*0,75</t>
  </si>
  <si>
    <t>1.N.P. - m.č. 1.10. - WC zaměstnan. 1 : 3,00*3,196</t>
  </si>
  <si>
    <t>1.N.P. - m.č. 1.11. - WC zaměstnan. 2 : (1,60*2+1,05+0,10+0,85)*3,196</t>
  </si>
  <si>
    <t>přípočet ostění : (0,60+0,90*2)*2*0,20</t>
  </si>
  <si>
    <t>odpočet obkladů keramických : -29,262</t>
  </si>
  <si>
    <t>odpočet obklady keramické : -29,262</t>
  </si>
  <si>
    <t>1.N.P. - m.č. 1.3.  - WC invalidi : (3,50+3,12)*3,196</t>
  </si>
  <si>
    <t>Vnitřní omítka stěn ze směsi na pórobetonové zdivo tl 10mm</t>
  </si>
  <si>
    <t>1.N.P. : (7,622+0,40-0,35+1,12+0,5+2,00+3,00)*3,156-0,90*1,97-0,60*1,97*2</t>
  </si>
  <si>
    <t>(2,00+1,00)*2*3,156-0,60*1,97*2+(1,90*2+0,80)*3,156-0,60*1,97*3</t>
  </si>
  <si>
    <t>(1,10+0,90)*2*3,156+(1,10+0,80*2)*3,156-0,60*1,97</t>
  </si>
  <si>
    <t>(2,00*2+1,00)*3,156-0,60*1,97*2+(2,00+0,90+1,20+1,00)*3,156-0,60*1,97*2</t>
  </si>
  <si>
    <t>1,60*2*3,156</t>
  </si>
  <si>
    <t>2,00*2*3,156-0,90*1,97*2+(1,65+2,90+1,65+0,15+3,00)*3,156-0,80*1,97*2-1,50*1,20*2</t>
  </si>
  <si>
    <t xml:space="preserve">odpočet obklady keramické na novém zdivu : </t>
  </si>
  <si>
    <t>nové zdivo : -((1,12+0,50+3,00)*1,80-0,90*1,80)</t>
  </si>
  <si>
    <t>nové zdivo : -((2,00+1,00)*2*1,80-0,60*1,80*2+(0,80+1,90)*2*1,80-0,60*1,80*3+(1,10+0,90)*2*1,80*2-0,60*1,80*2-0,995*1,20)</t>
  </si>
  <si>
    <t>nové zdivo : -((2,00+1,00)*2*1,80-0,60*1,80*2+(2,00+0,90+1,20+1,00)*1,80-0,60*1,80*2+(1,10+0,90)*1,80-0,60*1,80)</t>
  </si>
  <si>
    <t>nové zdivo : -1,60*1,80</t>
  </si>
  <si>
    <t>1.N.P. - podlahová plocha : 160,91</t>
  </si>
  <si>
    <t>631313611R00</t>
  </si>
  <si>
    <t>Mazanina betonová tl. 8 - 12 cm C 16/20, - strop nad 1.N.P.,tl. vrstvy 65 mm - 2 vrstvy</t>
  </si>
  <si>
    <t>nová konstrukce stropu : (5,59*4,90+3,725*4,945+2,75*2,78+5,40*4,905)*0,065</t>
  </si>
  <si>
    <t>631319161R00</t>
  </si>
  <si>
    <t>Příplatek za konečnou úpravu mazanin tl. 6,5 cm</t>
  </si>
  <si>
    <t>631319171R00</t>
  </si>
  <si>
    <t>Příplatek za stržení povrchu mazaniny tl. 6,5 cm</t>
  </si>
  <si>
    <t>631361921RT4</t>
  </si>
  <si>
    <t>Výztuž mazanin svařovanou sítí, průměr drátu  6,0, oka 100/100 mm</t>
  </si>
  <si>
    <t>nová konstrukce stropu : (5,59*4,90+3,725*4,945+2,75*2,78+5,40*4,905)*0,00308*1,15</t>
  </si>
  <si>
    <t>63R1 vlastní</t>
  </si>
  <si>
    <t>Čerpání betonu na výšku do 12 m</t>
  </si>
  <si>
    <t>642942111RT2</t>
  </si>
  <si>
    <t>Osazení zárubní dveřních ocelových, pl. do 2,5 m2, včetně dodávky zárubně  60 x 197 x 11 cm</t>
  </si>
  <si>
    <t>1.N.P. - m.č.1.4. : 4,00</t>
  </si>
  <si>
    <t>1.N.P. - m.č. 1.5. : 3,00</t>
  </si>
  <si>
    <t>1.N.P. - m.č. 1.10. : 1,00</t>
  </si>
  <si>
    <t>1.N.P. - m.č. 1.11. : 1,00</t>
  </si>
  <si>
    <t>642942111RT4</t>
  </si>
  <si>
    <t>Osazení zárubní dveřních ocelových, pl. do 2,5 m2, včetně dodávky zárubně  80 x 197 x 11 cm</t>
  </si>
  <si>
    <t>1.N.P. - m.č. 1.9. : 1,00</t>
  </si>
  <si>
    <t>1.N.P. - m.č. 1.3. : 1,00</t>
  </si>
  <si>
    <t>1.N.P. - m.č. 1.2. : 1,00</t>
  </si>
  <si>
    <t>1.N.P. - m.č. 1.1. : 1,00</t>
  </si>
  <si>
    <t>941955002R00</t>
  </si>
  <si>
    <t>Lešení lehké pomocné, výška podlahy do 1,9 m</t>
  </si>
  <si>
    <t>1.N.P. : (2,00+1,20+1,40+4,20)*3,156-0,80*1,97*2</t>
  </si>
  <si>
    <t>(2,80+2,40)*3,156-0,80*1,97</t>
  </si>
  <si>
    <t>(4,30+1,60+3,00*2+1,35*2)*3,196-0,80*1,97*2-0,60*1,97*6</t>
  </si>
  <si>
    <t>0,80*3,196</t>
  </si>
  <si>
    <t>964061331R00</t>
  </si>
  <si>
    <t>Uvolnění zhlaví trámu, zeď cihel, průřezu 0,05 m2</t>
  </si>
  <si>
    <t>965082933RT2</t>
  </si>
  <si>
    <t>Odstranění násypu tl. do 20 cm, plocha nad 2 m2, tl.násypu  15 - 20 cm, plocha nad 2 m2</t>
  </si>
  <si>
    <t>výměna dřevěného stropu : (5,59*4,90+3,725*4,945+2,75*2,78+5,40*4,905)*0,20</t>
  </si>
  <si>
    <t>1.N.P. - m.č. 1.1. : 2,00+2,00+2,00</t>
  </si>
  <si>
    <t>1.N.P. - m.č. 1.1. : 1,30*2,50</t>
  </si>
  <si>
    <t>978013121R00</t>
  </si>
  <si>
    <t>Otlučení omítek vnitřních stěn v rozsahu do 10 %</t>
  </si>
  <si>
    <t>711141559R00</t>
  </si>
  <si>
    <t>Izolace proti vlhk. vodorovná pásy přitavením - pod tep. izolaci na střechu</t>
  </si>
  <si>
    <t>62836110R</t>
  </si>
  <si>
    <t>Pás asfaltovaný těžký Foalbit Al S 40 1x7,5 m, pozn.1)</t>
  </si>
  <si>
    <t xml:space="preserve">  nová konstrukce stropu : 5,59*4,90+3,725*4,945+2,75*2,78+5,40*4,905</t>
  </si>
  <si>
    <t>prořez 5% : 79,9431*1,05</t>
  </si>
  <si>
    <t>713121121RT1</t>
  </si>
  <si>
    <t>Izolace tepelná podlah , materiál ve specifikaci</t>
  </si>
  <si>
    <t>Nařezání izolace na potřebný rozměr a položení na podklad ve dvou vrstvách bez dodávky izolace.</t>
  </si>
  <si>
    <t>63151444R</t>
  </si>
  <si>
    <t>Deska z minerální plsti ISOVER T-N tl. 50 mm, pozn.1)</t>
  </si>
  <si>
    <t xml:space="preserve">  nová konstrukce stropu v 5.vrstvách : (5,59*4,90+3,725*4,945+2,75*2,78+5,40*4,905)*5</t>
  </si>
  <si>
    <t>prořez 5% : 399,71563*1,05</t>
  </si>
  <si>
    <t>713121118R00</t>
  </si>
  <si>
    <t>Montáž dilatačního pásku podél stěn</t>
  </si>
  <si>
    <t>nová konstrukce stropu : (8,625+5,59)*2+(2,75+2,78)*2+(5,40+4,905)*2</t>
  </si>
  <si>
    <t>28375328R</t>
  </si>
  <si>
    <t>Pásek dilatační okrajový Mirelon š. 100mm tl. 5 mm, pozn.1)</t>
  </si>
  <si>
    <t xml:space="preserve">  nová konstrukce stropu : (8,625+5,59)*2+(2,75+2,78)*2+(5,40+4,905)*2</t>
  </si>
  <si>
    <t>ztratné 5% : 60,10*1,05</t>
  </si>
  <si>
    <t>713191100RT9</t>
  </si>
  <si>
    <t>Položení izolační fólie, včetně dodávky fólie PE</t>
  </si>
  <si>
    <t>998713202R00</t>
  </si>
  <si>
    <t>Přesun hmot pro izolace tepelné, výšky do 12 m</t>
  </si>
  <si>
    <t>Madlo k WC, dl. 81,3cm, tříbodové pevné, provedení, nerez - pro tělesně postižené</t>
  </si>
  <si>
    <t>762522812R00</t>
  </si>
  <si>
    <t>Demontáž podlah s polštáři z prken tl. do 50 mm</t>
  </si>
  <si>
    <t>762811811R00</t>
  </si>
  <si>
    <t>Demontáž záklopů z hrubých prken tl. do 3,2 cm</t>
  </si>
  <si>
    <t>762822830R00</t>
  </si>
  <si>
    <t>Demontáž stropnic z řeziva o pl.do 450 cm2</t>
  </si>
  <si>
    <t>výměna dřevěného stropu : (5,59*4,90+3,725*4,945+2,75*2,78+5,40*4,905)*1,20</t>
  </si>
  <si>
    <t>762841812R00</t>
  </si>
  <si>
    <t>Demontáž podbíjení obkladů stropů s omítkou</t>
  </si>
  <si>
    <t>998762202R00</t>
  </si>
  <si>
    <t>Přesun hmot pro tesařské konstrukce, výšky do 12 m</t>
  </si>
  <si>
    <t>766111820R00</t>
  </si>
  <si>
    <t>Demontáž dřevěných stěn plných, býv. šatna</t>
  </si>
  <si>
    <t>1.N.P. - m.č. 1.4. : 4,00</t>
  </si>
  <si>
    <t>766661132R00</t>
  </si>
  <si>
    <t>Montáž dveří do zárubně,otevíravých 2kř.do 1,45 m</t>
  </si>
  <si>
    <t>1.N.P. - m.č. 1.9. : 2,00</t>
  </si>
  <si>
    <t>611601209</t>
  </si>
  <si>
    <t>Dveře vnitřní CPL 0,2  plné 2kř. 180x240 cm, - atyp - světlý dub, pozn.1)</t>
  </si>
  <si>
    <t>1.N.P. - m.č. 1.1. : 2,00</t>
  </si>
  <si>
    <t>766R3vlastní</t>
  </si>
  <si>
    <t>Renovace vstupní dřevěné konstrukce s osazením, zámku a dveřního kování,120x220 cm - D15b</t>
  </si>
  <si>
    <t>766R4vlastní</t>
  </si>
  <si>
    <t>Renovace vstupní dřevěné konstrukce s osazením, zámku a dveřního kování,180x240 cm - D16</t>
  </si>
  <si>
    <t>766R5vlastní</t>
  </si>
  <si>
    <t>Renovace vstupní dřevěné konstrukce s osazením, zámku a dveřního kování,180x240 cm - D17</t>
  </si>
  <si>
    <t>766R6vlastní</t>
  </si>
  <si>
    <t>Renovace vstupní dřevěné konstrukce s osazením, zámku a dveřního kování, O01, O03, O14. O15</t>
  </si>
  <si>
    <t>1.PP - O14 : 2,00</t>
  </si>
  <si>
    <t>1.NP - O01 : 4,00</t>
  </si>
  <si>
    <t>1.NP - O03 : 2,00</t>
  </si>
  <si>
    <t>1.NP - O15 : 1,00</t>
  </si>
  <si>
    <t>1.N.P. - m.č. 1.11. : 2,00</t>
  </si>
  <si>
    <t>611601208R</t>
  </si>
  <si>
    <t>Dveře vnitřní  2/3 sklo 2kř. 120x220 cm, - atyp - bílý, pozn.1)  D15a</t>
  </si>
  <si>
    <t>767584703R00</t>
  </si>
  <si>
    <t>Montáž podhledů z tvarovaných plechů</t>
  </si>
  <si>
    <t>998767202R00</t>
  </si>
  <si>
    <t>Přesun hmot pro zámečnické konstr., výšky do 12 m</t>
  </si>
  <si>
    <t>15483151</t>
  </si>
  <si>
    <t>Profil trapézový pozinkovaný TR 50/260x0,88 mm, pozn.1)</t>
  </si>
  <si>
    <t>prořez, přeloožení 10% : 79,9431*1,10</t>
  </si>
  <si>
    <t>1.N.P. - m.č. 1.4. - WC ženy : 5,72</t>
  </si>
  <si>
    <t>1.M.P. - m.č. 1.5. - WC muži : 6,28</t>
  </si>
  <si>
    <t>1.N.P. - m.č. 1.6. - Terasa : 12,94</t>
  </si>
  <si>
    <t>1.N.P. - m.č. 1.11. - WC zaměstnanci ženy 2 : 1,59</t>
  </si>
  <si>
    <t>1.N.P. - m.č. 1.3. - WC invalidi  : 9,96</t>
  </si>
  <si>
    <t>1.N.P. - m.č. 1.4. - WC ženy  : 5,72</t>
  </si>
  <si>
    <t>1.N.P. - m.č. 1.5. - WC muži  : 6,28</t>
  </si>
  <si>
    <t>1.N.P. - m.č. 1.10. - WC zaměstnan. 1 : 1,60</t>
  </si>
  <si>
    <t>1.N.P. - m.č. 1.11. - WC zaměstnan. 2  : 1,59</t>
  </si>
  <si>
    <t xml:space="preserve">Dlaždice 19,7x19,7 cm  </t>
  </si>
  <si>
    <t xml:space="preserve">  1.N.P. - m.č. 1.3. - WC invalidi  : 9,96</t>
  </si>
  <si>
    <t xml:space="preserve">  1.N.P. - m.č. 1.4. - WC ženy  : 5,72</t>
  </si>
  <si>
    <t xml:space="preserve">  1.N.P. - m.č. 1.5. - WC muži  : 6,28</t>
  </si>
  <si>
    <t xml:space="preserve">  1.N.P. - m.č. 1.10. - WC zaměstnan. 1 : 1,60</t>
  </si>
  <si>
    <t xml:space="preserve">  1.N.P. - m.č. 1.11. - WC zaměstnan. 2  : 1,59</t>
  </si>
  <si>
    <t>prořez 10% : 25,15*1,10</t>
  </si>
  <si>
    <t>1.N.P. - m.č. 1.1. - Denní místnost : 45,92</t>
  </si>
  <si>
    <t>1.N.P. - m.č. 1.2. - Odpočívárna : 29,90</t>
  </si>
  <si>
    <t>1.N.P. - m.č. 1.3. - WC invalidi : 9,96</t>
  </si>
  <si>
    <t>1.N.P. - m.č. 1.7. - Kancelář : 4,95</t>
  </si>
  <si>
    <t>1.N.P. - m.č. 1.8. - Chodba 1 : 20,08</t>
  </si>
  <si>
    <t>1.N.P. - m.č. 1.9. - Chodba 2 : 21,33</t>
  </si>
  <si>
    <t>1.N.P. - m.č. 1.10. - WC zaměstnanci 1 : 1,60</t>
  </si>
  <si>
    <t>1.N.P. - m.č. 1.1. - Denní místnost : (8,625+5,59)*2-1,20-1,80</t>
  </si>
  <si>
    <t>1.N.P. - m.č. 1.2. - Odpočívárna : (5,945+4,945)*2-1,20-0,80</t>
  </si>
  <si>
    <t>1.N.P. - m.č. 1.6. - Terasa : (2,35+5,345)*2-1,80</t>
  </si>
  <si>
    <t>1.N.P. - m.č. 1.7. - Kancelář : (1,65+2,90)*2*0,45*2-0,80*2</t>
  </si>
  <si>
    <t>1.N.P. - m.č. 1.8. - Chodba 1 : (2,75+7,622+1,305+1,22+0,50+2,10+2,10+2+0,35+5,20+2,795+7,00)-0,80-0,90-0,60*4-0,90</t>
  </si>
  <si>
    <t>1.N.P. - m.č. 1.9 - Chodba 2 : (2,40+4,905+5,40+3,10+3,00+0,15+1,65)-0,80-0,90</t>
  </si>
  <si>
    <t>1.N.P. - m.č. 1.1. - Denní místnost : 46,01</t>
  </si>
  <si>
    <t>1.N.P. - m.č. 1.6. - Terasa : 13,32</t>
  </si>
  <si>
    <t>1.N.P. - m.č. 1.7. - Kancelář : 5,12</t>
  </si>
  <si>
    <t>1.N.P. - m.č. 1.8. - Chodba 1 : 20,06</t>
  </si>
  <si>
    <t>1.N.P. - m.č. 1.9 - Chodba 2 : 21,33</t>
  </si>
  <si>
    <t xml:space="preserve">  1.N.P. - m.č. 1.1. - Denní místnost : (8,625+5,59)*2-1,20-1,80</t>
  </si>
  <si>
    <t xml:space="preserve">  1.N.P. - m.č. 1.2. - Odpočívárna : (5,945+4,945)*2-1,20-0,80</t>
  </si>
  <si>
    <t xml:space="preserve">  1.N.P. - m.č. 1.6. - Terasa : (2,35+5,345)*2-1,80</t>
  </si>
  <si>
    <t xml:space="preserve">  1.N.P. - m.č. 1.7. - Kancelář : (1,65+2,90)*2*0,45*2-0,80*2</t>
  </si>
  <si>
    <t xml:space="preserve">  1.N.P. - m.č. 1.8. - Chodba 1 : (2,75+7,622+1,305+1,22+0,50+2,10+2,10+2+0,35+5,20+2,795+7,00)-0,80-0,90-0,60*4-0,90</t>
  </si>
  <si>
    <t xml:space="preserve">  1.N.P. - m.č. 1.9 - Chodba 2 : (2,40+4,905+5,40+3,10+3,00+0,15+1,65)-0,80-0,90</t>
  </si>
  <si>
    <t>prořez 5% : 114,237*1,05</t>
  </si>
  <si>
    <t xml:space="preserve">  1.N.P. - m.č. 1.1. - Denní místnost : 46,01</t>
  </si>
  <si>
    <t xml:space="preserve">  1.N.P. - m.č. 1.2. - Odpočívárna : 29,90</t>
  </si>
  <si>
    <t xml:space="preserve">  1.N.P. - m.č. 1.6. - Terasa : 13,32</t>
  </si>
  <si>
    <t xml:space="preserve">  1.N.P. - m.č. 1.7. - Kancelář : 5,12</t>
  </si>
  <si>
    <t xml:space="preserve">  1.N.P. - m.č. 1.8. - Chodba 1 : 20,06</t>
  </si>
  <si>
    <t xml:space="preserve">  1.N.P. - m.č. 1.9 - Chodba 2 : 21,33</t>
  </si>
  <si>
    <t>prořez 5% : 135,74*1,05</t>
  </si>
  <si>
    <t>nové zdivo : (1,12+0,50+3,00)*1,80-0,90*1,80</t>
  </si>
  <si>
    <t>nové zdivo : (2,00+1,00)*2*1,80-0,60*1,80*2+(0,80+1,90)*2*1,80-0,60*1,80*3+(1,10+0,90)*2*1,80*2-0,60*1,80*2-0,995*1,20</t>
  </si>
  <si>
    <t>nové zdivo : (2,00+1,00)*2*1,80-0,60*1,80*2+(2,00+0,90+1,20+1,00)*1,80-0,60*1,80*2+(1,10+0,90)*1,80-0,60*1,80</t>
  </si>
  <si>
    <t>1.N.P. - m.č. 1.10. - WC zaměstnan. 1 : (1,60+1,05*2)*1,80-0,60*0,90</t>
  </si>
  <si>
    <t>nové zdivo : 1,60*1,80</t>
  </si>
  <si>
    <t>1.N.P. - m.č. 1.11. - WC zaměstnan. 2  : (0,85+1,60)*1,80-0,60*0,90</t>
  </si>
  <si>
    <t>Dodávka keramického obkladu 300x200 mm, - zákl.cena, typ obkladu určí investor</t>
  </si>
  <si>
    <t xml:space="preserve">  1.N.P. - m.č. 1.3. - WC invalidi - stávající zdivo : (3,50+3,12)*1,80-2,10*2,10</t>
  </si>
  <si>
    <t xml:space="preserve">  nové zdivo : (1,12+0,50+3,00)*1,80-0,90*1,80</t>
  </si>
  <si>
    <t xml:space="preserve">  1.N.P. - m.č. 1.4. - WC ženy - stávající zdivo : 2,00*1,80-0,995*1,20</t>
  </si>
  <si>
    <t xml:space="preserve">  nové zdivo : (2,00+1,00)*2*1,80-0,60*1,80*2+(0,80+1,90)*2*1,80-0,60*1,80*3+(1,10+0,90)*2*1,80*2-0,60*1,80*2-0,995*1,20</t>
  </si>
  <si>
    <t xml:space="preserve">  1.N.P. - m.č. 1.5. - WC muži - stávající zdivo : (1,60*2+1,05+0,10+0,85)*1,80</t>
  </si>
  <si>
    <t xml:space="preserve">  nové zdivo : (2,00+1,00)*2*1,80-0,60*1,80*2+(2,00+0,90+1,20+1,00)*1,80-0,60*1,80*2+(1,10+0,90)*1,80-0,60*1,80</t>
  </si>
  <si>
    <t xml:space="preserve">  1.N.P. - m.č. 1.10. - WC zaměstnan. 1 : (1,60+1,05*2)*1,80-0,60*0,90</t>
  </si>
  <si>
    <t xml:space="preserve">  nové zdivo : 1,60*1,80</t>
  </si>
  <si>
    <t xml:space="preserve">  1.N.P. - m.č. 1.11. - WC zaměstnan. 2  : (0,85+1,60)*1,80-0,60*0,90</t>
  </si>
  <si>
    <t>prořez 10% : 86,064*1,10</t>
  </si>
  <si>
    <t>1.N.P. : ((0,60+1,97*2)*(0,11+0,20))*9</t>
  </si>
  <si>
    <t>((0,80+1,97*2)*(0,11+0,20))*1</t>
  </si>
  <si>
    <t>((0,90+1,97*2)*(0,11+0,20))*2</t>
  </si>
  <si>
    <t>((0,80+1,97*2)*(0,16+0,20))*2</t>
  </si>
  <si>
    <t>((1,80+2,40*2)*(0,16+0,20))*2</t>
  </si>
  <si>
    <t>((1,20+2,20*2)+(0,16+0,20))*1</t>
  </si>
  <si>
    <t>stávající stropy : 160,91</t>
  </si>
  <si>
    <t>stávající stěny : 341,7692</t>
  </si>
  <si>
    <t>omítky stropů : 160,91</t>
  </si>
  <si>
    <t>omítky stěn : 341,7692</t>
  </si>
  <si>
    <t>omítky stěn na nových příčkách : 100,7548</t>
  </si>
  <si>
    <t>784111701R00</t>
  </si>
  <si>
    <t>Penetrace podkladu nátěrem Remal sádrokarton 1x, pozn.1)</t>
  </si>
  <si>
    <t>784115712R00</t>
  </si>
  <si>
    <t>Malba Remal sádrokarton, bílá, bez penetrace, 2 x, pozn.1)</t>
  </si>
  <si>
    <t>Malba směsí tekutou 2x, 1barva, místnost do 3,8 m, Primalex Standard, pozn. 1)</t>
  </si>
  <si>
    <t>Příplatek za dopravu suti po suchu za další 1 km, - skládka Horní Benešov 13 km</t>
  </si>
  <si>
    <t>2.N.P. - m.č. 2.2. - Místnost 1 : 2,00</t>
  </si>
  <si>
    <t>2.N.P. - m.č. 2.1. - Šatna zaměstnanci : 2,00</t>
  </si>
  <si>
    <t>7,00</t>
  </si>
  <si>
    <t>(0,30+1,35+3,45*2+0,955+1,48+0,10+1,10)*2,947</t>
  </si>
  <si>
    <t>odpočet otvorů : -0,80*1,97-0,60*1,97*4</t>
  </si>
  <si>
    <t>(3,255+0,15+1,05+2,105)*2,947</t>
  </si>
  <si>
    <t>odpočet otvorů : -0,80*1,97*2</t>
  </si>
  <si>
    <t>2.N.P. - m.č. 2.1. - Šatna zaměstnanci : 14,00</t>
  </si>
  <si>
    <t>2.N.P. - m.č. 2.2. - Místnost 1 : 27,93</t>
  </si>
  <si>
    <t>2.N.P. - m.č. 2.3. - Místnost 2 : 44,00</t>
  </si>
  <si>
    <t>2.N.P. - m.č. 2.4. - Chodba 1 : 10,93</t>
  </si>
  <si>
    <t>2.N.P. - m.č. 2.5. - Chodba 2 : 6,99</t>
  </si>
  <si>
    <t xml:space="preserve">2.N.P. - m.č. 2.6. - Půda : </t>
  </si>
  <si>
    <t>2.N.P. - m.č. 2.7. - WC zaměstnanci ,muži : 8,21</t>
  </si>
  <si>
    <t>2.N.P. - m.č. 2.8. - Úklidová komora : 2,01</t>
  </si>
  <si>
    <t>2.N.P. - m.č. 2.9. - Sklad čistého prádla : 2,06</t>
  </si>
  <si>
    <t>2.N.P. : 1,20*1,50+1,20*1,50+0,50*0,50+1,20*1,50+1,20*1,80*2+1,20*1,80*3+0,60*0,90*2</t>
  </si>
  <si>
    <t>2.N.P. - m.č. 2.7. - WC zaměstnanci ,muži : (1,48+1,87+2,00)*1,80-0,60*0,90*2</t>
  </si>
  <si>
    <t>2.N.P. - m.č. 2.8. - Úklidová komora : 0,955*1,80</t>
  </si>
  <si>
    <t>2.N.P. - m.č. 2.9. - Sklad čistého prádla : (2,105+1,05)*1,80-0,50*0,50</t>
  </si>
  <si>
    <t>2.N.P. - m.č. 2.1. - Šatna zaměstnanci : (3,875+3,195)*2*2,947-0,80*1,97-1,20*1,50</t>
  </si>
  <si>
    <t>2.N.P. - m.č. 2.2. - Místnost 1 : (5,945+4,70)*2*2,947-0,80*1,97*2-1,20*1,80*2</t>
  </si>
  <si>
    <t>2.N.P. - m.č. 2.3. - Místnost 2 : (6,30+6,895+3,925+1,50+3,80+0,55)*2,947-0,80*1,97-1,20*1,80*3</t>
  </si>
  <si>
    <t>2.N.P. - m.č. 2.4. - Chodba 1 : (3,20+1,70+0,60+3,80+5,60+5,40)*2,947-0,80*1,97*2-1,20*1,50</t>
  </si>
  <si>
    <t>2.N.P. - m.č. 2.5. - Chodba 2 : (4,45+2,105*2)*2,947-0,80*1,97*2-0,50*0,50</t>
  </si>
  <si>
    <t>2.N.P. - m.č. 2.7. - WC zaměstnanci ,muži : (1,48+0,10+1,87+2,00)*2,947-0,60*0,90*2</t>
  </si>
  <si>
    <t>2.N.P. - m.č. 2.8. - Úklidová komora : 0,955*2,947</t>
  </si>
  <si>
    <t>2.N.P. - m.č. 2.9. - Sklad čistého prádla : (2,105+1,05)*2,947-0,50*0,50</t>
  </si>
  <si>
    <t>(0,30+1,45+0,20+1,35+3,45+2,15+1,20+3,45+0,955*2+1,58+1,20+1,48+1,10)*2,947</t>
  </si>
  <si>
    <t>(2,105*2+3,255+1,050+4,455)*2,947</t>
  </si>
  <si>
    <t>-0,80*1,97*4-0,80*1,97*2-0,60*1,97*4*2</t>
  </si>
  <si>
    <t>2.N.P. - m.č. 2.1. - Šatna zaměstnanci : 11,99</t>
  </si>
  <si>
    <t>2.N.P. - m.č. 2.3. - Místnost 2 : 38,58</t>
  </si>
  <si>
    <t>2.N.P. - m.č. 2.5. - Chodba 2 : 7,13</t>
  </si>
  <si>
    <t>2.N.P. - m.č. 2.6. - Půda : 20,19</t>
  </si>
  <si>
    <t>2.N.P. - m.č. 2.8. - Úklidová komora : 2,00</t>
  </si>
  <si>
    <t>2.N.P. - m.č. 2.9. - Sklad čistého prádla : 2,12</t>
  </si>
  <si>
    <t>2.N.P. - m.č. 2.7. : 3,00</t>
  </si>
  <si>
    <t>2.N.P. - m.č. 2.8. : 1,00</t>
  </si>
  <si>
    <t>2.N.P. - m.č. 2.3. : 1,00</t>
  </si>
  <si>
    <t>2.N.P. - m.č. 2.1. : 1,00</t>
  </si>
  <si>
    <t>2.N.P. - m.č. 2.2. : 1,00</t>
  </si>
  <si>
    <t>2.N.P. - m.č. 2.4. : 1,00</t>
  </si>
  <si>
    <t>2.N.P. - m.č. 2.5. : 1,00</t>
  </si>
  <si>
    <t>pro mtž SDK podhledů - podlahová plocha : 129,08-20,19</t>
  </si>
  <si>
    <t>952902121R00</t>
  </si>
  <si>
    <t>Odstranění holubího trusu z podlah do tl. 5 cm</t>
  </si>
  <si>
    <t>Půda : 92,85</t>
  </si>
  <si>
    <t>(3,45+1,10+0,10+0,90+0,10+0,955+0,10+1,35)*2,947</t>
  </si>
  <si>
    <t>-0,80*1,97-0,60*1,97*2</t>
  </si>
  <si>
    <t>962031133R00</t>
  </si>
  <si>
    <t>Bourání příček cihelných tl. 15 cm</t>
  </si>
  <si>
    <t>(4,455+2,105)*2,947-0,80*1,97*2</t>
  </si>
  <si>
    <t>0,80*1,97*5+0,60*1,97*2</t>
  </si>
  <si>
    <t>978059531R00</t>
  </si>
  <si>
    <t>Odsekání vnitřních obkladů stěn nad 2 m2</t>
  </si>
  <si>
    <t>(0,955+2,15)*2*1,80-0,60*1,80+(0,955+1,20)*2*1,80-0,60*1,80</t>
  </si>
  <si>
    <t>(3,45+0,80+1,58+1,20+1,87+2,00)*1,80-0,80*1,80-0,60*0,90</t>
  </si>
  <si>
    <t>(1,10+1,48)*2*1,80-0,60*1,80-0,60*0,90</t>
  </si>
  <si>
    <t>713111111RT1</t>
  </si>
  <si>
    <t>Izolace tepelné stropů vrchem kladené volně, 1 vrstva - materiál ve specifikaci</t>
  </si>
  <si>
    <t>713111221RK3</t>
  </si>
  <si>
    <t>Montáž parozábrany, zavěšené podhl., přelep. spojů, Jutafol N 110 standard, pozn.1)</t>
  </si>
  <si>
    <t>713131121R00</t>
  </si>
  <si>
    <t>Izolace tepelná stěn přichycením</t>
  </si>
  <si>
    <t>63148112R</t>
  </si>
  <si>
    <t>Deska ORSTROP 1200 x 600 mm tl. 100 mm, pozn.1)</t>
  </si>
  <si>
    <t>RTS 15/ I</t>
  </si>
  <si>
    <t xml:space="preserve">  Izolace stěn : 22,00</t>
  </si>
  <si>
    <t>ztratné 5% : 22,00*1,05</t>
  </si>
  <si>
    <t>63148115R</t>
  </si>
  <si>
    <t>Deska ORSTROP 1200 x 600 mm tl. 160 mm, pozn.1)</t>
  </si>
  <si>
    <t xml:space="preserve">  2.N.P. - m.č. 2.1. - Šatna zaměstnanci : 11,99</t>
  </si>
  <si>
    <t xml:space="preserve">  2.N.P. - m.č. 2.2. - Místnost 1 : 27,93</t>
  </si>
  <si>
    <t xml:space="preserve">  2.N.P. - m.č. 2.3. - Místnost 2 : 38,58</t>
  </si>
  <si>
    <t xml:space="preserve">  2.N.P. - m.č. 2.4. - Chodba 1 : 10,93</t>
  </si>
  <si>
    <t xml:space="preserve">  2.N.P. - m.č. 2.5. - Chodba 2 : 7,13</t>
  </si>
  <si>
    <t xml:space="preserve">  2.N.P. - m.č. 2.6. - Půda : 20,19</t>
  </si>
  <si>
    <t xml:space="preserve">  2.N.P. - m.č. 2.7. - WC zaměstnanci ,muži : 8,21</t>
  </si>
  <si>
    <t xml:space="preserve">  2.N.P. - m.č. 2.8. - Úklidová komora : 2,00</t>
  </si>
  <si>
    <t xml:space="preserve">  2.N.P. - m.č. 2.9. - Sklad čistého prádla : 2,12</t>
  </si>
  <si>
    <t>prořez 5% : 129,08*1,05</t>
  </si>
  <si>
    <t>Demontáž dřevěných stěn plných</t>
  </si>
  <si>
    <t>2.N.P. - m.č. 2.3. : 2,00</t>
  </si>
  <si>
    <t xml:space="preserve">  (0,955+2,15)*2*1,80-0,60*1,80+(0,955+1,20)*2*1,80-0,60*1,80</t>
  </si>
  <si>
    <t xml:space="preserve">  (3,45+0,80+1,58+1,20+1,87+2,00)*1,80-0,80*1,80-0,60*0,90</t>
  </si>
  <si>
    <t xml:space="preserve">  (1,10+1,48)*2*1,80-0,60*1,80-0,60*0,90</t>
  </si>
  <si>
    <t xml:space="preserve">  (2,105+1,05)*2*1,80-0,80*1,80-0,50*0,50</t>
  </si>
  <si>
    <t>prořez 10% : 51,752*1,10</t>
  </si>
  <si>
    <t>2.N.P. - m.č. 2.1. - Šatna zaměstnanci : (3,875+3,195)*2-0,80*1</t>
  </si>
  <si>
    <t>2.N.P. - m.č. 2.2. - Místnost 1 : (5,945+4,70)*2-0,80*2</t>
  </si>
  <si>
    <t>2.N.P. - m.č. 2.3. - Místnost 2 : (6,30+6,895+3,925+1,50+3,80+0,55)-0,80</t>
  </si>
  <si>
    <t>2.N.P. - m.č. 2.4. - Chodba 1 : (3,20+1,70+0,60+3,80+5,60+5,40)+0,30*4-0,80*3-0,60*2</t>
  </si>
  <si>
    <t>2.N.P. - m.č. 2.5. - Chodba 2 : (4,45+2,105*2)-0,80*4</t>
  </si>
  <si>
    <t>2.N.P. - m.č. 2.9. - Sklad čistého prádla : (2,105+1,05)-0,80</t>
  </si>
  <si>
    <t>Vyrovnání samonivelační stěrkou tl.3 mm s pevnopstí 15MPa</t>
  </si>
  <si>
    <t xml:space="preserve">  2.N.P. - m.č. 2.1. - Šatna zaměstnanci : (3,875+3,195)*2-0,80*1</t>
  </si>
  <si>
    <t xml:space="preserve">  2.N.P. - m.č. 2.2. - Místnost 1 : (5,945+4,70)*2-0,80*2</t>
  </si>
  <si>
    <t xml:space="preserve">  2.N.P. - m.č. 2.3. - Místnost 2 : (6,30+6,895+3,925+1,50+3,80+0,55)-0,80</t>
  </si>
  <si>
    <t xml:space="preserve">  2.N.P. - m.č. 2.4. - Chodba 1 : (3,20+1,70+0,60+3,80+5,60+5,40)+0,30*4-0,80*3-0,60*2</t>
  </si>
  <si>
    <t xml:space="preserve">  2.N.P. - m.č. 2.5. - Chodba 2 : (4,45+2,105*2)-0,80*4</t>
  </si>
  <si>
    <t xml:space="preserve">  2.N.P. - m.č. 2.9. - Sklad čistého prádla : (2,105+1,05)-0,80</t>
  </si>
  <si>
    <t>prořez 5% : 80,915*1,05</t>
  </si>
  <si>
    <t>prořez 5% : 98,68*1,05</t>
  </si>
  <si>
    <t>(2,105+1,05)*2*1,80-0,80*1,80-0,50*0,50</t>
  </si>
  <si>
    <t>Dodávka keramického obkladu 300x200 mm</t>
  </si>
  <si>
    <t>2.N.P. : (0,60+1,97*2)*(0,11+0,20)*4</t>
  </si>
  <si>
    <t>(0,80+1,97*2)*(0,11+0,20)*1</t>
  </si>
  <si>
    <t>(0,80+1,97*2)*(0,15+0,20)*5</t>
  </si>
  <si>
    <t>vnitřní omítky stěn - stávající : 257,0352</t>
  </si>
  <si>
    <t>vnitřní omítky stěn na novém zdivu : 80,6671</t>
  </si>
  <si>
    <t>979011219R00</t>
  </si>
  <si>
    <t>Přípl.k svislé dopr.suti za každé další NP nošením</t>
  </si>
  <si>
    <t>712400831R00</t>
  </si>
  <si>
    <t>Odstranění živičné krytiny střech do 30° 1vrstvé</t>
  </si>
  <si>
    <t>712400898R00</t>
  </si>
  <si>
    <t>Příplatek za sklon střechy nad 30 do 60°</t>
  </si>
  <si>
    <t>713141151R00</t>
  </si>
  <si>
    <t>Izolace tepelná střech kladená na sucho 1vrstvá</t>
  </si>
  <si>
    <t>28376906R</t>
  </si>
  <si>
    <t>Deska izolační PIR Puren Protect 2400x1020x160mm, pozn.1)</t>
  </si>
  <si>
    <t xml:space="preserve">  451,50</t>
  </si>
  <si>
    <t>ztratné 5% : 451,50*1,05</t>
  </si>
  <si>
    <t>721242110RT1</t>
  </si>
  <si>
    <t>Lapač střešních splavenin PP HL600 D 110 mm, kloub, zápachová klapka, koš na listí, pozn.1)</t>
  </si>
  <si>
    <t>721242804R00</t>
  </si>
  <si>
    <t>Demontáž lapače střešních splavenin DN 125</t>
  </si>
  <si>
    <t>998721202R00</t>
  </si>
  <si>
    <t>Přesun hmot pro vnitřní kanalizaci, výšky do 12 m</t>
  </si>
  <si>
    <t>762342203RT2</t>
  </si>
  <si>
    <t>Montáž laťování střech, vzdálenost latí 22 - 36 cm, včetně dodávky řeziva, latě 3/5 cm</t>
  </si>
  <si>
    <t>762342204RT4</t>
  </si>
  <si>
    <t>Montáž laťování střech, svislé, vzdálenost 100 cm, včetně dodávky řeziva, latě 4/6 cm</t>
  </si>
  <si>
    <t>762341811R00</t>
  </si>
  <si>
    <t>Demontáž bednění střech rovných z prken hrubých</t>
  </si>
  <si>
    <t>762395000R00</t>
  </si>
  <si>
    <t>Spojovací a ochranné prostředky pro střechy</t>
  </si>
  <si>
    <t>lařování 50x30 mm : 0,03*0,05*451,50*4</t>
  </si>
  <si>
    <t>kontralatě 40x60 mm : 0,04*0,06*451,50</t>
  </si>
  <si>
    <t>764222420R00</t>
  </si>
  <si>
    <t>Oplech. okapů z Pz kom., tvrdá krytina, rš 330 mm</t>
  </si>
  <si>
    <t>3,40+6,00+5,60+2*2,10+1,60+2,00+4,20+4,50+6,80+3,50*2</t>
  </si>
  <si>
    <t>764248491R00</t>
  </si>
  <si>
    <t>Montáž zachytače sněhu lopatkového</t>
  </si>
  <si>
    <t>764252403R00</t>
  </si>
  <si>
    <t>Žlaby z Pz komax. plechu, podokapní půlhruhové, r.š. 330 mm</t>
  </si>
  <si>
    <t>764259411R00</t>
  </si>
  <si>
    <t>Kotlík kónický z pl.kom. Pz pro trouby D do 150 mm</t>
  </si>
  <si>
    <t>764291420R00</t>
  </si>
  <si>
    <t>Lemování z komax. Pz plechu, rš 330 mm</t>
  </si>
  <si>
    <t>5,20*2+3,60*2+0,90+5,80+4,50*2+5,80*2</t>
  </si>
  <si>
    <t>764293410R00</t>
  </si>
  <si>
    <t>Hřeben střechy z Pz komax. plechu, rš 250 mm</t>
  </si>
  <si>
    <t>764294420R00</t>
  </si>
  <si>
    <t>Podkladní pás z plechu z kom. PZ plechu rš 100 mm,  - podkladní plech pod fólii</t>
  </si>
  <si>
    <t>764510450RT2</t>
  </si>
  <si>
    <t>Oplech. parapetů včetně rohů z kom. Pz , rš 330 mm, nalepení Enkolitem, pozn.1)</t>
  </si>
  <si>
    <t>1.P.P. : 1,50*2+0,90*2+1,20+0,60*2+1,20+1,20+1,05*3+0,90+1,05+0,60*3+1,50*2</t>
  </si>
  <si>
    <t>1.N.P. : 1,20+0,60*2+0,995+10*1,05+0,90</t>
  </si>
  <si>
    <t>2.N.P. : 1,20+6*1,20+0,60*2+0,50+1,20</t>
  </si>
  <si>
    <t>764554403R00</t>
  </si>
  <si>
    <t>Odpadní trouby z kom. Pz plechu, kruhové, D 120 mm</t>
  </si>
  <si>
    <t>764554494R00</t>
  </si>
  <si>
    <t>Montáž odskoku kruhového</t>
  </si>
  <si>
    <t>764322831R00</t>
  </si>
  <si>
    <t>Demontáž oplechování okapů, TK, rš 400 mm, do 45°</t>
  </si>
  <si>
    <t>764331831R00</t>
  </si>
  <si>
    <t>Demontáž štít. lemování , rš 250 a 330 mm, do 45°</t>
  </si>
  <si>
    <t>764345832R00</t>
  </si>
  <si>
    <t>Demontáž ventilačních nástavců D do 150 mm, do 45°</t>
  </si>
  <si>
    <t>764352811R00</t>
  </si>
  <si>
    <t>Demontáž žlabů půlkruh. rovných, rš 330 mm, do 45°</t>
  </si>
  <si>
    <t>764359811R00</t>
  </si>
  <si>
    <t>Demontáž kotlíku kónického, sklon do 45°</t>
  </si>
  <si>
    <t>764362811R00</t>
  </si>
  <si>
    <t>Demontáž střešního okna, hladká krytina, do 45°</t>
  </si>
  <si>
    <t>764393831R00</t>
  </si>
  <si>
    <t>Demontáž hřebene střechy, rš do 400 mm, do 45°</t>
  </si>
  <si>
    <t>764453875R00</t>
  </si>
  <si>
    <t>Demontáž odskoků o str.nebo D až 200 mm</t>
  </si>
  <si>
    <t>764454802R00</t>
  </si>
  <si>
    <t>Demontáž odpadních trub kruhových,D 120 mm</t>
  </si>
  <si>
    <t>764456852R00</t>
  </si>
  <si>
    <t>Demontáž kolen výtokových kruhových,D 120 mm</t>
  </si>
  <si>
    <t>764901101RT2</t>
  </si>
  <si>
    <t>Lindab, tašková tabule LPA Topline,na dřevo,do 30°, povrchová úprava Classic, v ostatních barvách, pozn.1)</t>
  </si>
  <si>
    <t>hlavní střecha : 451,50</t>
  </si>
  <si>
    <t>střecha venkovního výtahu : 2,175*2,195</t>
  </si>
  <si>
    <t>764903317R00</t>
  </si>
  <si>
    <t>Pás větrací hřebene VPH 75x1000 mm, pozn.1)</t>
  </si>
  <si>
    <t>764775314R00</t>
  </si>
  <si>
    <t>Střešní výlez rozměr 600x600 mm</t>
  </si>
  <si>
    <t>998764202R00</t>
  </si>
  <si>
    <t>Přesun hmot pro klempířské konstr., výšky do 12 m</t>
  </si>
  <si>
    <t>764292442R00</t>
  </si>
  <si>
    <t>Úžlabí z kom.Pz plechu, rš 330 mm, klínové těsnění</t>
  </si>
  <si>
    <t>764556543U00</t>
  </si>
  <si>
    <t>Mtž kolena horní kruh D 120</t>
  </si>
  <si>
    <t>764556553U00</t>
  </si>
  <si>
    <t>Mtž kolena výtok kruh D 120</t>
  </si>
  <si>
    <t>765312495R00</t>
  </si>
  <si>
    <t>Mřížka ochranná větrací 100 cm univerzální</t>
  </si>
  <si>
    <t>765322701R00</t>
  </si>
  <si>
    <t>Protisněhová zábrana  lopatková</t>
  </si>
  <si>
    <t>765322703RT1</t>
  </si>
  <si>
    <t>Ventilační hlavice plastová</t>
  </si>
  <si>
    <t>765901131R00</t>
  </si>
  <si>
    <t>Fólie podstřešní paropropustná Tyvek Solid, pozn.1)</t>
  </si>
  <si>
    <t>998765202R00</t>
  </si>
  <si>
    <t>Přesun hmot pro krytiny tvrdé, výšky do 12 m</t>
  </si>
  <si>
    <t>783782205R00</t>
  </si>
  <si>
    <t>Nátěr tesařských konstrukcí Bochemitem QB 2x, pozn.1)</t>
  </si>
  <si>
    <t>ošetření stávajících prvků vaznicového krovu : 695,00</t>
  </si>
  <si>
    <t>lařování 50x30 mm : (0,03+0,05)*2*451,50*4</t>
  </si>
  <si>
    <t>kontralatě 40x60 mm : (0,04+0,06)*2*451,50</t>
  </si>
  <si>
    <t>968061112R00</t>
  </si>
  <si>
    <t>Vyvěšení dřevěných okenních křídel pl. do 1,5 m2</t>
  </si>
  <si>
    <t>968062354R00</t>
  </si>
  <si>
    <t>Vybourání dřevěných rámů oken dvojitých pl. 1 m2</t>
  </si>
  <si>
    <t>1.P.P. - 033 : 0,60*0,60</t>
  </si>
  <si>
    <t>1.P.P. - 031 a 032 : 0,60*0,60*2</t>
  </si>
  <si>
    <t>2.N.P. - 084 : 0,50*0,50</t>
  </si>
  <si>
    <t>2.N.P. - 069 a 071 : 0,60*0,90*2</t>
  </si>
  <si>
    <t>968062355R00</t>
  </si>
  <si>
    <t>Vybourání dřevěných rámů oken dvojitých pl. 2 m2</t>
  </si>
  <si>
    <t>1.P.P. - 066 a 067 : 0,90*1,75*2</t>
  </si>
  <si>
    <t>1.P.P. - 064 : 1,20*1,50</t>
  </si>
  <si>
    <t>1.P.P. - 063 a 062 : 0,60*0,90*2</t>
  </si>
  <si>
    <t>1.P.P. - 010 : 1,20*1,20</t>
  </si>
  <si>
    <t>1.P.P. - 028 : 1,50*1,20*2</t>
  </si>
  <si>
    <t>1.P.P. - 030 : 1,50*1,20</t>
  </si>
  <si>
    <t>1.P.P. - 004 : 1,50*1,20</t>
  </si>
  <si>
    <t>1.P.P. - 011 : 1,20*1,20</t>
  </si>
  <si>
    <t>1.N.P. - 088 : 0,90*1,20</t>
  </si>
  <si>
    <t>1.N.P. - 087 : 1,20*1,50</t>
  </si>
  <si>
    <t>1.N.P. - 085 a 086 : 0,60*0,90*2</t>
  </si>
  <si>
    <t>1.N.P. - 040,041,042,043,044,045-050 : 1,05*2,10*10</t>
  </si>
  <si>
    <t>1.N.P. - 053 : 0,90*1,20</t>
  </si>
  <si>
    <t>2.N.P.- 077,078 : 1,20*2</t>
  </si>
  <si>
    <t>2.N.P. - 087 : 1,20*1,50</t>
  </si>
  <si>
    <t>2.N.P. - 072,073,074 : 1,20*1,80*3</t>
  </si>
  <si>
    <t>968095002R00</t>
  </si>
  <si>
    <t>Bourání parapetů dřevěných š. do 50 cm</t>
  </si>
  <si>
    <t>1.P.P. - 033 : 0,60</t>
  </si>
  <si>
    <t>1.P.P. - 031 a 032 : 0,60*2</t>
  </si>
  <si>
    <t>1.P.P. - 066 a 067 : 0,90*2</t>
  </si>
  <si>
    <t>1.P.P. - 064 : 1,20</t>
  </si>
  <si>
    <t>1.P.P. - 063 a 062 : 0,60*2</t>
  </si>
  <si>
    <t>1.P.P. - 010 : 1,20</t>
  </si>
  <si>
    <t>1.P.P. - 028 : 1,50*2</t>
  </si>
  <si>
    <t>1.P.P. - 030 : 1,50</t>
  </si>
  <si>
    <t>1.P.P. - 004 : 1,50</t>
  </si>
  <si>
    <t>1.P.P. - 011 : 1,20</t>
  </si>
  <si>
    <t>1.N.P. - 088 : 0,90</t>
  </si>
  <si>
    <t>1.N.P. - 087 : 1,20</t>
  </si>
  <si>
    <t>1.N.P. - 085 a 086 : 0,60*2</t>
  </si>
  <si>
    <t>1.N.P. - 040,041,042,043,044,045-050 : 1,05*10</t>
  </si>
  <si>
    <t>2.N.P. - 084 : 0,50</t>
  </si>
  <si>
    <t>2.N.P. - 069 a 071 : 0,60*2</t>
  </si>
  <si>
    <t>2.N.P. - 087 : 1,20</t>
  </si>
  <si>
    <t>2.N.P. - 072,073,074 : 1,20*3</t>
  </si>
  <si>
    <t>648991113RT2</t>
  </si>
  <si>
    <t>Osazení parapet.desek plast. a lamin. š.nad 20cm, včetně dodávky plastové parapetní desky š. 250 mm</t>
  </si>
  <si>
    <t>1.P.P. - O08 : 0,60*3</t>
  </si>
  <si>
    <t>1.P.P. - O07 : 1,50*2</t>
  </si>
  <si>
    <t>1.P.P. - O09 : 0,85*2</t>
  </si>
  <si>
    <t>1.P.P. - O06 : 1,50</t>
  </si>
  <si>
    <t>2.N.P. - 021 : 1,20*3</t>
  </si>
  <si>
    <t>2.N.P. - 022 : 1,20</t>
  </si>
  <si>
    <t>2.N.P. - 022 : 1,20*2</t>
  </si>
  <si>
    <t>2.N.P. - 024 : 0,50</t>
  </si>
  <si>
    <t>648991113RT4</t>
  </si>
  <si>
    <t>Osazení parapet.desek plast. a lamin. š.nad 20cm, včetně dodávky plastové parapetní desky š. 350 mm</t>
  </si>
  <si>
    <t>1.P.P. - O14 : 0,90*2</t>
  </si>
  <si>
    <t>1.P.P. - O10 : 1,20</t>
  </si>
  <si>
    <t>1.P.P. - 011 : 0,60*2</t>
  </si>
  <si>
    <t>1.N.P. - O19 : 0,90</t>
  </si>
  <si>
    <t>1.N.P. - O16 : 1,20</t>
  </si>
  <si>
    <t>1.N.P. - O20 : 0,60*2</t>
  </si>
  <si>
    <t>2.N.P. - 016 : 1,20</t>
  </si>
  <si>
    <t>2.N.P. - 023 : 0,60*2</t>
  </si>
  <si>
    <t>648991113RT6</t>
  </si>
  <si>
    <t>Osazení parapet.desek plast. a lamin. š.nad 20cm, včetně dodávky plastové parapetní desky š. 500 mm</t>
  </si>
  <si>
    <t>1.P.P.-  O04 : 1,20*2</t>
  </si>
  <si>
    <t>1.P.P. - O05 : 1,50</t>
  </si>
  <si>
    <t>1.N.P. - O12 : 1,05*10</t>
  </si>
  <si>
    <t>1.N.p. - bez označení : 0,995</t>
  </si>
  <si>
    <t>769000001R00</t>
  </si>
  <si>
    <t>Montáž plastových dveří</t>
  </si>
  <si>
    <t>1.P.P. : 1,00</t>
  </si>
  <si>
    <t>769000010R00</t>
  </si>
  <si>
    <t>Montáž plastových oken s vypěněním</t>
  </si>
  <si>
    <t>(0,60+0,60)*2*3+(0,50+0,50)*2*1+(0,60+0,90)*2*6+(0,90+1,20)*2*2</t>
  </si>
  <si>
    <t>(0,90+1,75)*2*2+(1,20+1,20)*2*2+(1,20+1,50)*2*5+(1,05+2,10)*2*10</t>
  </si>
  <si>
    <t>(1,50+2,10)*2*4</t>
  </si>
  <si>
    <t>(0,850+0,80)*2*2</t>
  </si>
  <si>
    <t>61143000R01</t>
  </si>
  <si>
    <t>Okno plastové jednodílné 60 x 60 cm , - O08 vč.vnitřních žaluzií</t>
  </si>
  <si>
    <t>1.P.P. : 3,00</t>
  </si>
  <si>
    <t>61143002</t>
  </si>
  <si>
    <t>Okno plastové jednodílné 50 x 50 cm OS,  - O24 vč. vnitřních žaluzií</t>
  </si>
  <si>
    <t>2.N.P. : 1,00</t>
  </si>
  <si>
    <t>61143007R01</t>
  </si>
  <si>
    <t>Okno plastové jednodílné 60 x 90 cm OS, - O11,O20,O23 vč. vnitřních žaluzií</t>
  </si>
  <si>
    <t>1.P.P. O11 : 2,00</t>
  </si>
  <si>
    <t>1.N.P. O20 : 2,00</t>
  </si>
  <si>
    <t>2.N.P. O23 : 2,00</t>
  </si>
  <si>
    <t>61143027R01</t>
  </si>
  <si>
    <t>Okno plastové jednodílné 85 x 80 cm, - O09 - podávací okénko</t>
  </si>
  <si>
    <t>61143032R01</t>
  </si>
  <si>
    <t>Okno plastové jednodílné 90 x 120 cm O,S,  - O18, O19 vč. vnitřních žaluzií</t>
  </si>
  <si>
    <t>1.N.P. O18 : 1,00</t>
  </si>
  <si>
    <t>1.N.P. O19 : 1,00</t>
  </si>
  <si>
    <t>61143040R01</t>
  </si>
  <si>
    <t>Okno plastové jednodílné 90 x 175 cm P - dělené, - O14 vč. vnitřních žaluzií</t>
  </si>
  <si>
    <t>1.P.P. : 2,00</t>
  </si>
  <si>
    <t>61143060R01</t>
  </si>
  <si>
    <t>Okno plastové jednodílné 120 x 120 cm P, - O04 vč. vnitřních žaluzií</t>
  </si>
  <si>
    <t>61143067R01</t>
  </si>
  <si>
    <t>Okno plastové jednodílné 120 x 150 cm OS, - O10,O16,O22 vč. vnitřních žaluzií</t>
  </si>
  <si>
    <t>1.N.P. : 1,00</t>
  </si>
  <si>
    <t>2.N.P. : 1,00+1,00</t>
  </si>
  <si>
    <t>61143072R01</t>
  </si>
  <si>
    <t>Okno plastové jednodílné 120 x 180 cm OS,  - O21 vč. vnitřních žaluzií</t>
  </si>
  <si>
    <t>2.N.P. : 3,00</t>
  </si>
  <si>
    <t>61143075R01</t>
  </si>
  <si>
    <t>Okno plastové jednodílné 105 x 210 cm P,  - O12 - dělené vč. vnitřních žaluzií</t>
  </si>
  <si>
    <t>1.N.P. : 10,00</t>
  </si>
  <si>
    <t>61143081R01</t>
  </si>
  <si>
    <t>Okno plastové jednodílné 150 x 120 cm O, S,  - O07,O06,O05 vč. vnitřních žaluzií</t>
  </si>
  <si>
    <t>1.P.P. : 2,00+1,00+1,00</t>
  </si>
  <si>
    <t>61143082R01</t>
  </si>
  <si>
    <t>Okno plastové jednodílné 150 x 120 cm OS, - O17 vč. vnitřních žaluzií</t>
  </si>
  <si>
    <t>61143790.AR</t>
  </si>
  <si>
    <t>Dveře vchodové plastové  800x1970 cm otvorový prvek č.2 na výkrese 05, - Denní stacionář - zázemí pro volnočasové aktivity</t>
  </si>
  <si>
    <t>1.P.P. : 1</t>
  </si>
  <si>
    <t>620991121R00</t>
  </si>
  <si>
    <t>Zakrývání výplní vnějších otvorů</t>
  </si>
  <si>
    <t>622412214RT2</t>
  </si>
  <si>
    <t>Nátěr stěn vnějších ,slož.1-2,silikon. hydrofobní</t>
  </si>
  <si>
    <t>622422321R00</t>
  </si>
  <si>
    <t>Oprava vnějších omítek vápen. štuk. II, do 30 %</t>
  </si>
  <si>
    <t>622428971R00</t>
  </si>
  <si>
    <t>Příplatek k položce za vícebarevnou omítku</t>
  </si>
  <si>
    <t>622471115R00</t>
  </si>
  <si>
    <t>Úprava stěn aktivovaným štukem</t>
  </si>
  <si>
    <t>620471831U00</t>
  </si>
  <si>
    <t>Nátěr základní penetrační</t>
  </si>
  <si>
    <t>620471842U00</t>
  </si>
  <si>
    <t>Nátěr základní barvou</t>
  </si>
  <si>
    <t>62R1vlastní</t>
  </si>
  <si>
    <t>Oprava bosáží na fasádě v ploše do 30 % pl. - hladká</t>
  </si>
  <si>
    <t>62R2vlastní</t>
  </si>
  <si>
    <t xml:space="preserve">Oprava říms venkovní fasády do 30% </t>
  </si>
  <si>
    <t>62R3vlastní</t>
  </si>
  <si>
    <t>Odstranění původního fasádního nátěru oborušením</t>
  </si>
  <si>
    <t>941941041R00</t>
  </si>
  <si>
    <t>Montáž lešení leh.řad.s podlahami,š.1,2 m, H 10 m</t>
  </si>
  <si>
    <t>(16,073+2*1,50)*9,55*2</t>
  </si>
  <si>
    <t>(13,79+2*1,50)*9,55*2</t>
  </si>
  <si>
    <t>941941501R00</t>
  </si>
  <si>
    <t>Doprava 1 m2 fasádního lešení (dovoz a odvoz)</t>
  </si>
  <si>
    <t>km</t>
  </si>
  <si>
    <t xml:space="preserve">10 km - tam i zpět : </t>
  </si>
  <si>
    <t>(16,073+2*1,50)*9,55*2*10</t>
  </si>
  <si>
    <t>(13,79+2*1,50)*9,55*2*10</t>
  </si>
  <si>
    <t>941941291R00</t>
  </si>
  <si>
    <t>Příplatek za každý měsíc použití lešení k pol.1041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</si>
  <si>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</si>
  <si>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</si>
  <si>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</si>
  <si>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</si>
  <si>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</si>
  <si>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</si>
  <si>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</si>
  <si>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</si>
  <si>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978015241R00</t>
  </si>
  <si>
    <t>Otlučení omítek vnějších MVC v složit.1-4 do 30 %</t>
  </si>
  <si>
    <t>979012112R00</t>
  </si>
  <si>
    <t>Svislá doprava suti na výšku do 3,5 m</t>
  </si>
  <si>
    <t>979012119R00</t>
  </si>
  <si>
    <t>Příplatek k suti za každých dalších 3,5 m výšky</t>
  </si>
  <si>
    <t>113107320R00</t>
  </si>
  <si>
    <t>Odstranění podkladu pl. 50 m2,kam.těžené tl.20 cm</t>
  </si>
  <si>
    <t>pro svislou izolaci zdiva : (6,12+2,049*2+5,80+6,90)*0,60</t>
  </si>
  <si>
    <t>113108315R00</t>
  </si>
  <si>
    <t>Odstranění podkladu pl.do 50 m2, živice tl. 15 cm</t>
  </si>
  <si>
    <t>pro svislou izolaci zdiva : (6,12+2,049*2+5,80+6,90)*0,60*1,85</t>
  </si>
  <si>
    <t>(11,75+0,60*2)*0,60*1,85</t>
  </si>
  <si>
    <t>(11,85+0,60*2)*0,60*1,85</t>
  </si>
  <si>
    <t>(21,175+0,70*2+0,90*2)*0,60*1,85</t>
  </si>
  <si>
    <t>212571111R00</t>
  </si>
  <si>
    <t>Výplň odvodňov. trativodů štěrkem tříděným, - kačírek</t>
  </si>
  <si>
    <t>212755114R00</t>
  </si>
  <si>
    <t>Trativody z drenážních trubek DN 10 cm bez lože</t>
  </si>
  <si>
    <t>pro svislou izolaci zdiva : (6,12+2,049*2+5,80+6,90)</t>
  </si>
  <si>
    <t>(11,75+0,60*2)</t>
  </si>
  <si>
    <t>(11,85+0,60*2)</t>
  </si>
  <si>
    <t>(21,175+0,70*2+0,90*2)</t>
  </si>
  <si>
    <t>212971110R00</t>
  </si>
  <si>
    <t>Opláštění trativodů z geotext., do sklonu 1:2,5</t>
  </si>
  <si>
    <t xml:space="preserve">  pro svislou izolaci zdiva : (6,12+2,049*2+5,80+6,90)</t>
  </si>
  <si>
    <t xml:space="preserve">  (11,75+0,60*2)</t>
  </si>
  <si>
    <t xml:space="preserve">  (11,85+0,60*2)</t>
  </si>
  <si>
    <t xml:space="preserve">  (21,175+0,70*2+0,90*2)</t>
  </si>
  <si>
    <t>73,293*3,14*0,10</t>
  </si>
  <si>
    <t>28611283.AR</t>
  </si>
  <si>
    <t>Spojka PVC d 100 mm pro ohebné drenážní trubky</t>
  </si>
  <si>
    <t>28611319.AR</t>
  </si>
  <si>
    <t>T kus PVC d 100 mm pro drenážní trubky</t>
  </si>
  <si>
    <t>67390526R</t>
  </si>
  <si>
    <t>Textilie jutařská netkaná NETEX A PP/300 -300 g/m2, pozn.1)</t>
  </si>
  <si>
    <t xml:space="preserve">  Mezisoučet</t>
  </si>
  <si>
    <t xml:space="preserve">  73,293*3,14*0,10</t>
  </si>
  <si>
    <t>15% na přesahy : 23,014*1,15</t>
  </si>
  <si>
    <t>628195001U00</t>
  </si>
  <si>
    <t>Očištění vnějšího zdiva - ručně</t>
  </si>
  <si>
    <t>pro svislou izolaci zdiva : (6,12+2,049*2+5,80+6,90)*1,85</t>
  </si>
  <si>
    <t>(11,75+0,60*2)*1,85</t>
  </si>
  <si>
    <t>(11,85+0,60*2)*1,85</t>
  </si>
  <si>
    <t>(21,175+0,70*2+0,90*2)*1,85</t>
  </si>
  <si>
    <t>916561111RT7</t>
  </si>
  <si>
    <t>Osazení záhon.obrubníků do lože z C 12/15 s opěrou, včetně obrubníku   100/5/20 cm</t>
  </si>
  <si>
    <t>6,12+2,049*2+5,80+6,90+2*0,60</t>
  </si>
  <si>
    <t>11,75+0,60*2</t>
  </si>
  <si>
    <t>11,85+0,60*2</t>
  </si>
  <si>
    <t>21,175+0,70*2+0,90*2</t>
  </si>
  <si>
    <t>919735113R00</t>
  </si>
  <si>
    <t>Řezání stávajícího živičného krytu tl. 10 - 15 cm</t>
  </si>
  <si>
    <t>pro svislou izolaci zdiva : 6,12+2,049*2+5,80+6,90+0,60*2</t>
  </si>
  <si>
    <t>711132311R00</t>
  </si>
  <si>
    <t>Prov. izolace nopovou fólií svisle, vč.uchyc.prvků, pozn.1)</t>
  </si>
  <si>
    <t>711491172RT1</t>
  </si>
  <si>
    <t>Izolace tlaková, ochranná textilie, vodorovná, materiál ve specifikaci</t>
  </si>
  <si>
    <t>998711202R00</t>
  </si>
  <si>
    <t>Přesun hmot pro izolace proti vodě, výšky do 12 m</t>
  </si>
  <si>
    <t>28323140R</t>
  </si>
  <si>
    <t>Fólie nopová GUTTABETA STAR tl. 0,6 mm  1,0x20 m, pozn.1)</t>
  </si>
  <si>
    <t xml:space="preserve">  pro svislou izolaci zdiva : (6,12+2,049*2+5,80+6,90)*1,85</t>
  </si>
  <si>
    <t xml:space="preserve">  (11,75+0,60*2)*1,85</t>
  </si>
  <si>
    <t xml:space="preserve">  (11,85+0,60*2)*1,85</t>
  </si>
  <si>
    <t xml:space="preserve">  (21,175+0,70*2+0,90*2)*1,85</t>
  </si>
  <si>
    <t>přeložení 15% : 135,5921*1,15</t>
  </si>
  <si>
    <t>69366077R</t>
  </si>
  <si>
    <t>textilie GEOFILTEX 63 63/30ÚV 300g/m2 do š.8,8m, pozn.1)</t>
  </si>
  <si>
    <t>M33R1vlastní</t>
  </si>
  <si>
    <t>D+M venkovní osobní lanový výtah pro 6 osob s nos., 450 kg vč. výt šachty z ocel.profilů a opláštění</t>
  </si>
  <si>
    <t>ks</t>
  </si>
  <si>
    <t>v.č.V1 : 0,8*0,5*8</t>
  </si>
  <si>
    <t>162301102R00</t>
  </si>
  <si>
    <t>Vodorovné přemístění výkopku z hor.1-4 do 1000 m</t>
  </si>
  <si>
    <t>v.č.V1 : 0,8*0,15*8</t>
  </si>
  <si>
    <t xml:space="preserve">v.č.V1 : </t>
  </si>
  <si>
    <t>162501102R00</t>
  </si>
  <si>
    <t>Vodorovné přemístění výkopku z hor.1-4 do 3000 m</t>
  </si>
  <si>
    <t>162201203R00</t>
  </si>
  <si>
    <t>Vodorovné přemíst.výkopku, kolečko hor.1-4, do 10m</t>
  </si>
  <si>
    <t>162201210R00</t>
  </si>
  <si>
    <t>Příplatek za dalš.10 m, kolečko, výkop. z hor.1- 4</t>
  </si>
  <si>
    <t>171101105R00</t>
  </si>
  <si>
    <t>Uložení sypaniny do násypů zhutněných na 103% PS</t>
  </si>
  <si>
    <t>174101101R00</t>
  </si>
  <si>
    <t>Zásyp jam, rýh, šachet se zhutněním</t>
  </si>
  <si>
    <t>0</t>
  </si>
  <si>
    <t>v.č.V1 : 3,2-0,96</t>
  </si>
  <si>
    <t>132202201</t>
  </si>
  <si>
    <t>Hloub rýh š 2 m soudrž hor 3 ručně</t>
  </si>
  <si>
    <t>10</t>
  </si>
  <si>
    <t>Zápachová uzávěrka pro pisoáry, DN 40,50 odsávací s nastavitelným sklonem odtoku</t>
  </si>
  <si>
    <t>v.č.V5-V.7 : 2+1</t>
  </si>
  <si>
    <t>411387531R00</t>
  </si>
  <si>
    <t>Zabetonování otvorů 0,25 m2 ve stropech a klenbách</t>
  </si>
  <si>
    <t>v.č.V1-V3 : 8+2</t>
  </si>
  <si>
    <t>451541111R00</t>
  </si>
  <si>
    <t>Lože pod potrubí ze štěrkodrtě 0 - 63 mm</t>
  </si>
  <si>
    <t>612403388R00</t>
  </si>
  <si>
    <t>Hrubá výplň rýh ve stěnách do 15x15cm maltou z SMS</t>
  </si>
  <si>
    <t>v.č. V1-V7 : 98+9+14+19+25</t>
  </si>
  <si>
    <t>612443541R00</t>
  </si>
  <si>
    <t>Omítka rýh stěn maltou sádrovou šířky do 15 cm</t>
  </si>
  <si>
    <t>0,15*165</t>
  </si>
  <si>
    <t>612443641R00</t>
  </si>
  <si>
    <t>Omítka rýh stěn maltou sádrovou šířky do 30 cm</t>
  </si>
  <si>
    <t>0,3*18</t>
  </si>
  <si>
    <t>631315611R00</t>
  </si>
  <si>
    <t>Mazanina betonová max tl. 10 cm C 16/20</t>
  </si>
  <si>
    <t>v.č.V1 : 8*0,8*0,15</t>
  </si>
  <si>
    <t>631319175R00</t>
  </si>
  <si>
    <t>Příplatek za stržení povrchu mazaniny tl. 24 cm</t>
  </si>
  <si>
    <t>631361921R00</t>
  </si>
  <si>
    <t>Výztuž mazanin svařovanou sítí průměr drátu  6,0, oka 100/100 mm</t>
  </si>
  <si>
    <t>na 1m3bet.  0,006t/ sítí : 0,96*0,006</t>
  </si>
  <si>
    <t>919735124R00</t>
  </si>
  <si>
    <t>Řezání stávajícího betonového krytu tl. 15 - 20 cm</t>
  </si>
  <si>
    <t>v.č.V1 : 8*2</t>
  </si>
  <si>
    <t>965042241R00</t>
  </si>
  <si>
    <t>Bourání mazanin betonových tl. nad 10 cm, nad 4 m2 sbíječka  tl. mazaniny 15 - 20 cm</t>
  </si>
  <si>
    <t>v.č.V1 : 8*0,8*0,1</t>
  </si>
  <si>
    <t>972054341R00</t>
  </si>
  <si>
    <t>Vybourání otv. stropy ŽB pl. 0,25 m2, tl. 15 cm</t>
  </si>
  <si>
    <t>974031164R00</t>
  </si>
  <si>
    <t>Vysekání rýh ve zdi cihelné 15 x 15 cm</t>
  </si>
  <si>
    <t>974031167R00</t>
  </si>
  <si>
    <t>Vysekání rýh ve zdi cihelné 15 x 30 cm</t>
  </si>
  <si>
    <t>18</t>
  </si>
  <si>
    <t>979082318R00</t>
  </si>
  <si>
    <t>Vodorovná doprava suti a hmot po suchu do 6000 m</t>
  </si>
  <si>
    <t>979082319R00</t>
  </si>
  <si>
    <t>Příplatek k vodor.dopravě po suchu, dalších 1000 m</t>
  </si>
  <si>
    <t>979086213R00</t>
  </si>
  <si>
    <t>Nakládání vybouraných hmot na dopravní prostředek</t>
  </si>
  <si>
    <t>979990103R00</t>
  </si>
  <si>
    <t>Poplatek za skládku suti - beton</t>
  </si>
  <si>
    <t>998276101R00</t>
  </si>
  <si>
    <t>Přesun hmot, trubní vedení plastová, otevř. výkop</t>
  </si>
  <si>
    <t>999281105R00</t>
  </si>
  <si>
    <t>Přesun hmot pro opravy a údržbu do výšky 6 m</t>
  </si>
  <si>
    <t>711111001R00</t>
  </si>
  <si>
    <t>Izolace proti vlhkosti vodor. nátěr ALP za studena 1x nátěr - včetně dodávky penetračního laku ALP, pozn.1)</t>
  </si>
  <si>
    <t>v.č.V1 : 0,8*8</t>
  </si>
  <si>
    <t>Izolace proti vlhk. vodorovná pásy přitavením včetně dod.lepenky40  pas typu S, pozn.1)</t>
  </si>
  <si>
    <t>v.č.V1 : 8*0,8</t>
  </si>
  <si>
    <t>998711101R00</t>
  </si>
  <si>
    <t>Přesun hmot pro izolace proti vodě, výšky do 6 m</t>
  </si>
  <si>
    <t>721110915R00</t>
  </si>
  <si>
    <t>Oprava - propojení dosavadního potrubí DN 100</t>
  </si>
  <si>
    <t>721110916R00</t>
  </si>
  <si>
    <t>Oprava - propojení dosavadního potrubí DN 125</t>
  </si>
  <si>
    <t>721170975R00</t>
  </si>
  <si>
    <t>Oprava potrubí z PVC, krácení trub D 110 mm</t>
  </si>
  <si>
    <t>721176102R00</t>
  </si>
  <si>
    <t>Potrubí HT připojovací D 40 x 1,8 mm, pozn.1)</t>
  </si>
  <si>
    <t>v.č.V1-V3 : 9</t>
  </si>
  <si>
    <t>721176103R00</t>
  </si>
  <si>
    <t>Potrubí HT připojovací DN 50 x 1,8 mm, pozn.1)</t>
  </si>
  <si>
    <t>v.č.V1-V3 : 14</t>
  </si>
  <si>
    <t>721176104R00</t>
  </si>
  <si>
    <t>Potrubí HT připojovací D 75 x 1,9 mm, pozn.1)</t>
  </si>
  <si>
    <t>v.č.V1-V3 : 4</t>
  </si>
  <si>
    <t>721176105R00</t>
  </si>
  <si>
    <t>Potrubí HT připojovací D 110 x 2,7 mm, pozn.1)</t>
  </si>
  <si>
    <t>v.č.V1-V3 : 19</t>
  </si>
  <si>
    <t>721176115R00</t>
  </si>
  <si>
    <t>Potrubí HT odpadní svislé D 110 x 2,7 mm, pozn.1)</t>
  </si>
  <si>
    <t>v.č.V1-V3 : 2+9+12+2</t>
  </si>
  <si>
    <t>721176134R00</t>
  </si>
  <si>
    <t>Potrubí HT svodné (ležaté) zavěšené D 75 x 1,9 mm, pozn.1)</t>
  </si>
  <si>
    <t>v.č.V2 : 3</t>
  </si>
  <si>
    <t>721176135R00</t>
  </si>
  <si>
    <t>Potrubí HT svodné (ležaté) zavěšené D 110 x 2,7 mm, pozn.1)</t>
  </si>
  <si>
    <t>v.č.V1-V2 : 3+2+2+2+4</t>
  </si>
  <si>
    <t>721176136R00</t>
  </si>
  <si>
    <t>Potrubí HT svodné (ležaté) zavěšené D 50 x 1,5 mm, pozn.1)</t>
  </si>
  <si>
    <t>v.č.V1-V2 : 9</t>
  </si>
  <si>
    <t>721176222R00</t>
  </si>
  <si>
    <t>Potrubí KG svodné (ležaté) v zemi D 110 x 3,2 mm, pozn.1)</t>
  </si>
  <si>
    <t>v.č.V1 : 4+2,5+4,5+2+1</t>
  </si>
  <si>
    <t>721171219R00</t>
  </si>
  <si>
    <t>Trubka pro připojení výlevky, HL202G, D 110 mm, pozn.1)</t>
  </si>
  <si>
    <t>v.č.V1-V3 : 1+5</t>
  </si>
  <si>
    <t>721171808R00</t>
  </si>
  <si>
    <t>Demontáž potrubí z PVC do D 114 mm</t>
  </si>
  <si>
    <t>14+25+14+19</t>
  </si>
  <si>
    <t>721194105R00</t>
  </si>
  <si>
    <t>Vyvedení odpadních výpustek D 50 x 1,8</t>
  </si>
  <si>
    <t>v.č.V1-V3 : 3+7+2+2+1</t>
  </si>
  <si>
    <t>721194109R00</t>
  </si>
  <si>
    <t>Vyvedení odpadních výpustek D 110 x 2,3</t>
  </si>
  <si>
    <t>v.č.V1-V3 : 1+8+2</t>
  </si>
  <si>
    <t>721273145R00</t>
  </si>
  <si>
    <t>Hlavice ventilační z PVC  DN 100/930 HL 807, pozn.1)</t>
  </si>
  <si>
    <t>v.č.V1-V3 : 2</t>
  </si>
  <si>
    <t>721273150R00</t>
  </si>
  <si>
    <t>Hlavice ventilační přivětrávací HL900 přivzdušňovací ventil HL900, D 50/75/110 mm, pozn.1)</t>
  </si>
  <si>
    <t>v.č.V1-V3 : 2+1</t>
  </si>
  <si>
    <t>721290111R00</t>
  </si>
  <si>
    <t>Zkouška těsnosti kanalizace vodou DN 125</t>
  </si>
  <si>
    <t>998721101R00</t>
  </si>
  <si>
    <t>Přesun hmot pro vnitřní kanalizaci, výšky do 6 m</t>
  </si>
  <si>
    <t>909      R00</t>
  </si>
  <si>
    <t>Hzs-nezmeritelne stavebni prace</t>
  </si>
  <si>
    <t>Prav.M</t>
  </si>
  <si>
    <t>POL10_</t>
  </si>
  <si>
    <t>R</t>
  </si>
  <si>
    <t>mřížka 200/200</t>
  </si>
  <si>
    <t>722130801R00</t>
  </si>
  <si>
    <t>Demontáž potrubí ocelových závitových DN 25</t>
  </si>
  <si>
    <t>154</t>
  </si>
  <si>
    <t>722172914R00</t>
  </si>
  <si>
    <t>Propojení plastového potrubí polyf. D 32 mm</t>
  </si>
  <si>
    <t>722172915R00</t>
  </si>
  <si>
    <t>Propojení plastového potrubí polyf. D 40 mm</t>
  </si>
  <si>
    <t>722176111R00</t>
  </si>
  <si>
    <t>Montáž rozvodů z plastů polyfúz. svařováním DN15mm</t>
  </si>
  <si>
    <t>v.č.V5-V.7 : 39+61</t>
  </si>
  <si>
    <t>722176113R00</t>
  </si>
  <si>
    <t>Montáž rozvodů z plastů polyfúz. svařováním DN20mm</t>
  </si>
  <si>
    <t>v.č.V5-V.7 : 16+18</t>
  </si>
  <si>
    <t>722176114R00</t>
  </si>
  <si>
    <t>Montáž rozvodů z plastů polyfúz. svařováním DN25mm</t>
  </si>
  <si>
    <t>v.č.V5-V.7 : 8</t>
  </si>
  <si>
    <t>722176115R00</t>
  </si>
  <si>
    <t>Montáž rozvodů z plastů polyfúz. svařováním DN32mm</t>
  </si>
  <si>
    <t>v.č.V5 : 10</t>
  </si>
  <si>
    <t>722181213R00</t>
  </si>
  <si>
    <t>Izolace návleková  tl. stěny 13 mm vnitřní průměr 22 mm</t>
  </si>
  <si>
    <t>v.č.V5-V.7 : 61</t>
  </si>
  <si>
    <t>v.č.V5-V.7 : 18</t>
  </si>
  <si>
    <t>v.č.V5-V.7 : 3</t>
  </si>
  <si>
    <t>722181215R00</t>
  </si>
  <si>
    <t>Iizolace návleková tl. stěny 25 mm vnitřní průměr 22 mm</t>
  </si>
  <si>
    <t>v.č.V5-V.7 : 39</t>
  </si>
  <si>
    <t>v.č.V5-V.7 : 16</t>
  </si>
  <si>
    <t>v.č.V5-V.7 : 5</t>
  </si>
  <si>
    <t>722182001R00</t>
  </si>
  <si>
    <t>Montáž izolačních skruží na potrubí přímé DN 25 samolepící spoj, rychlouzávěr</t>
  </si>
  <si>
    <t>722290226R00</t>
  </si>
  <si>
    <t>Zkouška tlaku potrubí závitového DN 50</t>
  </si>
  <si>
    <t>722290234R00</t>
  </si>
  <si>
    <t>Proplach a dezinfekce vodovod.potrubí DN 80</t>
  </si>
  <si>
    <t>998722101R00</t>
  </si>
  <si>
    <t>Přesun hmot pro vnitřní vodovod, výšky do 6 m</t>
  </si>
  <si>
    <t>722171123</t>
  </si>
  <si>
    <t>Objímky pro potrubí do d 25</t>
  </si>
  <si>
    <t>v.č.V5 : 5+12+12+8+8+6,5+6,5</t>
  </si>
  <si>
    <t>722174002</t>
  </si>
  <si>
    <t>Potr vod PPR PN16 svar polyfuz D 20, pozn.1)</t>
  </si>
  <si>
    <t>722174003</t>
  </si>
  <si>
    <t>Potr vod PPR PN16 svar polyfuz D 25, pozn.1)</t>
  </si>
  <si>
    <t>722174004</t>
  </si>
  <si>
    <t>Potr vod PPR PN16 svar polyfuz D 32, pozn.1)</t>
  </si>
  <si>
    <t>722174005</t>
  </si>
  <si>
    <t>Potr vod PPR PN16 svar polyfuz D 40, pozn.1)</t>
  </si>
  <si>
    <t>v.č.V5-V.7 : 10</t>
  </si>
  <si>
    <t>723213351</t>
  </si>
  <si>
    <t>Kulový kohout rohový 1/2"</t>
  </si>
  <si>
    <t>v.č.V5-V.7 : 3+3+18+4+10</t>
  </si>
  <si>
    <t>uzemnění</t>
  </si>
  <si>
    <t>nosný žlábek se závěsy</t>
  </si>
  <si>
    <t>POL12_0</t>
  </si>
  <si>
    <t>725033121R00</t>
  </si>
  <si>
    <t>Klozet kombi  nádrž s armat.,odp. vodor. včetně sedátka v bílé barvě, pozn.1)</t>
  </si>
  <si>
    <t>RTS 15/ II</t>
  </si>
  <si>
    <t>v.č.V1-V3 : 5+1+2</t>
  </si>
  <si>
    <t>725110814R00</t>
  </si>
  <si>
    <t>Demontáž klozetů kombinovaných</t>
  </si>
  <si>
    <t>725111241R00</t>
  </si>
  <si>
    <t>Nádrž splachovací  vysokopolož.6 l, bílá</t>
  </si>
  <si>
    <t>v.č.V3 : 1</t>
  </si>
  <si>
    <t>725013128R00</t>
  </si>
  <si>
    <t>Kloz.kombi  ZTP,nádrž s arm.odpad svislý,bílý, pozn.1)</t>
  </si>
  <si>
    <t>725119305R00</t>
  </si>
  <si>
    <t>Montáž klozetových mís kombinovaných</t>
  </si>
  <si>
    <t>725122112R00</t>
  </si>
  <si>
    <t>Pisoárová mísa diturvitová, pozn.1)</t>
  </si>
  <si>
    <t>725210821R00</t>
  </si>
  <si>
    <t>Demontáž umyvadel bez výtokových armatur</t>
  </si>
  <si>
    <t>725017132R00</t>
  </si>
  <si>
    <t>Umyvadlo keram. 55 x 42 cm, bílé s instal.sadou</t>
  </si>
  <si>
    <t>v.č.V1-V3 : 1+4+2</t>
  </si>
  <si>
    <t>725212370R00</t>
  </si>
  <si>
    <t>Umyvadlo pro invalidy, se zápachovou uzávěrkou</t>
  </si>
  <si>
    <t>v.č.V1-V3 : 1+1</t>
  </si>
  <si>
    <t>725017138R00</t>
  </si>
  <si>
    <t>Kryt sifonu umyvadel  bílý</t>
  </si>
  <si>
    <t>v.č.V1-V3 : 1+4+2+2</t>
  </si>
  <si>
    <t>725240812R00</t>
  </si>
  <si>
    <t>Demontáž sprchových mís bez výtokových armatur</t>
  </si>
  <si>
    <t>725314290R00</t>
  </si>
  <si>
    <t>Příslušenství k dřezu v kuchyňské sestavě</t>
  </si>
  <si>
    <t>725319101R00</t>
  </si>
  <si>
    <t>Montáž dřezů jednoduchých</t>
  </si>
  <si>
    <t>725310821R00</t>
  </si>
  <si>
    <t>Demontáž dřezů jednodílných na konzolách</t>
  </si>
  <si>
    <t>725019101R00</t>
  </si>
  <si>
    <t>Výlevka stojící  s plastovou mřížkou</t>
  </si>
  <si>
    <t>725829201R00</t>
  </si>
  <si>
    <t>Montáž baterie umyv.a dřezové nástěnné chromové včetně dodávky pákové baterie</t>
  </si>
  <si>
    <t>725849200R00</t>
  </si>
  <si>
    <t>Montáž baterií sprchových, nastavitelná výška vč. sprchové tyče,ruční sprcha hadice dl. 2,5 m</t>
  </si>
  <si>
    <t>725860169R00</t>
  </si>
  <si>
    <t>Zápachová uzávěrka pro pisoáry HL431, D 40,50 mm, pozn.1)</t>
  </si>
  <si>
    <t>725860184R00</t>
  </si>
  <si>
    <t>Sifon pračkový ,myčkaHL406, D 40/50 mm podomítkový, pochromovaný výtokový ventil 1/2 ", pozn.1)</t>
  </si>
  <si>
    <t>725860201R00</t>
  </si>
  <si>
    <t>Sifon dřezový HL100, 6/4 ", přípoj myčka, pračka, pozn.1)</t>
  </si>
  <si>
    <t>725860212R00</t>
  </si>
  <si>
    <t>Sifon umyvadlový HL134.0 pod omítku, pozn.1)</t>
  </si>
  <si>
    <t>998725101R00</t>
  </si>
  <si>
    <t>Přesun hmot pro zařizovací předměty, výšky do 6 m</t>
  </si>
  <si>
    <t>725129101</t>
  </si>
  <si>
    <t>Mtž pisoáru keramického</t>
  </si>
  <si>
    <t>725311121</t>
  </si>
  <si>
    <t>Dřez nerez s odkap plochou</t>
  </si>
  <si>
    <t>725339111</t>
  </si>
  <si>
    <t>Mtž výlevka</t>
  </si>
  <si>
    <t>725841311</t>
  </si>
  <si>
    <t>Baterie sprcha pod omítku jedna páka, vč.držáku hadice dl. 1,7 m, sprchová tyč,prov.nerez</t>
  </si>
  <si>
    <t>pevné madlo sprcha</t>
  </si>
  <si>
    <t>sklopné madlo</t>
  </si>
  <si>
    <t>sklopné madlo provedení chrom - umývadlo</t>
  </si>
  <si>
    <t>v.č.V1-V3 : 2*2</t>
  </si>
  <si>
    <t>sklopné madlo provedení chrom, s držákem toal.papíru</t>
  </si>
  <si>
    <t>sada HL 227 k WC  a k výlevce, pozn.1)</t>
  </si>
  <si>
    <t>v.č.V1-V3 : 2+1+8</t>
  </si>
  <si>
    <t>tlačný pisoarový ventil</t>
  </si>
  <si>
    <t>podomítkový nosný systém pro urinaly</t>
  </si>
  <si>
    <t>sklopné zrcadlo pro invalidy</t>
  </si>
  <si>
    <t>Baterie stojánková pro postižené -umývadlová</t>
  </si>
  <si>
    <t>liniový odtok. žlab do sprchy se zápach.udl. 0,8 m</t>
  </si>
  <si>
    <t>904R02</t>
  </si>
  <si>
    <t>Hzs-zkousky v ramci montaz.praci Topná zkouška</t>
  </si>
  <si>
    <t>905R01</t>
  </si>
  <si>
    <t>Hzs-revize provoz.souboru a st.obj. Revize</t>
  </si>
  <si>
    <t>722160223R00</t>
  </si>
  <si>
    <t>Potrubí z měděných trubek D 18 x 1,0 mm</t>
  </si>
  <si>
    <t>RTS 14/ II</t>
  </si>
  <si>
    <t>v.č.V8-V10 : 235+15</t>
  </si>
  <si>
    <t>722160226R00</t>
  </si>
  <si>
    <t>Potrubí z měděných trubek D 28 x 1,5 mm</t>
  </si>
  <si>
    <t>v.č.V8-V10 : 32+3</t>
  </si>
  <si>
    <t>722160228R00</t>
  </si>
  <si>
    <t>Potrubí z měděných trubek D 35 x 1,5 mm</t>
  </si>
  <si>
    <t>v.č.V8-V10 : 30+3</t>
  </si>
  <si>
    <t>722160229R00</t>
  </si>
  <si>
    <t>Potrubí z měděných trubek D 42 x 1,5 mm</t>
  </si>
  <si>
    <t>RTS 13/ II</t>
  </si>
  <si>
    <t>v.č.V8-V10 : 21+2</t>
  </si>
  <si>
    <t>722280106R00</t>
  </si>
  <si>
    <t>Tlaková zkouška  potrubí DN 32</t>
  </si>
  <si>
    <t>v.č.V8-V10 : 250+38+35+33+23</t>
  </si>
  <si>
    <t>733113113R00</t>
  </si>
  <si>
    <t>Příplatek za zhotovení přípojky DN 15</t>
  </si>
  <si>
    <t>v.č.V8-V10 : 41*2</t>
  </si>
  <si>
    <t>733110806R00</t>
  </si>
  <si>
    <t>Demontáž potrubí ocelového závitového do DN 15-32</t>
  </si>
  <si>
    <t>278</t>
  </si>
  <si>
    <t>733163104R00</t>
  </si>
  <si>
    <t>Potrubí z měděných trubek D 22 x 1 ,0mm</t>
  </si>
  <si>
    <t>v.č.V8-V10 : 35+3</t>
  </si>
  <si>
    <t>733190106R00</t>
  </si>
  <si>
    <t>Tlaková zkouška potrubí  DN 32</t>
  </si>
  <si>
    <t>998733101R00</t>
  </si>
  <si>
    <t>Přesun hmot pro rozvody potrubí, výšky do 6 m</t>
  </si>
  <si>
    <t>závěsy potrubí</t>
  </si>
  <si>
    <t>kg</t>
  </si>
  <si>
    <t>přechod ocel/měď, DN25/28, vnitřní</t>
  </si>
  <si>
    <t>přechod ocel/měď, DN40/42, vnitřní</t>
  </si>
  <si>
    <t>oběhové čerpadlo 3 -32/100, včetně šroubení</t>
  </si>
  <si>
    <t>třícestný směšovací ventil, DN32, Kvs16 vč.pohonu</t>
  </si>
  <si>
    <t>thermomanometr, včetně kulového kohoutu DN15</t>
  </si>
  <si>
    <t>přechod ocel/měď, DN40/35, vnitřní</t>
  </si>
  <si>
    <t>redukce závitová DN40/DN32, včetně montáže</t>
  </si>
  <si>
    <t>POL12_1</t>
  </si>
  <si>
    <t>potrubí 35x1,5, měděné, včetně montáže</t>
  </si>
  <si>
    <t>potrubí 42x1,5, měděné, včetně montáže</t>
  </si>
  <si>
    <t>regulační armatura průtoku DN32, včetně šroubení a montáže</t>
  </si>
  <si>
    <t>přepouštěcí kohout DN25, včetně šroubení a montáže</t>
  </si>
  <si>
    <t>redukce závitová DN40/DN25, včetně montáže</t>
  </si>
  <si>
    <t>redukce závitová DN40/DN15, včetně montáže</t>
  </si>
  <si>
    <t>T-kus DN40, mosazný, včetně montáže</t>
  </si>
  <si>
    <t>zpětná klapka DN40, včetně šroubení a montáže</t>
  </si>
  <si>
    <t>šroubení přímé DN40, včetně montáže</t>
  </si>
  <si>
    <t>filtr závitový DN40, včetně šroubení a montáže</t>
  </si>
  <si>
    <t>vypouštěcí kohout DN15, včetně montáže</t>
  </si>
  <si>
    <t>kulový kohout DN40, PN16, včetně šroubení a montáž</t>
  </si>
  <si>
    <t>tlaková a topná zkouška</t>
  </si>
  <si>
    <t>hod</t>
  </si>
  <si>
    <t>kruhová polyetylénová izolace s Al folií 35/40, pouzdro, včetně montáže, pozn.1)</t>
  </si>
  <si>
    <t>kruhová polyetylénová izolace s Al folií 42/40, pouzdro, včetně montáže, pozn.1)</t>
  </si>
  <si>
    <t>vypuštění systému</t>
  </si>
  <si>
    <t>závěsy</t>
  </si>
  <si>
    <t>demontáž systému a likvidace odpadů</t>
  </si>
  <si>
    <t>1 t/800 Kč : 6,25</t>
  </si>
  <si>
    <t>734221672R00</t>
  </si>
  <si>
    <t>Hlavice ovládání termost.ventilů termostatickou hlavicí</t>
  </si>
  <si>
    <t>RTS 14/ I</t>
  </si>
  <si>
    <t>v.č.V8-V10 : 41</t>
  </si>
  <si>
    <t>735000912R00</t>
  </si>
  <si>
    <t>Oprava-vyregulování ventilů s termost.ovládáním</t>
  </si>
  <si>
    <t>735157562R00</t>
  </si>
  <si>
    <t>Otopná těl.panel Ventil Kompakt 21  600/ 600, pozn.1)</t>
  </si>
  <si>
    <t>v.č.V8-V10 : 8</t>
  </si>
  <si>
    <t>735157564R00</t>
  </si>
  <si>
    <t>Otopná těl.panel. Ventil Kompakt 21  600/ 800, pozn.1)</t>
  </si>
  <si>
    <t>v.č.V8-V10 : 2</t>
  </si>
  <si>
    <t>735157565R00</t>
  </si>
  <si>
    <t>Otopná těl.panel. Ventil Kompakt 21  600/ 900, pozn.1)</t>
  </si>
  <si>
    <t>v.č.V8-V10 : 4</t>
  </si>
  <si>
    <t>735157570R00</t>
  </si>
  <si>
    <t>Otopná těl.panel. Ventil Kompakt 21  600/1600, pozn.1)</t>
  </si>
  <si>
    <t>v.č.V8-V10 : 1</t>
  </si>
  <si>
    <t>735157665R00</t>
  </si>
  <si>
    <t>Otopná těl.panel.Ventil Kompakt 22  600/ 900, pozn.1)</t>
  </si>
  <si>
    <t>735157666R00</t>
  </si>
  <si>
    <t>Otopná těl.panel. Ventil Kompakt 22  600/1000, pozn.1)</t>
  </si>
  <si>
    <t>v.č.V8-V10 : 3</t>
  </si>
  <si>
    <t>735157667R00</t>
  </si>
  <si>
    <t>Otopná těl.panel. Ventil Kompakt 22  600/1100, pozn.1)</t>
  </si>
  <si>
    <t>735157668R00</t>
  </si>
  <si>
    <t>Otopná těl.panel. Ventil Kompakt 22  600/1200, pozn. 1)</t>
  </si>
  <si>
    <t>735157669R00</t>
  </si>
  <si>
    <t>Otopná těl.panel. Ventil Kompakt 22  600/1400, pozn.1)</t>
  </si>
  <si>
    <t>v.č.V8-V10 : 5</t>
  </si>
  <si>
    <t>735157670R00</t>
  </si>
  <si>
    <t>Otopná těl.panel. Ventil Kompakt 22  600/1600, pozn.1)</t>
  </si>
  <si>
    <t>735157671R00</t>
  </si>
  <si>
    <t>Otopná těl.panel. Ventil Kompakt 22  600/1800, pozn.1)</t>
  </si>
  <si>
    <t>735157673R00</t>
  </si>
  <si>
    <t>Otopná těl.panel. Ventil Kompakt 22  600/2300, pozn.1)</t>
  </si>
  <si>
    <t>735157674R00</t>
  </si>
  <si>
    <t>Otopná těl.panel.Ventil Kompakt 22  600/2600, pozn.1)</t>
  </si>
  <si>
    <t>735159111R00</t>
  </si>
  <si>
    <t>Montáž panelových těles  do délky 1600 mm</t>
  </si>
  <si>
    <t>v.č.V8-V10 : 15+20</t>
  </si>
  <si>
    <t>735159240R00</t>
  </si>
  <si>
    <t>Montáž panelových těles 2řadých do délky 2820 mm</t>
  </si>
  <si>
    <t>v.č.V8-V10 : 6</t>
  </si>
  <si>
    <t>735151821R00</t>
  </si>
  <si>
    <t>Demontáž otopných těles panelových 2řadých,1500 mm</t>
  </si>
  <si>
    <t>735151822R00</t>
  </si>
  <si>
    <t>Demontáž otopných těles panelových 2řadých,2820 mm</t>
  </si>
  <si>
    <t>998735101R00</t>
  </si>
  <si>
    <t>Přesun hmot pro otopná tělesa, výšky do 6 m</t>
  </si>
  <si>
    <t>1.D</t>
  </si>
  <si>
    <t>Odvodní diagonální ventilátor do potrubí pr.100mm, Vo=80m3/h, Pi=0,028kW, 1f/230V/50Hz</t>
  </si>
  <si>
    <t>2R</t>
  </si>
  <si>
    <t>Zpětná klapka pr.100mm</t>
  </si>
  <si>
    <t>POL5_</t>
  </si>
  <si>
    <t>Přetlaková samočinná žaluzie, plastová</t>
  </si>
  <si>
    <t>Talířový ventil odvodní pr.100mm</t>
  </si>
  <si>
    <t>Stěnová mřížka 300x100mm, vč. upínacího rámečku a prostupu</t>
  </si>
  <si>
    <t>6</t>
  </si>
  <si>
    <t>Kruhové potrubí do prům.100mm, vč. tvarovek</t>
  </si>
  <si>
    <t>7</t>
  </si>
  <si>
    <t>Tepelná izolace mirelon tl. 20mm</t>
  </si>
  <si>
    <t>Montážní práce</t>
  </si>
  <si>
    <t>1.A</t>
  </si>
  <si>
    <t>Odvodní diagonální ventilátor do potrubí pr.100mm, Vo=25m3/h, Pi=0,028kW, 1f/230V/50Hz</t>
  </si>
  <si>
    <t>Tlumič hluku pr.100mm, délka 500mm</t>
  </si>
  <si>
    <t>1.E</t>
  </si>
  <si>
    <t>Odvodní diagonální ventilátor do potrubí pr.100mm, Vo=105m3/h, Pi=0,028kW, 1f/230V/50Hz</t>
  </si>
  <si>
    <t>kpl.</t>
  </si>
  <si>
    <t>Zařízení č. 4 CELKEM :</t>
  </si>
  <si>
    <t>1.B</t>
  </si>
  <si>
    <t>Odvodní diagonální ventilátor do potrubí pr.100mm, Vo=30m3/h, Pi=0,028kW, 1f/230V/50Hz</t>
  </si>
  <si>
    <t>Zařízení č. 5 CELKEM :</t>
  </si>
  <si>
    <t>1.C</t>
  </si>
  <si>
    <t>Zařízení č. 6 CELKEM :</t>
  </si>
  <si>
    <t>Spojovací a těsnící materiál vč. zavěšení, pozn.1)</t>
  </si>
  <si>
    <t>Tepelná izolace mirelon tl. 20mm, pozn.1)</t>
  </si>
  <si>
    <t>ZAREGULOVÁNÍ, ZPROVOZNĚNÍ A ZAŠKOLENÍ OBSLUHY (6 hodin)</t>
  </si>
  <si>
    <t>12</t>
  </si>
  <si>
    <t>DOPRAVA ZAŘÍZENÍ A DÍLŮ (cca 8% ceny dodávky)</t>
  </si>
  <si>
    <t>A001</t>
  </si>
  <si>
    <t>Poplatek za likvidaci zdrojů a elektroodpadu</t>
  </si>
  <si>
    <t>A002</t>
  </si>
  <si>
    <t xml:space="preserve">Svítidlo zářivkové, EVG, IP 20, 2xFDH-O16 28 W </t>
  </si>
  <si>
    <t>A003</t>
  </si>
  <si>
    <t>Svítidlo zářivkové, EVG, IP 65, 2xFDH-O16 28 W</t>
  </si>
  <si>
    <t>A004</t>
  </si>
  <si>
    <t xml:space="preserve">Svítidlo zářivkové, EVG, IP 64, 2xFDH-O16 35 W </t>
  </si>
  <si>
    <t>A005</t>
  </si>
  <si>
    <t xml:space="preserve">Svítidlo zářivkové, EVG, IP 20, 2xPL-C 18W/840  </t>
  </si>
  <si>
    <t>A006</t>
  </si>
  <si>
    <t xml:space="preserve">Svítidlo zářivkové, EVG, IP 20, 2xPL-C 18W/840, včetně nouzového zdroje 1 hod </t>
  </si>
  <si>
    <t>A007</t>
  </si>
  <si>
    <t xml:space="preserve">Svítidlo zářivkové, EVG, IP 20, 2xPL-C 26W/840  </t>
  </si>
  <si>
    <t>A008</t>
  </si>
  <si>
    <t xml:space="preserve">Svítidlo zářivkové, EVG, IP 20, 2xPL-C 26W/840, včetně nouzového zdroje 1 hod  </t>
  </si>
  <si>
    <t>A009</t>
  </si>
  <si>
    <t xml:space="preserve">Svítidlo zářivkové, EVG, IP 65, 2xPL-C 18W/840  </t>
  </si>
  <si>
    <t>A010</t>
  </si>
  <si>
    <t xml:space="preserve">Svítidlo zářivkové, EVG, IP 20, 4xFDH 14W/840 </t>
  </si>
  <si>
    <t>A011</t>
  </si>
  <si>
    <t xml:space="preserve">Svítidlo LED 5W, EVG, IP 65, včetně nouzového zdroje 1 hod a piktogramu </t>
  </si>
  <si>
    <t>A012</t>
  </si>
  <si>
    <t>Montáž svítidel</t>
  </si>
  <si>
    <t>A013</t>
  </si>
  <si>
    <t>Svítidlo sloupkové, venkovní LED, IP 54 -  včetně montáže</t>
  </si>
  <si>
    <t>B001</t>
  </si>
  <si>
    <t>Tlačítkový spínač, včetně přístrojové krabice</t>
  </si>
  <si>
    <t>B002</t>
  </si>
  <si>
    <t>Montáž,zapojení a ukončení vodičů.</t>
  </si>
  <si>
    <t>B003</t>
  </si>
  <si>
    <t>Vypínač č.1, včetně přístrojové krabice</t>
  </si>
  <si>
    <t>B004</t>
  </si>
  <si>
    <t>B005</t>
  </si>
  <si>
    <t>Vypínač č.1 IP44, včetně přístrojové krabice</t>
  </si>
  <si>
    <t>B006</t>
  </si>
  <si>
    <t>B007</t>
  </si>
  <si>
    <t>Vypínač č.5, včetně přístrojové krabice</t>
  </si>
  <si>
    <t>B008</t>
  </si>
  <si>
    <t>B009</t>
  </si>
  <si>
    <t>Vypínač č.6 IP44, včetně přístrojové krabice</t>
  </si>
  <si>
    <t>B010</t>
  </si>
  <si>
    <t>B011</t>
  </si>
  <si>
    <t>Vypínač č.6+6, včetně přístrojové krabice</t>
  </si>
  <si>
    <t>B012</t>
  </si>
  <si>
    <t>B013</t>
  </si>
  <si>
    <t>Vypínač č.7, včetně přístrojové krabice</t>
  </si>
  <si>
    <t>B014</t>
  </si>
  <si>
    <t>B015</t>
  </si>
  <si>
    <t>Pohybové čidlo 180°, IP20</t>
  </si>
  <si>
    <t>B016</t>
  </si>
  <si>
    <t>B017</t>
  </si>
  <si>
    <t>Pohybové čidlo 180°, IP65</t>
  </si>
  <si>
    <t>B018</t>
  </si>
  <si>
    <t>B019</t>
  </si>
  <si>
    <t>Pohybové čidlo 360°, IP20</t>
  </si>
  <si>
    <t>B020</t>
  </si>
  <si>
    <t>B021</t>
  </si>
  <si>
    <t>Vypínač 400V/25A,3p, IP 65</t>
  </si>
  <si>
    <t>B022</t>
  </si>
  <si>
    <t>B023</t>
  </si>
  <si>
    <t>Zásuvka 230V/16A,3p, IP 20, včetně přístrojové krabice</t>
  </si>
  <si>
    <t>B024</t>
  </si>
  <si>
    <t>B025</t>
  </si>
  <si>
    <t>Zásuvka 230V/16A,3p, IP 44, včetně přístrojové krabice</t>
  </si>
  <si>
    <t>B026</t>
  </si>
  <si>
    <t>B027</t>
  </si>
  <si>
    <t>Zásuvka 230V/16A s přepěťovou ochranou a optickou signalizací poruchy,3p, IP 20, včetně přístrojové,, krabice</t>
  </si>
  <si>
    <t>B028</t>
  </si>
  <si>
    <t>B029</t>
  </si>
  <si>
    <t>Zásuvka 230V/16A dvojnásobná,3p, IP 20, včetně přístrojové krabice</t>
  </si>
  <si>
    <t>B030</t>
  </si>
  <si>
    <t>B031</t>
  </si>
  <si>
    <t>Zásuvka 230V/16A dvojnásobná,3p, IP 44, včetně přístrojové krabice</t>
  </si>
  <si>
    <t>B032</t>
  </si>
  <si>
    <t>B033</t>
  </si>
  <si>
    <t>Hlavní ochranná svorka MET, AET, pozn.1)</t>
  </si>
  <si>
    <t>B034</t>
  </si>
  <si>
    <t>B035</t>
  </si>
  <si>
    <t>El. Přímotop 1000W</t>
  </si>
  <si>
    <t>B036</t>
  </si>
  <si>
    <t>Montáž,zapojení a ukončení vodičů, instalace.</t>
  </si>
  <si>
    <t>B037</t>
  </si>
  <si>
    <t>Doběhové relé pro ventilátory do instalační krabice</t>
  </si>
  <si>
    <t>B038</t>
  </si>
  <si>
    <t>C001</t>
  </si>
  <si>
    <t>Instalační krabice odbočná s víčkem (d=73mm,h=42mm), včetně vnitřních svorkovnic, pod omítku</t>
  </si>
  <si>
    <t>C002</t>
  </si>
  <si>
    <t>C003</t>
  </si>
  <si>
    <t>Instalační krabice odbočná s víčkem (d=103mm,h=50mm), včetně vnitřních svorkovnic, pod omítku</t>
  </si>
  <si>
    <t>C004</t>
  </si>
  <si>
    <t>C005</t>
  </si>
  <si>
    <t>Rozbočovací krabice na omítku 80x80x40mm (š x v x h), včetně vnitřních svorkovnic, na omítku, IP44</t>
  </si>
  <si>
    <t>C006</t>
  </si>
  <si>
    <t>C007</t>
  </si>
  <si>
    <t>Rozbočovací krabice na omítku 150x110x70mm (š x v x h), včetně vnitřních svorkovnic, na omítku, IP55</t>
  </si>
  <si>
    <t>C008</t>
  </si>
  <si>
    <t>C009</t>
  </si>
  <si>
    <t>Instalační trubka pevná z PVC d=20mm, střední mechanická odolnost,upevňovací a spojovací materiál</t>
  </si>
  <si>
    <t>C010</t>
  </si>
  <si>
    <t>C011</t>
  </si>
  <si>
    <t>Instalační plastová ochranná trubka ohebná 40,upevňovací a spojovací materiál</t>
  </si>
  <si>
    <t>C012</t>
  </si>
  <si>
    <t>Montáž do výkopu</t>
  </si>
  <si>
    <t>C013</t>
  </si>
  <si>
    <t>Chránička PE 40, upevňovací a spojovací materiál</t>
  </si>
  <si>
    <t>C014</t>
  </si>
  <si>
    <t>C015</t>
  </si>
  <si>
    <t>Podružný materiál</t>
  </si>
  <si>
    <t>D001</t>
  </si>
  <si>
    <t>Kabel CYKY 2x1,5  mm2</t>
  </si>
  <si>
    <t>D002</t>
  </si>
  <si>
    <t>Kabel CYKY 3x1,5  mm2</t>
  </si>
  <si>
    <t>D003</t>
  </si>
  <si>
    <t>Kabel CYKY 5x1,5  mm2</t>
  </si>
  <si>
    <t>D004</t>
  </si>
  <si>
    <t>Kabel CYKY 3x2,5  mm2</t>
  </si>
  <si>
    <t>D005</t>
  </si>
  <si>
    <t>Kabel CYKY 5x2,5  mm2</t>
  </si>
  <si>
    <t>D006</t>
  </si>
  <si>
    <t>Kabel CYKY 5x4  mm2</t>
  </si>
  <si>
    <t>D007</t>
  </si>
  <si>
    <t>Montáž kabelů do průřezu 6mm2 (včetně)</t>
  </si>
  <si>
    <t>D008</t>
  </si>
  <si>
    <t>Vodič H07V-U žz 6 mm2</t>
  </si>
  <si>
    <t>D009</t>
  </si>
  <si>
    <t>Vodič H07V-R žz  25 mm2</t>
  </si>
  <si>
    <t>D010</t>
  </si>
  <si>
    <t>Montáž vodičů do průřezu 35mm2 (včetně)</t>
  </si>
  <si>
    <t>E001</t>
  </si>
  <si>
    <t>Rozvaděč RETato položka obsahuje výzbroj dle v.č.D.1.4.e_20. součástí této položky je i vybourání,, stávajícího rozvaděče, instalace nového, zednické práce</t>
  </si>
  <si>
    <t>E002</t>
  </si>
  <si>
    <t>Rozvaděč R1Tato položka obsahuje výzbroj dle v.č.D.1.4.e_21</t>
  </si>
  <si>
    <t>E003</t>
  </si>
  <si>
    <t>Rozvaděč R2Tato položka obsahuje výzbroj dle v.č.D.1.4.e_22</t>
  </si>
  <si>
    <t>F001</t>
  </si>
  <si>
    <t>Manipulační činnost během realizace- cena obsahuje provizorní napojení na el., přípravu staveniště</t>
  </si>
  <si>
    <t>F002</t>
  </si>
  <si>
    <t>Připojení zařízení, oživení, funkční zkoušky, zaškolení obsluhy</t>
  </si>
  <si>
    <t>F003</t>
  </si>
  <si>
    <t>Výchozí revize - cena obsahuje kompletní revizi, včetně zpracování zprávy.</t>
  </si>
  <si>
    <t>F004</t>
  </si>
  <si>
    <t>Sekání drážek, kapes a průvlaků</t>
  </si>
  <si>
    <t>F005</t>
  </si>
  <si>
    <t>Projektová dokumentace skutečného provedení</t>
  </si>
  <si>
    <t>F006</t>
  </si>
  <si>
    <t>doprava materiálu na stavbu</t>
  </si>
  <si>
    <t>F007</t>
  </si>
  <si>
    <t>Demontáž stávající elektroinstalace, ekologická likvidace</t>
  </si>
  <si>
    <t>F008</t>
  </si>
  <si>
    <t>Ostatní souvisejí činnosti s realizací díla</t>
  </si>
  <si>
    <t>F009</t>
  </si>
  <si>
    <t>Výkop kabelové rýhy 400x1000mm (š x h), 300x160mm pískové lože,výstražná fólie, zához, zhutnění a,, konečná úprava terénu</t>
  </si>
  <si>
    <t>F010</t>
  </si>
  <si>
    <t>Náhradní zdroj 18kW,0',3/3f,VFI,THDi&lt;3%,ECO 99%,TN-S, včetně sady pro baterie 2x40ks do,, 9Ah, včetně baterií 40ks 12V,9AH, doprava, bezbariérová instalace, instalace, zaškolení</t>
  </si>
  <si>
    <t>G001</t>
  </si>
  <si>
    <t>Drát AlMgSi O8 mm, polotvrdý</t>
  </si>
  <si>
    <t>G002</t>
  </si>
  <si>
    <t>Svorka zkušební ; NEREZ</t>
  </si>
  <si>
    <t>G003</t>
  </si>
  <si>
    <t>Svorka okapová jednošroubová; NEREZ</t>
  </si>
  <si>
    <t>G004</t>
  </si>
  <si>
    <t>Svorka spojovací; NEREZ</t>
  </si>
  <si>
    <t>G005</t>
  </si>
  <si>
    <t>Jímací tyč 1m, včetně systémové podpěry</t>
  </si>
  <si>
    <t>G006</t>
  </si>
  <si>
    <t>Ochranný úhelník, včetně podpěr</t>
  </si>
  <si>
    <t>G007</t>
  </si>
  <si>
    <t>Podpěra vedení na hřeben/tašku</t>
  </si>
  <si>
    <t>G008</t>
  </si>
  <si>
    <t>Podpěra vedení do zdiva, NEREZ</t>
  </si>
  <si>
    <t>G009</t>
  </si>
  <si>
    <t>Varovné nápisy</t>
  </si>
  <si>
    <t>G010</t>
  </si>
  <si>
    <t>Podružný materiál-hmoždinky</t>
  </si>
  <si>
    <t>G011</t>
  </si>
  <si>
    <t>G012</t>
  </si>
  <si>
    <t>Pronájem montážní plošiny</t>
  </si>
  <si>
    <t>den</t>
  </si>
  <si>
    <t>G014</t>
  </si>
  <si>
    <t>Pásek FeZn 30/4</t>
  </si>
  <si>
    <t>G015</t>
  </si>
  <si>
    <t>FeZn drát d=10mm s PVC izolací</t>
  </si>
  <si>
    <t>G016</t>
  </si>
  <si>
    <t>Svorka zemnící páska/drát  NEREZ</t>
  </si>
  <si>
    <t>G017</t>
  </si>
  <si>
    <t>Zemnící tyč 2m, včetně připojovací svorky</t>
  </si>
  <si>
    <t>G018</t>
  </si>
  <si>
    <t>Antikorozní nátěr/bandáž</t>
  </si>
  <si>
    <t>G019</t>
  </si>
  <si>
    <t>Podružný materiál-asfaltová páska</t>
  </si>
  <si>
    <t>G020</t>
  </si>
  <si>
    <t>Digitální fotodokumentace provedeného uzemnění před zasypáním</t>
  </si>
  <si>
    <t>G021</t>
  </si>
  <si>
    <t>005231010R</t>
  </si>
  <si>
    <t>Revize</t>
  </si>
  <si>
    <t>POL99_</t>
  </si>
  <si>
    <t xml:space="preserve"> Datový rozvaděč stojanový v provedení 18U a rozměrech 600x600</t>
  </si>
  <si>
    <t xml:space="preserve">Montážní sada </t>
  </si>
  <si>
    <t>PP C6U 24xRJ45, pozn.1)</t>
  </si>
  <si>
    <t>19" vyvazovací panel 1U jednostranná plast. Lišta</t>
  </si>
  <si>
    <t xml:space="preserve"> Rozvodný panel pro 19" datové rozvaděče</t>
  </si>
  <si>
    <t>UTP cat 6 LSZH, 4pár, drát, 23 AWG, pozn.1)</t>
  </si>
  <si>
    <t>zás. 2xRJ45,UTP,Cat.6, pod omítku nebo do žlabu, pozn.1)</t>
  </si>
  <si>
    <t>zás. 1xRJ45,UTP,Cat.6, pod omítku nebo do žlabu, pozn.1)</t>
  </si>
  <si>
    <t>Zásuvka komunikační HDMI, příslušenství</t>
  </si>
  <si>
    <t>HDMI kabel 20m</t>
  </si>
  <si>
    <t>Pasivní HDMI zesilovač</t>
  </si>
  <si>
    <t>Stoupací kabelový žebřík, včetně manžet pro uchycení kabeláže po 3m</t>
  </si>
  <si>
    <t>A014</t>
  </si>
  <si>
    <t>PC-U-1m-C6, PatchCord</t>
  </si>
  <si>
    <t>A015</t>
  </si>
  <si>
    <t>PVC trubka 32mm</t>
  </si>
  <si>
    <t>A016</t>
  </si>
  <si>
    <t>Požární ucpávky, včetně nátěru a instalace</t>
  </si>
  <si>
    <t>A018</t>
  </si>
  <si>
    <t>Instalační materiál-páska</t>
  </si>
  <si>
    <t>A019</t>
  </si>
  <si>
    <t>Kabelové trasy-instalace kabelů do trubek, žlabů apod</t>
  </si>
  <si>
    <t>A020</t>
  </si>
  <si>
    <t>Kabelové trasy-instalace chrániček, kabelů do zdi, na příchytky, drážkování apod.</t>
  </si>
  <si>
    <t>A021</t>
  </si>
  <si>
    <t>Montáž žlabu, stoupacího žebříku</t>
  </si>
  <si>
    <t>A022</t>
  </si>
  <si>
    <t>Montáž rozváděče včetně vybavení(vyvazovací panely, patch panely)</t>
  </si>
  <si>
    <t>A023</t>
  </si>
  <si>
    <t>Zapojení vývodů zásuvek a v Racku</t>
  </si>
  <si>
    <t>A024</t>
  </si>
  <si>
    <t>Montáž zásuvek</t>
  </si>
  <si>
    <t>A025</t>
  </si>
  <si>
    <t>Popis kabelů v patchpanelech a zásuvkách</t>
  </si>
  <si>
    <t>A026</t>
  </si>
  <si>
    <t>Měření na vývodu + certifikace</t>
  </si>
  <si>
    <t>A027</t>
  </si>
  <si>
    <t>Vypracování skutečné dokumentace stavby</t>
  </si>
  <si>
    <t>A028</t>
  </si>
  <si>
    <t>Oživení, zkušební testy</t>
  </si>
  <si>
    <t>A029</t>
  </si>
  <si>
    <t>Pomocné stavební práce</t>
  </si>
  <si>
    <t>A031</t>
  </si>
  <si>
    <t>PPV 6% (podružné pracovní výkony)</t>
  </si>
  <si>
    <t>A032</t>
  </si>
  <si>
    <t>Mimostav. doprava 3,6% z dodávky</t>
  </si>
  <si>
    <t>220711301R00</t>
  </si>
  <si>
    <t>Montáž detektoru</t>
  </si>
  <si>
    <t>220890202R00</t>
  </si>
  <si>
    <t>Ústředna PZTS, specifikace viz. TZ</t>
  </si>
  <si>
    <t>Plechový box standartní pro ústředny a zdroje DGP, Bez TRAFA</t>
  </si>
  <si>
    <t>TR-230/19V/40VA, trafo</t>
  </si>
  <si>
    <t>expandér 4out</t>
  </si>
  <si>
    <t>expandér 8 IN</t>
  </si>
  <si>
    <t>Box pro moduly DGP včetně tamperu</t>
  </si>
  <si>
    <t>Samostatný detektor s nízkou spotřebou energie, specifikace viz. TZ</t>
  </si>
  <si>
    <t>klávesnice LCD</t>
  </si>
  <si>
    <t>QUAD PIR, 15m/85°, pozn.1)</t>
  </si>
  <si>
    <t>Povrchový magnetický kontakt, plast, kabel 3 m, 4 vodiče</t>
  </si>
  <si>
    <t>Instalační plastová krabice povrchová, 8 šroubovacích svorek, tamper</t>
  </si>
  <si>
    <t>Vnitřní designová siréna, nezálohovaná</t>
  </si>
  <si>
    <t>polykarb.piezo siréna 110 dB,bílá/oranž.s baterií, venkovní siréna</t>
  </si>
  <si>
    <t>Zdroj 2x3A, 12/24V DC, aku až 100Ah</t>
  </si>
  <si>
    <t>Box pro zdroj PS-07 DUO, včetně trafa 80VA., pozn.1)</t>
  </si>
  <si>
    <t>GSM VT10 BRÁNA, 2 vstupů, 2xrelé výstup  2A/30, pozn.1)</t>
  </si>
  <si>
    <t>AKU 18-12, pozn.1)</t>
  </si>
  <si>
    <t>Uživatelský program Neware pro koncové uživatele, pozn.1)</t>
  </si>
  <si>
    <t>sada komunikační převodník a TCP/IP komunikátoru IP150</t>
  </si>
  <si>
    <t>Dodávka a instalace zařízení rádiového přenosu na PCO</t>
  </si>
  <si>
    <t>Indikační světlo WC invalidé</t>
  </si>
  <si>
    <t>nouzové tlačítko-tahové</t>
  </si>
  <si>
    <t>Sběrnicový kabel YCYJ 2+2P, 2x2x0,5+2x1</t>
  </si>
  <si>
    <t>FI-H06, stíněný šestižilový kabel pro EZS, pozn.1)</t>
  </si>
  <si>
    <t>Instalační materiál-pásky</t>
  </si>
  <si>
    <t>Kabelové trasy-instalace chrániček, kabelů do zdi, na příchytky apod.</t>
  </si>
  <si>
    <t>Montáž ústředny-včetně oživení</t>
  </si>
  <si>
    <t>Montáž klávesnice</t>
  </si>
  <si>
    <t>Montáž expandérů</t>
  </si>
  <si>
    <t>Montáž sirény</t>
  </si>
  <si>
    <t>programování ústředny</t>
  </si>
  <si>
    <t>Školení obsluhy</t>
  </si>
  <si>
    <t>B039</t>
  </si>
  <si>
    <t>B040</t>
  </si>
  <si>
    <t>B042</t>
  </si>
  <si>
    <t>B043</t>
  </si>
  <si>
    <t>C016</t>
  </si>
  <si>
    <t>Závěrečné měření na účastnické zásuvce - všechny kanály</t>
  </si>
  <si>
    <t>Domovní multikanálový zesilovač</t>
  </si>
  <si>
    <t>Anténa VKV</t>
  </si>
  <si>
    <t>Anténa pro pásmo UHF (21. - 69. kanál), zisk 12.5 dB</t>
  </si>
  <si>
    <t>UHF předzes. do nových antén ALCAD G=14dB, šum 1,5dB</t>
  </si>
  <si>
    <t xml:space="preserve">Skříň pro instalaci na zeď spolu s rámem </t>
  </si>
  <si>
    <t>Rám určený pro montáž na zeď nebo jinou pevnou podložku</t>
  </si>
  <si>
    <t>Anténní stožár</t>
  </si>
  <si>
    <t>Zásuvka TV-R-SAT, koncová</t>
  </si>
  <si>
    <t>Přepěťová ochrana koax včetně vývodu prouzemnění</t>
  </si>
  <si>
    <t>Koaxiální kabel Belden 750hm</t>
  </si>
  <si>
    <t>PVC trubka 40mm</t>
  </si>
  <si>
    <t>Měření intenzity, elektromagnetického pole a průzkum TV a R signálu před instalací STA</t>
  </si>
  <si>
    <t>C017</t>
  </si>
  <si>
    <t>C018</t>
  </si>
  <si>
    <t>C019</t>
  </si>
  <si>
    <t>Montáž přepěťové ochrany</t>
  </si>
  <si>
    <t>C020</t>
  </si>
  <si>
    <t>Montáž zesilovače</t>
  </si>
  <si>
    <t>C021</t>
  </si>
  <si>
    <t>Motnáž rámu a skříně</t>
  </si>
  <si>
    <t>C022</t>
  </si>
  <si>
    <t>Motnáž anténního stožáru s uchycením do střechy</t>
  </si>
  <si>
    <t>C023</t>
  </si>
  <si>
    <t>Motnáž zásuvky</t>
  </si>
  <si>
    <t>C024</t>
  </si>
  <si>
    <t>Montáž antén</t>
  </si>
  <si>
    <t>C025</t>
  </si>
  <si>
    <t>C026</t>
  </si>
  <si>
    <t>C027</t>
  </si>
  <si>
    <t>C029</t>
  </si>
  <si>
    <t>C030</t>
  </si>
  <si>
    <t xml:space="preserve"> sada vstupního videotelefonu</t>
  </si>
  <si>
    <t>Paralelní vstupní panel včetně podomítkové krabice</t>
  </si>
  <si>
    <t xml:space="preserve">Elektrický zámek jednoduchý, 15V DC. </t>
  </si>
  <si>
    <t>Kabel JYTY 2x1  mm2</t>
  </si>
  <si>
    <t>UTP cat 6 LSZH, 4pár, drát, 23 AWG</t>
  </si>
  <si>
    <t>Montáž videotelefonu</t>
  </si>
  <si>
    <t>Montáž vstupní jednotky</t>
  </si>
  <si>
    <t>D011</t>
  </si>
  <si>
    <t>Montáž zdroje</t>
  </si>
  <si>
    <t>D012</t>
  </si>
  <si>
    <t>Instalace elektrického zámku</t>
  </si>
  <si>
    <t>D013</t>
  </si>
  <si>
    <t>D014</t>
  </si>
  <si>
    <t>D015</t>
  </si>
  <si>
    <t>D016</t>
  </si>
  <si>
    <t>D017</t>
  </si>
  <si>
    <t>D019</t>
  </si>
  <si>
    <t>D020</t>
  </si>
  <si>
    <t>132201211R00</t>
  </si>
  <si>
    <t>Hloubení rýh š.do 200 cm hor.3 do 100 m3</t>
  </si>
  <si>
    <t>106*0,2*0,15</t>
  </si>
  <si>
    <t>111201101R00</t>
  </si>
  <si>
    <t>Odstranění křovin i s kořeny na ploše do 1000 m2</t>
  </si>
  <si>
    <t>98*1,05</t>
  </si>
  <si>
    <t>122202201R00</t>
  </si>
  <si>
    <t>Odkopávky pro silnice v hor. 3 do 100 m3</t>
  </si>
  <si>
    <t>98*1,08*0,35</t>
  </si>
  <si>
    <t>122202209R00</t>
  </si>
  <si>
    <t>Příplatek za lepivost - odkop. pro silnice v hor.3</t>
  </si>
  <si>
    <t>132201219R00</t>
  </si>
  <si>
    <t>Příplatek za lepivost - hloubení rýh 200cm v hor.3</t>
  </si>
  <si>
    <t>162601101RT3</t>
  </si>
  <si>
    <t>Vodorovné přemístění výkopku z hor.1-4 do 4000 m, nosnost 12 t</t>
  </si>
  <si>
    <t>37,044+3,18</t>
  </si>
  <si>
    <t>Uložení sypaniny na skl.-sypanina na výšku přes 2m</t>
  </si>
  <si>
    <t>180402111R00</t>
  </si>
  <si>
    <t>Založení trávníku parkového výsevem v rovině</t>
  </si>
  <si>
    <t>pískoviště: : 4*7</t>
  </si>
  <si>
    <t>181301102R00</t>
  </si>
  <si>
    <t>Rozprostření ornice, rovina, tl. 10-15 cm,do 500m2</t>
  </si>
  <si>
    <t>00572410R</t>
  </si>
  <si>
    <t xml:space="preserve">Směs travní parková  mírná zátěž </t>
  </si>
  <si>
    <t>98*1,05*0,025</t>
  </si>
  <si>
    <t>pískoviště: : 4*7*0,025</t>
  </si>
  <si>
    <t>460080002R00</t>
  </si>
  <si>
    <t>Betonový základ do bednění, posuvná brána</t>
  </si>
  <si>
    <t>2,0*1,2*0,2</t>
  </si>
  <si>
    <t>212531111R00</t>
  </si>
  <si>
    <t>Výplň odvodňov. trativodů kam. hrubě drcen. 63 mm</t>
  </si>
  <si>
    <t>40,2*0,25*0,25</t>
  </si>
  <si>
    <t>212755114RX1</t>
  </si>
  <si>
    <t>Trativody z drenážních trubek DN 10 cm bez lože, PVC</t>
  </si>
  <si>
    <t>349121000R00</t>
  </si>
  <si>
    <t>Montáž prefa. drobné architektury do 0,2 t</t>
  </si>
  <si>
    <t>460650011R00</t>
  </si>
  <si>
    <t>Podkladová vrstva ze štěrku tl.25 cm</t>
  </si>
  <si>
    <t>596215020R00</t>
  </si>
  <si>
    <t>Kladení zámkové dlažby tl. 6 cm do drtě tl. 3 cm</t>
  </si>
  <si>
    <t>597071102R00</t>
  </si>
  <si>
    <t>Žlab odvodňovací betonový 100, dl.1000 mm, nerez mříž</t>
  </si>
  <si>
    <t>597071103R00</t>
  </si>
  <si>
    <t>Žlabová vpusť betonová 100, dl.500 mm</t>
  </si>
  <si>
    <t>597071191R00</t>
  </si>
  <si>
    <t>Čelní stěna plná pro žlab  100</t>
  </si>
  <si>
    <t>597101111R00</t>
  </si>
  <si>
    <t>Montáž odvodňovacího žlabu - polymerbeton</t>
  </si>
  <si>
    <t>59245110R</t>
  </si>
  <si>
    <t>Dlažba sklad. betonová 20x10x6 cm přírodní</t>
  </si>
  <si>
    <t>98*1,08+0,16</t>
  </si>
  <si>
    <t>74910308R</t>
  </si>
  <si>
    <t>Lavička s opěradlem 1800x480x790 mm JS/kov, upevnění šrouby</t>
  </si>
  <si>
    <t>917862111R00</t>
  </si>
  <si>
    <t>Osazení stojat. obrub.bet. s opěrou,lože z C 12/15</t>
  </si>
  <si>
    <t>59217003R</t>
  </si>
  <si>
    <t>Obrubník parkový betonový 80x250x1000 mm, přírodní</t>
  </si>
  <si>
    <t>Parkovací stání : 10*2,5*0,20</t>
  </si>
  <si>
    <t>311271887R00</t>
  </si>
  <si>
    <t>Zdivo z tvár.pórobet.PORFIX P4-600 hladkých tl.300, pozn.1)</t>
  </si>
  <si>
    <t>Požární zeď : 2,0*0,3</t>
  </si>
  <si>
    <t>564851115R00</t>
  </si>
  <si>
    <t>Podklad ze štěrkodrti po zhutnění tloušťky 19 cm</t>
  </si>
  <si>
    <t>Parkovací stání : 10*2,5</t>
  </si>
  <si>
    <t>005261020R</t>
  </si>
  <si>
    <t>Bankovní záruky</t>
  </si>
  <si>
    <t>005261010R</t>
  </si>
  <si>
    <t>Pojištění dodavatele a pojištění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</si>
</sst>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20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1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40</v>
      </c>
    </row>
    <row r="2" spans="1:7" ht="57.75" customHeight="1" x14ac:dyDescent="0.25">
      <c r="A2" s="79" t="s">
        <v>41</v>
      </c>
      <c r="B2" s="79"/>
      <c r="C2" s="79"/>
      <c r="D2" s="79"/>
      <c r="E2" s="79"/>
      <c r="F2" s="79"/>
      <c r="G2" s="79"/>
    </row>
  </sheetData>
  <sheetProtection algorithmName="SHA-512" hashValue="WlaeitZ7zRnb8c0ZVZaRGPU52cPv7vA80c6McjEYcc0uQzh6QxTE2MroOMU7q84mwwQT44e9BXO+mhBKV+wtUA==" saltValue="tpQMV0qM6vDYjiMimSlRF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6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5">
      <c r="A2" s="3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5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5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5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5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5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5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3"/>
      <c r="B11" s="47" t="s">
        <v>20</v>
      </c>
      <c r="C11" s="4"/>
      <c r="D11" s="120"/>
      <c r="E11" s="120"/>
      <c r="F11" s="120"/>
      <c r="G11" s="120"/>
      <c r="H11" s="27" t="s">
        <v>42</v>
      </c>
      <c r="I11" s="124"/>
      <c r="J11" s="10"/>
    </row>
    <row r="12" spans="1:15" ht="15.75" customHeight="1" x14ac:dyDescent="0.25">
      <c r="A12" s="3"/>
      <c r="B12" s="41"/>
      <c r="C12" s="25"/>
      <c r="D12" s="121"/>
      <c r="E12" s="121"/>
      <c r="F12" s="121"/>
      <c r="G12" s="121"/>
      <c r="H12" s="27" t="s">
        <v>36</v>
      </c>
      <c r="I12" s="124"/>
      <c r="J12" s="10"/>
    </row>
    <row r="13" spans="1:15" ht="15.75" customHeight="1" x14ac:dyDescent="0.25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 x14ac:dyDescent="0.25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3"/>
      <c r="B15" s="52" t="s">
        <v>34</v>
      </c>
      <c r="C15" s="72"/>
      <c r="D15" s="53"/>
      <c r="E15" s="89" t="s">
        <v>32</v>
      </c>
      <c r="F15" s="89"/>
      <c r="G15" s="90" t="s">
        <v>33</v>
      </c>
      <c r="H15" s="90"/>
      <c r="I15" s="90" t="s">
        <v>31</v>
      </c>
      <c r="J15" s="91"/>
    </row>
    <row r="16" spans="1:15" ht="23.25" customHeight="1" x14ac:dyDescent="0.25">
      <c r="A16" s="189" t="s">
        <v>26</v>
      </c>
      <c r="B16" s="57" t="s">
        <v>26</v>
      </c>
      <c r="C16" s="58"/>
      <c r="D16" s="59"/>
      <c r="E16" s="86">
        <f>SUMIF(F85:F159,A16,G85:G159)+SUMIF(F85:F159,"PSU",G85:G159)</f>
        <v>0</v>
      </c>
      <c r="F16" s="87"/>
      <c r="G16" s="86">
        <f>SUMIF(F85:F159,A16,H85:H159)+SUMIF(F85:F159,"PSU",H85:H159)</f>
        <v>0</v>
      </c>
      <c r="H16" s="87"/>
      <c r="I16" s="86">
        <f>SUMIF(F85:F159,A16,I85:I159)+SUMIF(F85:F159,"PSU",I85:I159)</f>
        <v>0</v>
      </c>
      <c r="J16" s="88"/>
    </row>
    <row r="17" spans="1:10" ht="23.25" customHeight="1" x14ac:dyDescent="0.25">
      <c r="A17" s="189" t="s">
        <v>27</v>
      </c>
      <c r="B17" s="57" t="s">
        <v>27</v>
      </c>
      <c r="C17" s="58"/>
      <c r="D17" s="59"/>
      <c r="E17" s="86">
        <f>SUMIF(F85:F159,A17,G85:G159)</f>
        <v>0</v>
      </c>
      <c r="F17" s="87"/>
      <c r="G17" s="86">
        <f>SUMIF(F85:F159,A17,H85:H159)</f>
        <v>0</v>
      </c>
      <c r="H17" s="87"/>
      <c r="I17" s="86">
        <f>SUMIF(F85:F159,A17,I85:I159)</f>
        <v>0</v>
      </c>
      <c r="J17" s="88"/>
    </row>
    <row r="18" spans="1:10" ht="23.25" customHeight="1" x14ac:dyDescent="0.25">
      <c r="A18" s="189" t="s">
        <v>28</v>
      </c>
      <c r="B18" s="57" t="s">
        <v>28</v>
      </c>
      <c r="C18" s="58"/>
      <c r="D18" s="59"/>
      <c r="E18" s="86">
        <f>SUMIF(F85:F159,A18,G85:G159)</f>
        <v>0</v>
      </c>
      <c r="F18" s="87"/>
      <c r="G18" s="86">
        <f>SUMIF(F85:F159,A18,H85:H159)</f>
        <v>0</v>
      </c>
      <c r="H18" s="87"/>
      <c r="I18" s="86">
        <f>SUMIF(F85:F159,A18,I85:I159)</f>
        <v>0</v>
      </c>
      <c r="J18" s="88"/>
    </row>
    <row r="19" spans="1:10" ht="23.25" customHeight="1" x14ac:dyDescent="0.25">
      <c r="A19" s="189" t="s">
        <v>245</v>
      </c>
      <c r="B19" s="57" t="s">
        <v>29</v>
      </c>
      <c r="C19" s="58"/>
      <c r="D19" s="59"/>
      <c r="E19" s="86">
        <f>SUMIF(F85:F159,A19,G85:G159)</f>
        <v>0</v>
      </c>
      <c r="F19" s="87"/>
      <c r="G19" s="86">
        <f>SUMIF(F85:F159,A19,H85:H159)</f>
        <v>0</v>
      </c>
      <c r="H19" s="87"/>
      <c r="I19" s="86">
        <f>SUMIF(F85:F159,A19,I85:I159)</f>
        <v>0</v>
      </c>
      <c r="J19" s="88"/>
    </row>
    <row r="20" spans="1:10" ht="23.25" customHeight="1" x14ac:dyDescent="0.25">
      <c r="A20" s="189" t="s">
        <v>246</v>
      </c>
      <c r="B20" s="57" t="s">
        <v>30</v>
      </c>
      <c r="C20" s="58"/>
      <c r="D20" s="59"/>
      <c r="E20" s="86">
        <f>SUMIF(F85:F159,A20,G85:G159)</f>
        <v>0</v>
      </c>
      <c r="F20" s="87"/>
      <c r="G20" s="86">
        <f>SUMIF(F85:F159,A20,H85:H159)</f>
        <v>0</v>
      </c>
      <c r="H20" s="87"/>
      <c r="I20" s="86">
        <f>SUMIF(F85:F159,A20,I85:I159)</f>
        <v>0</v>
      </c>
      <c r="J20" s="88"/>
    </row>
    <row r="21" spans="1:10" ht="23.25" customHeight="1" x14ac:dyDescent="0.25">
      <c r="A21" s="3"/>
      <c r="B21" s="74" t="s">
        <v>31</v>
      </c>
      <c r="C21" s="75"/>
      <c r="D21" s="76"/>
      <c r="E21" s="92">
        <f>SUM(E16:F20)</f>
        <v>0</v>
      </c>
      <c r="F21" s="93"/>
      <c r="G21" s="92">
        <f>SUM(G16:H20)</f>
        <v>0</v>
      </c>
      <c r="H21" s="93"/>
      <c r="I21" s="92">
        <f>SUM(I16:J20)</f>
        <v>0</v>
      </c>
      <c r="J21" s="99"/>
    </row>
    <row r="22" spans="1:10" ht="33" customHeight="1" x14ac:dyDescent="0.25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A23</f>
        <v>0</v>
      </c>
      <c r="H24" s="96"/>
      <c r="I24" s="96"/>
      <c r="J24" s="62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5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A25</f>
        <v>0</v>
      </c>
      <c r="H26" s="84"/>
      <c r="I26" s="84"/>
      <c r="J26" s="56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3">
      <c r="A28" s="3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0" t="s">
        <v>37</v>
      </c>
      <c r="C29" s="166"/>
      <c r="D29" s="166"/>
      <c r="E29" s="166"/>
      <c r="F29" s="166"/>
      <c r="G29" s="167">
        <f>A27</f>
        <v>0</v>
      </c>
      <c r="H29" s="167"/>
      <c r="I29" s="167"/>
      <c r="J29" s="168" t="s">
        <v>81</v>
      </c>
    </row>
    <row r="30" spans="1:10" ht="12.75" customHeight="1" x14ac:dyDescent="0.25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5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42867</v>
      </c>
      <c r="I32" s="39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5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5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0" t="s">
        <v>17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5">
      <c r="A38" s="129" t="s">
        <v>39</v>
      </c>
      <c r="B38" s="133" t="s">
        <v>18</v>
      </c>
      <c r="C38" s="134" t="s">
        <v>6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19</v>
      </c>
      <c r="I38" s="137" t="s">
        <v>1</v>
      </c>
      <c r="J38" s="138" t="s">
        <v>0</v>
      </c>
    </row>
    <row r="39" spans="1:10" ht="25.5" hidden="1" customHeight="1" x14ac:dyDescent="0.25">
      <c r="A39" s="129">
        <v>1</v>
      </c>
      <c r="B39" s="139" t="s">
        <v>45</v>
      </c>
      <c r="C39" s="140"/>
      <c r="D39" s="141"/>
      <c r="E39" s="141"/>
      <c r="F39" s="142">
        <f>'1.PP'!AE721+'1.NP'!AE616+'2.NP'!AE393+STŘECHA!AE93+OKNA!AE129+FASÁDA!AE70+'IZOLACE SUTERÉN'!AE152+VÝTAH!AE19+ZVT!AE243+TOPENÍ!AE98+VZT!AE69+SILNOPROUD!AE137+SLABOPROUD!AE130+PARK!AE53+ÚPRAVY!AE27</f>
        <v>0</v>
      </c>
      <c r="G39" s="143">
        <f>'1.PP'!AF721+'1.NP'!AF616+'2.NP'!AF393+STŘECHA!AF93+OKNA!AF129+FASÁDA!AF70+'IZOLACE SUTERÉN'!AF152+VÝTAH!AF19+ZVT!AF243+TOPENÍ!AF98+VZT!AF69+SILNOPROUD!AF137+SLABOPROUD!AF130+PARK!AF53+ÚPRAVY!AF27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5">
      <c r="A40" s="129">
        <v>2</v>
      </c>
      <c r="B40" s="146" t="s">
        <v>46</v>
      </c>
      <c r="C40" s="147" t="s">
        <v>47</v>
      </c>
      <c r="D40" s="148"/>
      <c r="E40" s="148"/>
      <c r="F40" s="149">
        <f>'1.PP'!AE721+'1.NP'!AE616+'2.NP'!AE393+STŘECHA!AE93+OKNA!AE129+FASÁDA!AE70+'IZOLACE SUTERÉN'!AE152+VÝTAH!AE19+ZVT!AE243+TOPENÍ!AE98+VZT!AE69+SILNOPROUD!AE137+SLABOPROUD!AE130</f>
        <v>0</v>
      </c>
      <c r="G40" s="150">
        <f>'1.PP'!AF721+'1.NP'!AF616+'2.NP'!AF393+STŘECHA!AF93+OKNA!AF129+FASÁDA!AF70+'IZOLACE SUTERÉN'!AF152+VÝTAH!AF19+ZVT!AF243+TOPENÍ!AF98+VZT!AF69+SILNOPROUD!AF137+SLABOPROUD!AF130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29">
        <v>3</v>
      </c>
      <c r="B41" s="152" t="s">
        <v>48</v>
      </c>
      <c r="C41" s="140" t="s">
        <v>49</v>
      </c>
      <c r="D41" s="141"/>
      <c r="E41" s="141"/>
      <c r="F41" s="153">
        <f>'1.PP'!AE721</f>
        <v>0</v>
      </c>
      <c r="G41" s="144">
        <f>'1.PP'!AF721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5">
      <c r="A42" s="129">
        <v>3</v>
      </c>
      <c r="B42" s="152" t="s">
        <v>50</v>
      </c>
      <c r="C42" s="140" t="s">
        <v>51</v>
      </c>
      <c r="D42" s="141"/>
      <c r="E42" s="141"/>
      <c r="F42" s="153">
        <f>'1.NP'!AE616</f>
        <v>0</v>
      </c>
      <c r="G42" s="144">
        <f>'1.NP'!AF616</f>
        <v>0</v>
      </c>
      <c r="H42" s="144">
        <f>(F42*SazbaDPH1/100)+(G42*SazbaDPH2/100)</f>
        <v>0</v>
      </c>
      <c r="I42" s="144">
        <f>F42+G42+H42</f>
        <v>0</v>
      </c>
      <c r="J42" s="145" t="str">
        <f>IF(CenaCelkemVypocet=0,"",I42/CenaCelkemVypocet*100)</f>
        <v/>
      </c>
    </row>
    <row r="43" spans="1:10" ht="25.5" customHeight="1" x14ac:dyDescent="0.25">
      <c r="A43" s="129">
        <v>3</v>
      </c>
      <c r="B43" s="152" t="s">
        <v>52</v>
      </c>
      <c r="C43" s="140" t="s">
        <v>53</v>
      </c>
      <c r="D43" s="141"/>
      <c r="E43" s="141"/>
      <c r="F43" s="153">
        <f>'2.NP'!AE393</f>
        <v>0</v>
      </c>
      <c r="G43" s="144">
        <f>'2.NP'!AF393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5">
      <c r="A44" s="129">
        <v>3</v>
      </c>
      <c r="B44" s="152" t="s">
        <v>54</v>
      </c>
      <c r="C44" s="140" t="s">
        <v>55</v>
      </c>
      <c r="D44" s="141"/>
      <c r="E44" s="141"/>
      <c r="F44" s="153">
        <f>STŘECHA!AE93</f>
        <v>0</v>
      </c>
      <c r="G44" s="144">
        <f>STŘECHA!AF93</f>
        <v>0</v>
      </c>
      <c r="H44" s="144">
        <f>(F44*SazbaDPH1/100)+(G44*SazbaDPH2/100)</f>
        <v>0</v>
      </c>
      <c r="I44" s="144">
        <f>F44+G44+H44</f>
        <v>0</v>
      </c>
      <c r="J44" s="145" t="str">
        <f>IF(CenaCelkemVypocet=0,"",I44/CenaCelkemVypocet*100)</f>
        <v/>
      </c>
    </row>
    <row r="45" spans="1:10" ht="25.5" customHeight="1" x14ac:dyDescent="0.25">
      <c r="A45" s="129">
        <v>3</v>
      </c>
      <c r="B45" s="152" t="s">
        <v>56</v>
      </c>
      <c r="C45" s="140" t="s">
        <v>57</v>
      </c>
      <c r="D45" s="141"/>
      <c r="E45" s="141"/>
      <c r="F45" s="153">
        <f>OKNA!AE129</f>
        <v>0</v>
      </c>
      <c r="G45" s="144">
        <f>OKNA!AF129</f>
        <v>0</v>
      </c>
      <c r="H45" s="144">
        <f>(F45*SazbaDPH1/100)+(G45*SazbaDPH2/100)</f>
        <v>0</v>
      </c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5">
      <c r="A46" s="129">
        <v>3</v>
      </c>
      <c r="B46" s="152" t="s">
        <v>58</v>
      </c>
      <c r="C46" s="140" t="s">
        <v>59</v>
      </c>
      <c r="D46" s="141"/>
      <c r="E46" s="141"/>
      <c r="F46" s="153">
        <f>FASÁDA!AE70</f>
        <v>0</v>
      </c>
      <c r="G46" s="144">
        <f>FASÁDA!AF70</f>
        <v>0</v>
      </c>
      <c r="H46" s="144">
        <f>(F46*SazbaDPH1/100)+(G46*SazbaDPH2/100)</f>
        <v>0</v>
      </c>
      <c r="I46" s="144">
        <f>F46+G46+H46</f>
        <v>0</v>
      </c>
      <c r="J46" s="145" t="str">
        <f>IF(CenaCelkemVypocet=0,"",I46/CenaCelkemVypocet*100)</f>
        <v/>
      </c>
    </row>
    <row r="47" spans="1:10" ht="25.5" customHeight="1" x14ac:dyDescent="0.25">
      <c r="A47" s="129">
        <v>3</v>
      </c>
      <c r="B47" s="152" t="s">
        <v>60</v>
      </c>
      <c r="C47" s="140" t="s">
        <v>61</v>
      </c>
      <c r="D47" s="141"/>
      <c r="E47" s="141"/>
      <c r="F47" s="153">
        <f>'IZOLACE SUTERÉN'!AE152</f>
        <v>0</v>
      </c>
      <c r="G47" s="144">
        <f>'IZOLACE SUTERÉN'!AF152</f>
        <v>0</v>
      </c>
      <c r="H47" s="144">
        <f>(F47*SazbaDPH1/100)+(G47*SazbaDPH2/100)</f>
        <v>0</v>
      </c>
      <c r="I47" s="144">
        <f>F47+G47+H47</f>
        <v>0</v>
      </c>
      <c r="J47" s="145" t="str">
        <f>IF(CenaCelkemVypocet=0,"",I47/CenaCelkemVypocet*100)</f>
        <v/>
      </c>
    </row>
    <row r="48" spans="1:10" ht="25.5" customHeight="1" x14ac:dyDescent="0.25">
      <c r="A48" s="129">
        <v>3</v>
      </c>
      <c r="B48" s="152" t="s">
        <v>62</v>
      </c>
      <c r="C48" s="140" t="s">
        <v>63</v>
      </c>
      <c r="D48" s="141"/>
      <c r="E48" s="141"/>
      <c r="F48" s="153">
        <f>VÝTAH!AE19</f>
        <v>0</v>
      </c>
      <c r="G48" s="144">
        <f>VÝTAH!AF19</f>
        <v>0</v>
      </c>
      <c r="H48" s="144">
        <f>(F48*SazbaDPH1/100)+(G48*SazbaDPH2/100)</f>
        <v>0</v>
      </c>
      <c r="I48" s="144">
        <f>F48+G48+H48</f>
        <v>0</v>
      </c>
      <c r="J48" s="145" t="str">
        <f>IF(CenaCelkemVypocet=0,"",I48/CenaCelkemVypocet*100)</f>
        <v/>
      </c>
    </row>
    <row r="49" spans="1:52" ht="25.5" customHeight="1" x14ac:dyDescent="0.25">
      <c r="A49" s="129">
        <v>3</v>
      </c>
      <c r="B49" s="152" t="s">
        <v>64</v>
      </c>
      <c r="C49" s="140" t="s">
        <v>65</v>
      </c>
      <c r="D49" s="141"/>
      <c r="E49" s="141"/>
      <c r="F49" s="153">
        <f>ZVT!AE243</f>
        <v>0</v>
      </c>
      <c r="G49" s="144">
        <f>ZVT!AF243</f>
        <v>0</v>
      </c>
      <c r="H49" s="144">
        <f>(F49*SazbaDPH1/100)+(G49*SazbaDPH2/100)</f>
        <v>0</v>
      </c>
      <c r="I49" s="144">
        <f>F49+G49+H49</f>
        <v>0</v>
      </c>
      <c r="J49" s="145" t="str">
        <f>IF(CenaCelkemVypocet=0,"",I49/CenaCelkemVypocet*100)</f>
        <v/>
      </c>
    </row>
    <row r="50" spans="1:52" ht="25.5" customHeight="1" x14ac:dyDescent="0.25">
      <c r="A50" s="129">
        <v>3</v>
      </c>
      <c r="B50" s="152" t="s">
        <v>66</v>
      </c>
      <c r="C50" s="140" t="s">
        <v>67</v>
      </c>
      <c r="D50" s="141"/>
      <c r="E50" s="141"/>
      <c r="F50" s="153">
        <f>TOPENÍ!AE98</f>
        <v>0</v>
      </c>
      <c r="G50" s="144">
        <f>TOPENÍ!AF98</f>
        <v>0</v>
      </c>
      <c r="H50" s="144">
        <f>(F50*SazbaDPH1/100)+(G50*SazbaDPH2/100)</f>
        <v>0</v>
      </c>
      <c r="I50" s="144">
        <f>F50+G50+H50</f>
        <v>0</v>
      </c>
      <c r="J50" s="145" t="str">
        <f>IF(CenaCelkemVypocet=0,"",I50/CenaCelkemVypocet*100)</f>
        <v/>
      </c>
    </row>
    <row r="51" spans="1:52" ht="25.5" customHeight="1" x14ac:dyDescent="0.25">
      <c r="A51" s="129">
        <v>3</v>
      </c>
      <c r="B51" s="152" t="s">
        <v>68</v>
      </c>
      <c r="C51" s="140" t="s">
        <v>69</v>
      </c>
      <c r="D51" s="141"/>
      <c r="E51" s="141"/>
      <c r="F51" s="153">
        <f>VZT!AE69</f>
        <v>0</v>
      </c>
      <c r="G51" s="144">
        <f>VZT!AF69</f>
        <v>0</v>
      </c>
      <c r="H51" s="144">
        <f>(F51*SazbaDPH1/100)+(G51*SazbaDPH2/100)</f>
        <v>0</v>
      </c>
      <c r="I51" s="144">
        <f>F51+G51+H51</f>
        <v>0</v>
      </c>
      <c r="J51" s="145" t="str">
        <f>IF(CenaCelkemVypocet=0,"",I51/CenaCelkemVypocet*100)</f>
        <v/>
      </c>
    </row>
    <row r="52" spans="1:52" ht="25.5" customHeight="1" x14ac:dyDescent="0.25">
      <c r="A52" s="129">
        <v>3</v>
      </c>
      <c r="B52" s="152" t="s">
        <v>70</v>
      </c>
      <c r="C52" s="140" t="s">
        <v>71</v>
      </c>
      <c r="D52" s="141"/>
      <c r="E52" s="141"/>
      <c r="F52" s="153">
        <f>SILNOPROUD!AE137</f>
        <v>0</v>
      </c>
      <c r="G52" s="144">
        <f>SILNOPROUD!AF137</f>
        <v>0</v>
      </c>
      <c r="H52" s="144">
        <f>(F52*SazbaDPH1/100)+(G52*SazbaDPH2/100)</f>
        <v>0</v>
      </c>
      <c r="I52" s="144">
        <f>F52+G52+H52</f>
        <v>0</v>
      </c>
      <c r="J52" s="145" t="str">
        <f>IF(CenaCelkemVypocet=0,"",I52/CenaCelkemVypocet*100)</f>
        <v/>
      </c>
    </row>
    <row r="53" spans="1:52" ht="25.5" customHeight="1" x14ac:dyDescent="0.25">
      <c r="A53" s="129">
        <v>3</v>
      </c>
      <c r="B53" s="152" t="s">
        <v>72</v>
      </c>
      <c r="C53" s="140" t="s">
        <v>73</v>
      </c>
      <c r="D53" s="141"/>
      <c r="E53" s="141"/>
      <c r="F53" s="153">
        <f>SLABOPROUD!AE130</f>
        <v>0</v>
      </c>
      <c r="G53" s="144">
        <f>SLABOPROUD!AF130</f>
        <v>0</v>
      </c>
      <c r="H53" s="144">
        <f>(F53*SazbaDPH1/100)+(G53*SazbaDPH2/100)</f>
        <v>0</v>
      </c>
      <c r="I53" s="144">
        <f>F53+G53+H53</f>
        <v>0</v>
      </c>
      <c r="J53" s="145" t="str">
        <f>IF(CenaCelkemVypocet=0,"",I53/CenaCelkemVypocet*100)</f>
        <v/>
      </c>
    </row>
    <row r="54" spans="1:52" ht="25.5" customHeight="1" x14ac:dyDescent="0.25">
      <c r="A54" s="129">
        <v>2</v>
      </c>
      <c r="B54" s="146" t="s">
        <v>74</v>
      </c>
      <c r="C54" s="147" t="s">
        <v>75</v>
      </c>
      <c r="D54" s="148"/>
      <c r="E54" s="148"/>
      <c r="F54" s="149">
        <f>PARK!AE53</f>
        <v>0</v>
      </c>
      <c r="G54" s="150">
        <f>PARK!AF53</f>
        <v>0</v>
      </c>
      <c r="H54" s="150">
        <f>(F54*SazbaDPH1/100)+(G54*SazbaDPH2/100)</f>
        <v>0</v>
      </c>
      <c r="I54" s="150">
        <f>F54+G54+H54</f>
        <v>0</v>
      </c>
      <c r="J54" s="151" t="str">
        <f>IF(CenaCelkemVypocet=0,"",I54/CenaCelkemVypocet*100)</f>
        <v/>
      </c>
    </row>
    <row r="55" spans="1:52" ht="25.5" customHeight="1" x14ac:dyDescent="0.25">
      <c r="A55" s="129">
        <v>3</v>
      </c>
      <c r="B55" s="152" t="s">
        <v>76</v>
      </c>
      <c r="C55" s="140" t="s">
        <v>77</v>
      </c>
      <c r="D55" s="141"/>
      <c r="E55" s="141"/>
      <c r="F55" s="153">
        <f>PARK!AE53</f>
        <v>0</v>
      </c>
      <c r="G55" s="144">
        <f>PARK!AF53</f>
        <v>0</v>
      </c>
      <c r="H55" s="144">
        <f>(F55*SazbaDPH1/100)+(G55*SazbaDPH2/100)</f>
        <v>0</v>
      </c>
      <c r="I55" s="144">
        <f>F55+G55+H55</f>
        <v>0</v>
      </c>
      <c r="J55" s="145" t="str">
        <f>IF(CenaCelkemVypocet=0,"",I55/CenaCelkemVypocet*100)</f>
        <v/>
      </c>
    </row>
    <row r="56" spans="1:52" ht="25.5" customHeight="1" x14ac:dyDescent="0.25">
      <c r="A56" s="129">
        <v>2</v>
      </c>
      <c r="B56" s="146" t="s">
        <v>78</v>
      </c>
      <c r="C56" s="147" t="s">
        <v>79</v>
      </c>
      <c r="D56" s="148"/>
      <c r="E56" s="148"/>
      <c r="F56" s="149">
        <f>ÚPRAVY!AE27</f>
        <v>0</v>
      </c>
      <c r="G56" s="150">
        <f>ÚPRAVY!AF27</f>
        <v>0</v>
      </c>
      <c r="H56" s="150">
        <f>(F56*SazbaDPH1/100)+(G56*SazbaDPH2/100)</f>
        <v>0</v>
      </c>
      <c r="I56" s="150">
        <f>F56+G56+H56</f>
        <v>0</v>
      </c>
      <c r="J56" s="151" t="str">
        <f>IF(CenaCelkemVypocet=0,"",I56/CenaCelkemVypocet*100)</f>
        <v/>
      </c>
    </row>
    <row r="57" spans="1:52" ht="25.5" customHeight="1" x14ac:dyDescent="0.25">
      <c r="A57" s="129">
        <v>3</v>
      </c>
      <c r="B57" s="152" t="s">
        <v>76</v>
      </c>
      <c r="C57" s="140" t="s">
        <v>77</v>
      </c>
      <c r="D57" s="141"/>
      <c r="E57" s="141"/>
      <c r="F57" s="153">
        <f>ÚPRAVY!AE27</f>
        <v>0</v>
      </c>
      <c r="G57" s="144">
        <f>ÚPRAVY!AF27</f>
        <v>0</v>
      </c>
      <c r="H57" s="144">
        <f>(F57*SazbaDPH1/100)+(G57*SazbaDPH2/100)</f>
        <v>0</v>
      </c>
      <c r="I57" s="144">
        <f>F57+G57+H57</f>
        <v>0</v>
      </c>
      <c r="J57" s="145" t="str">
        <f>IF(CenaCelkemVypocet=0,"",I57/CenaCelkemVypocet*100)</f>
        <v/>
      </c>
    </row>
    <row r="58" spans="1:52" ht="25.5" customHeight="1" x14ac:dyDescent="0.25">
      <c r="A58" s="129"/>
      <c r="B58" s="154" t="s">
        <v>80</v>
      </c>
      <c r="C58" s="155"/>
      <c r="D58" s="155"/>
      <c r="E58" s="156"/>
      <c r="F58" s="157">
        <f>SUMIF(A39:A57,"=1",F39:F57)</f>
        <v>0</v>
      </c>
      <c r="G58" s="158">
        <f>SUMIF(A39:A57,"=1",G39:G57)</f>
        <v>0</v>
      </c>
      <c r="H58" s="158">
        <f>SUMIF(A39:A57,"=1",H39:H57)</f>
        <v>0</v>
      </c>
      <c r="I58" s="158">
        <f>SUMIF(A39:A57,"=1",I39:I57)</f>
        <v>0</v>
      </c>
      <c r="J58" s="159">
        <f>SUMIF(A39:A57,"=1",J39:J57)</f>
        <v>0</v>
      </c>
    </row>
    <row r="60" spans="1:52" x14ac:dyDescent="0.25">
      <c r="B60" t="s">
        <v>82</v>
      </c>
    </row>
    <row r="61" spans="1:52" x14ac:dyDescent="0.25">
      <c r="B61" s="170" t="s">
        <v>83</v>
      </c>
      <c r="C61" s="170"/>
      <c r="D61" s="170"/>
      <c r="E61" s="170"/>
      <c r="F61" s="170"/>
      <c r="G61" s="170"/>
      <c r="H61" s="170"/>
      <c r="I61" s="170"/>
      <c r="J61" s="170"/>
      <c r="AZ61" s="169" t="str">
        <f>B61</f>
        <v>Pozn.1)</v>
      </c>
    </row>
    <row r="62" spans="1:52" x14ac:dyDescent="0.25">
      <c r="B62" s="170" t="s">
        <v>84</v>
      </c>
      <c r="C62" s="170"/>
      <c r="D62" s="170"/>
      <c r="E62" s="170"/>
      <c r="F62" s="170"/>
      <c r="G62" s="170"/>
      <c r="H62" s="170"/>
      <c r="I62" s="170"/>
      <c r="J62" s="170"/>
      <c r="AZ62" s="169" t="str">
        <f>B62</f>
        <v>Není-li to odůvodněno předmětem veřejné zakázky, zadavatel nesmí podle § 89 odst. 5</v>
      </c>
    </row>
    <row r="63" spans="1:52" x14ac:dyDescent="0.25">
      <c r="B63" s="170" t="s">
        <v>85</v>
      </c>
      <c r="C63" s="170"/>
      <c r="D63" s="170"/>
      <c r="E63" s="170"/>
      <c r="F63" s="170"/>
      <c r="G63" s="170"/>
      <c r="H63" s="170"/>
      <c r="I63" s="170"/>
      <c r="J63" s="170"/>
      <c r="AZ63" s="169" t="str">
        <f>B63</f>
        <v>Zákona zvýhodnit nebo znevýhodnit určité dodavatele nebo výrobky tím, že technické</v>
      </c>
    </row>
    <row r="64" spans="1:52" x14ac:dyDescent="0.25">
      <c r="B64" s="170" t="s">
        <v>86</v>
      </c>
      <c r="C64" s="170"/>
      <c r="D64" s="170"/>
      <c r="E64" s="170"/>
      <c r="F64" s="170"/>
      <c r="G64" s="170"/>
      <c r="H64" s="170"/>
      <c r="I64" s="170"/>
      <c r="J64" s="170"/>
      <c r="AZ64" s="169" t="str">
        <f>B64</f>
        <v>podmínky stanoví prostřednictvím přímého nebo nepřímého odkazu na a) určité</v>
      </c>
    </row>
    <row r="65" spans="2:52" x14ac:dyDescent="0.25">
      <c r="B65" s="170" t="s">
        <v>87</v>
      </c>
      <c r="C65" s="170"/>
      <c r="D65" s="170"/>
      <c r="E65" s="170"/>
      <c r="F65" s="170"/>
      <c r="G65" s="170"/>
      <c r="H65" s="170"/>
      <c r="I65" s="170"/>
      <c r="J65" s="170"/>
      <c r="AZ65" s="169" t="str">
        <f>B65</f>
        <v>dodavatele nebo výrobky, nebo b) patenty na vynálezy, užitné vzory, průmyslové vzory,</v>
      </c>
    </row>
    <row r="66" spans="2:52" x14ac:dyDescent="0.25">
      <c r="B66" s="170" t="s">
        <v>88</v>
      </c>
      <c r="C66" s="170"/>
      <c r="D66" s="170"/>
      <c r="E66" s="170"/>
      <c r="F66" s="170"/>
      <c r="G66" s="170"/>
      <c r="H66" s="170"/>
      <c r="I66" s="170"/>
      <c r="J66" s="170"/>
      <c r="AZ66" s="169" t="str">
        <f>B66</f>
        <v>ochranné známky nebo označení původu.</v>
      </c>
    </row>
    <row r="67" spans="2:52" x14ac:dyDescent="0.25">
      <c r="B67" s="170" t="s">
        <v>89</v>
      </c>
      <c r="C67" s="170"/>
      <c r="D67" s="170"/>
      <c r="E67" s="170"/>
      <c r="F67" s="170"/>
      <c r="G67" s="170"/>
      <c r="H67" s="170"/>
      <c r="I67" s="170"/>
      <c r="J67" s="170"/>
      <c r="AZ67" s="169" t="str">
        <f>B67</f>
        <v>Odkaz podle odstavce 5 písm. a) nebo b) může zadavatel použít, pokud stanovení</v>
      </c>
    </row>
    <row r="68" spans="2:52" x14ac:dyDescent="0.25">
      <c r="B68" s="170" t="s">
        <v>90</v>
      </c>
      <c r="C68" s="170"/>
      <c r="D68" s="170"/>
      <c r="E68" s="170"/>
      <c r="F68" s="170"/>
      <c r="G68" s="170"/>
      <c r="H68" s="170"/>
      <c r="I68" s="170"/>
      <c r="J68" s="170"/>
      <c r="AZ68" s="169" t="str">
        <f>B68</f>
        <v>technických podmínek podle odstavce 1 § 89 Zákona nemůže být dostatečně přesné nebo</v>
      </c>
    </row>
    <row r="69" spans="2:52" x14ac:dyDescent="0.25">
      <c r="B69" s="170" t="s">
        <v>91</v>
      </c>
      <c r="C69" s="170"/>
      <c r="D69" s="170"/>
      <c r="E69" s="170"/>
      <c r="F69" s="170"/>
      <c r="G69" s="170"/>
      <c r="H69" s="170"/>
      <c r="I69" s="170"/>
      <c r="J69" s="170"/>
      <c r="AZ69" s="169" t="str">
        <f>B69</f>
        <v>srozumitelné.</v>
      </c>
    </row>
    <row r="70" spans="2:52" x14ac:dyDescent="0.25">
      <c r="B70" s="170" t="s">
        <v>92</v>
      </c>
      <c r="C70" s="170"/>
      <c r="D70" s="170"/>
      <c r="E70" s="170"/>
      <c r="F70" s="170"/>
      <c r="G70" s="170"/>
      <c r="H70" s="170"/>
      <c r="I70" s="170"/>
      <c r="J70" s="170"/>
      <c r="AZ70" s="169" t="str">
        <f>B70</f>
        <v>Je-li v zadávací dokumentaci nebo jejich přílohách uveden odkaz na konkrétní výrobek,</v>
      </c>
    </row>
    <row r="71" spans="2:52" x14ac:dyDescent="0.25">
      <c r="B71" s="170" t="s">
        <v>93</v>
      </c>
      <c r="C71" s="170"/>
      <c r="D71" s="170"/>
      <c r="E71" s="170"/>
      <c r="F71" s="170"/>
      <c r="G71" s="170"/>
      <c r="H71" s="170"/>
      <c r="I71" s="170"/>
      <c r="J71" s="170"/>
      <c r="AZ71" s="169" t="str">
        <f>B71</f>
        <v>materiál, technologii případně na obchodní firmu, má se za to, že se jedná o vymezení</v>
      </c>
    </row>
    <row r="72" spans="2:52" x14ac:dyDescent="0.25">
      <c r="B72" s="170" t="s">
        <v>94</v>
      </c>
      <c r="C72" s="170"/>
      <c r="D72" s="170"/>
      <c r="E72" s="170"/>
      <c r="F72" s="170"/>
      <c r="G72" s="170"/>
      <c r="H72" s="170"/>
      <c r="I72" s="170"/>
      <c r="J72" s="170"/>
      <c r="AZ72" s="169" t="str">
        <f>B72</f>
        <v>minimálních požadovaných standardů výrobku, technologie či materiálu. V tomto případě</v>
      </c>
    </row>
    <row r="73" spans="2:52" x14ac:dyDescent="0.25">
      <c r="B73" s="170" t="s">
        <v>95</v>
      </c>
      <c r="C73" s="170"/>
      <c r="D73" s="170"/>
      <c r="E73" s="170"/>
      <c r="F73" s="170"/>
      <c r="G73" s="170"/>
      <c r="H73" s="170"/>
      <c r="I73" s="170"/>
      <c r="J73" s="170"/>
      <c r="AZ73" s="169" t="str">
        <f>B73</f>
        <v>je dodavatel oprávněn v nabídce uvést i jiné, kvalitativně a technicky obdobné řešení, které</v>
      </c>
    </row>
    <row r="74" spans="2:52" x14ac:dyDescent="0.25">
      <c r="B74" s="170" t="s">
        <v>96</v>
      </c>
      <c r="C74" s="170"/>
      <c r="D74" s="170"/>
      <c r="E74" s="170"/>
      <c r="F74" s="170"/>
      <c r="G74" s="170"/>
      <c r="H74" s="170"/>
      <c r="I74" s="170"/>
      <c r="J74" s="170"/>
      <c r="AZ74" s="169" t="str">
        <f>B74</f>
        <v>splňuje minimálně požadované standardy a odpovídá uvedeným parametrům. Je-li v</v>
      </c>
    </row>
    <row r="75" spans="2:52" x14ac:dyDescent="0.25">
      <c r="B75" s="170" t="s">
        <v>97</v>
      </c>
      <c r="C75" s="170"/>
      <c r="D75" s="170"/>
      <c r="E75" s="170"/>
      <c r="F75" s="170"/>
      <c r="G75" s="170"/>
      <c r="H75" s="170"/>
      <c r="I75" s="170"/>
      <c r="J75" s="170"/>
      <c r="AZ75" s="169" t="str">
        <f>B75</f>
        <v>zadávací dokumentaci nebo jejich přílohách snad definován konkrétní výrobce, jeho</v>
      </c>
    </row>
    <row r="76" spans="2:52" x14ac:dyDescent="0.25">
      <c r="B76" s="170" t="s">
        <v>98</v>
      </c>
      <c r="C76" s="170"/>
      <c r="D76" s="170"/>
      <c r="E76" s="170"/>
      <c r="F76" s="170"/>
      <c r="G76" s="170"/>
      <c r="H76" s="170"/>
      <c r="I76" s="170"/>
      <c r="J76" s="170"/>
      <c r="AZ76" s="169" t="str">
        <f>B76</f>
        <v>zástupce, či výrobek nebo technologie, má se pouze za to, že je tím definován požadovaný´</v>
      </c>
    </row>
    <row r="77" spans="2:52" x14ac:dyDescent="0.25">
      <c r="B77" s="170" t="s">
        <v>99</v>
      </c>
      <c r="C77" s="170"/>
      <c r="D77" s="170"/>
      <c r="E77" s="170"/>
      <c r="F77" s="170"/>
      <c r="G77" s="170"/>
      <c r="H77" s="170"/>
      <c r="I77" s="170"/>
      <c r="J77" s="170"/>
      <c r="AZ77" s="169" t="str">
        <f>B77</f>
        <v>standard dodávky a v samotné nabídce může být zcela, či částečně nahrazen i výrobkem</v>
      </c>
    </row>
    <row r="78" spans="2:52" x14ac:dyDescent="0.25">
      <c r="B78" s="170" t="s">
        <v>100</v>
      </c>
      <c r="C78" s="170"/>
      <c r="D78" s="170"/>
      <c r="E78" s="170"/>
      <c r="F78" s="170"/>
      <c r="G78" s="170"/>
      <c r="H78" s="170"/>
      <c r="I78" s="170"/>
      <c r="J78" s="170"/>
      <c r="AZ78" s="169" t="str">
        <f>B78</f>
        <v>jiným, srovnatelným apod.</v>
      </c>
    </row>
    <row r="79" spans="2:52" x14ac:dyDescent="0.25">
      <c r="B79" s="170" t="s">
        <v>101</v>
      </c>
      <c r="C79" s="170"/>
      <c r="D79" s="170"/>
      <c r="E79" s="170"/>
      <c r="F79" s="170"/>
      <c r="G79" s="170"/>
      <c r="H79" s="170"/>
      <c r="I79" s="170"/>
      <c r="J79" s="170"/>
      <c r="AZ79" s="169" t="str">
        <f>B79</f>
        <v>PŘESTOŽE JE TATO POZNÁMKA UVEDENA U ROZPOČTU 001-A, PLATÍ PRO CELÝ ROZPOČET STAVBY</v>
      </c>
    </row>
    <row r="82" spans="1:10" ht="15.6" x14ac:dyDescent="0.3">
      <c r="B82" s="171" t="s">
        <v>102</v>
      </c>
    </row>
    <row r="84" spans="1:10" ht="25.5" customHeight="1" x14ac:dyDescent="0.25">
      <c r="A84" s="172"/>
      <c r="B84" s="175" t="s">
        <v>18</v>
      </c>
      <c r="C84" s="175" t="s">
        <v>6</v>
      </c>
      <c r="D84" s="176"/>
      <c r="E84" s="176"/>
      <c r="F84" s="177" t="s">
        <v>103</v>
      </c>
      <c r="G84" s="177" t="s">
        <v>32</v>
      </c>
      <c r="H84" s="177" t="s">
        <v>33</v>
      </c>
      <c r="I84" s="177" t="s">
        <v>31</v>
      </c>
      <c r="J84" s="177" t="s">
        <v>0</v>
      </c>
    </row>
    <row r="85" spans="1:10" ht="25.5" customHeight="1" x14ac:dyDescent="0.25">
      <c r="A85" s="173"/>
      <c r="B85" s="178" t="s">
        <v>104</v>
      </c>
      <c r="C85" s="179" t="s">
        <v>105</v>
      </c>
      <c r="D85" s="180"/>
      <c r="E85" s="180"/>
      <c r="F85" s="185" t="s">
        <v>26</v>
      </c>
      <c r="G85" s="186">
        <f>'1.NP'!I8</f>
        <v>0</v>
      </c>
      <c r="H85" s="186">
        <f>'1.NP'!K8</f>
        <v>0</v>
      </c>
      <c r="I85" s="186">
        <f>G85+H85</f>
        <v>0</v>
      </c>
      <c r="J85" s="183" t="str">
        <f>IF(I160=0,"",I85/I160*100)</f>
        <v/>
      </c>
    </row>
    <row r="86" spans="1:10" ht="25.5" customHeight="1" x14ac:dyDescent="0.25">
      <c r="A86" s="173"/>
      <c r="B86" s="178" t="s">
        <v>106</v>
      </c>
      <c r="C86" s="179" t="s">
        <v>107</v>
      </c>
      <c r="D86" s="180"/>
      <c r="E86" s="180"/>
      <c r="F86" s="185" t="s">
        <v>26</v>
      </c>
      <c r="G86" s="186">
        <f>ZVT!I8+PARK!I8+ÚPRAVY!I8</f>
        <v>0</v>
      </c>
      <c r="H86" s="186">
        <f>ZVT!K8+PARK!K8+ÚPRAVY!K8</f>
        <v>0</v>
      </c>
      <c r="I86" s="186">
        <f>G86+H86</f>
        <v>0</v>
      </c>
      <c r="J86" s="183" t="str">
        <f>IF(I160=0,"",I86/I160*100)</f>
        <v/>
      </c>
    </row>
    <row r="87" spans="1:10" ht="25.5" customHeight="1" x14ac:dyDescent="0.25">
      <c r="A87" s="173"/>
      <c r="B87" s="178" t="s">
        <v>108</v>
      </c>
      <c r="C87" s="179" t="s">
        <v>109</v>
      </c>
      <c r="D87" s="180"/>
      <c r="E87" s="180"/>
      <c r="F87" s="185" t="s">
        <v>26</v>
      </c>
      <c r="G87" s="186">
        <f>'IZOLACE SUTERÉN'!I8</f>
        <v>0</v>
      </c>
      <c r="H87" s="186">
        <f>'IZOLACE SUTERÉN'!K8</f>
        <v>0</v>
      </c>
      <c r="I87" s="186">
        <f>G87+H87</f>
        <v>0</v>
      </c>
      <c r="J87" s="183" t="str">
        <f>IF(I160=0,"",I87/I160*100)</f>
        <v/>
      </c>
    </row>
    <row r="88" spans="1:10" ht="25.5" customHeight="1" x14ac:dyDescent="0.25">
      <c r="A88" s="173"/>
      <c r="B88" s="178" t="s">
        <v>110</v>
      </c>
      <c r="C88" s="179" t="s">
        <v>111</v>
      </c>
      <c r="D88" s="180"/>
      <c r="E88" s="180"/>
      <c r="F88" s="185" t="s">
        <v>26</v>
      </c>
      <c r="G88" s="186">
        <f>'1.PP'!I8+'IZOLACE SUTERÉN'!I13</f>
        <v>0</v>
      </c>
      <c r="H88" s="186">
        <f>'1.PP'!K8+'IZOLACE SUTERÉN'!K13</f>
        <v>0</v>
      </c>
      <c r="I88" s="186">
        <f>G88+H88</f>
        <v>0</v>
      </c>
      <c r="J88" s="183" t="str">
        <f>IF(I160=0,"",I88/I160*100)</f>
        <v/>
      </c>
    </row>
    <row r="89" spans="1:10" ht="25.5" customHeight="1" x14ac:dyDescent="0.25">
      <c r="A89" s="173"/>
      <c r="B89" s="178" t="s">
        <v>112</v>
      </c>
      <c r="C89" s="179" t="s">
        <v>113</v>
      </c>
      <c r="D89" s="180"/>
      <c r="E89" s="180"/>
      <c r="F89" s="185" t="s">
        <v>26</v>
      </c>
      <c r="G89" s="186">
        <f>'1.PP'!I17+'IZOLACE SUTERÉN'!I24</f>
        <v>0</v>
      </c>
      <c r="H89" s="186">
        <f>'1.PP'!K17+'IZOLACE SUTERÉN'!K24</f>
        <v>0</v>
      </c>
      <c r="I89" s="186">
        <f>G89+H89</f>
        <v>0</v>
      </c>
      <c r="J89" s="183" t="str">
        <f>IF(I160=0,"",I89/I160*100)</f>
        <v/>
      </c>
    </row>
    <row r="90" spans="1:10" ht="25.5" customHeight="1" x14ac:dyDescent="0.25">
      <c r="A90" s="173"/>
      <c r="B90" s="178" t="s">
        <v>114</v>
      </c>
      <c r="C90" s="179" t="s">
        <v>115</v>
      </c>
      <c r="D90" s="180"/>
      <c r="E90" s="180"/>
      <c r="F90" s="185" t="s">
        <v>26</v>
      </c>
      <c r="G90" s="186">
        <f>'1.PP'!I33+'IZOLACE SUTERÉN'!I50</f>
        <v>0</v>
      </c>
      <c r="H90" s="186">
        <f>'1.PP'!K33+'IZOLACE SUTERÉN'!K50</f>
        <v>0</v>
      </c>
      <c r="I90" s="186">
        <f>G90+H90</f>
        <v>0</v>
      </c>
      <c r="J90" s="183" t="str">
        <f>IF(I160=0,"",I90/I160*100)</f>
        <v/>
      </c>
    </row>
    <row r="91" spans="1:10" ht="25.5" customHeight="1" x14ac:dyDescent="0.25">
      <c r="A91" s="173"/>
      <c r="B91" s="178" t="s">
        <v>116</v>
      </c>
      <c r="C91" s="179" t="s">
        <v>117</v>
      </c>
      <c r="D91" s="180"/>
      <c r="E91" s="180"/>
      <c r="F91" s="185" t="s">
        <v>26</v>
      </c>
      <c r="G91" s="186">
        <f>PARK!I32</f>
        <v>0</v>
      </c>
      <c r="H91" s="186">
        <f>PARK!K32</f>
        <v>0</v>
      </c>
      <c r="I91" s="186">
        <f>G91+H91</f>
        <v>0</v>
      </c>
      <c r="J91" s="183" t="str">
        <f>IF(I160=0,"",I91/I160*100)</f>
        <v/>
      </c>
    </row>
    <row r="92" spans="1:10" ht="25.5" customHeight="1" x14ac:dyDescent="0.25">
      <c r="A92" s="173"/>
      <c r="B92" s="178" t="s">
        <v>118</v>
      </c>
      <c r="C92" s="179" t="s">
        <v>119</v>
      </c>
      <c r="D92" s="180"/>
      <c r="E92" s="180"/>
      <c r="F92" s="185" t="s">
        <v>26</v>
      </c>
      <c r="G92" s="186">
        <f>'IZOLACE SUTERÉN'!I61</f>
        <v>0</v>
      </c>
      <c r="H92" s="186">
        <f>'IZOLACE SUTERÉN'!K61</f>
        <v>0</v>
      </c>
      <c r="I92" s="186">
        <f>G92+H92</f>
        <v>0</v>
      </c>
      <c r="J92" s="183" t="str">
        <f>IF(I160=0,"",I92/I160*100)</f>
        <v/>
      </c>
    </row>
    <row r="93" spans="1:10" ht="25.5" customHeight="1" x14ac:dyDescent="0.25">
      <c r="A93" s="173"/>
      <c r="B93" s="178" t="s">
        <v>120</v>
      </c>
      <c r="C93" s="179" t="s">
        <v>121</v>
      </c>
      <c r="D93" s="180"/>
      <c r="E93" s="180"/>
      <c r="F93" s="185" t="s">
        <v>26</v>
      </c>
      <c r="G93" s="186">
        <f>'1.PP'!I40</f>
        <v>0</v>
      </c>
      <c r="H93" s="186">
        <f>'1.PP'!K40</f>
        <v>0</v>
      </c>
      <c r="I93" s="186">
        <f>G93+H93</f>
        <v>0</v>
      </c>
      <c r="J93" s="183" t="str">
        <f>IF(I160=0,"",I93/I160*100)</f>
        <v/>
      </c>
    </row>
    <row r="94" spans="1:10" ht="25.5" customHeight="1" x14ac:dyDescent="0.25">
      <c r="A94" s="173"/>
      <c r="B94" s="178" t="s">
        <v>122</v>
      </c>
      <c r="C94" s="179" t="s">
        <v>123</v>
      </c>
      <c r="D94" s="180"/>
      <c r="E94" s="180"/>
      <c r="F94" s="185" t="s">
        <v>26</v>
      </c>
      <c r="G94" s="186">
        <f>'1.PP'!I51+ÚPRAVY!I17</f>
        <v>0</v>
      </c>
      <c r="H94" s="186">
        <f>'1.PP'!K51+ÚPRAVY!K17</f>
        <v>0</v>
      </c>
      <c r="I94" s="186">
        <f>G94+H94</f>
        <v>0</v>
      </c>
      <c r="J94" s="183" t="str">
        <f>IF(I160=0,"",I94/I160*100)</f>
        <v/>
      </c>
    </row>
    <row r="95" spans="1:10" ht="25.5" customHeight="1" x14ac:dyDescent="0.25">
      <c r="A95" s="173"/>
      <c r="B95" s="178" t="s">
        <v>124</v>
      </c>
      <c r="C95" s="179" t="s">
        <v>125</v>
      </c>
      <c r="D95" s="180"/>
      <c r="E95" s="180"/>
      <c r="F95" s="185" t="s">
        <v>26</v>
      </c>
      <c r="G95" s="186">
        <f>'1.PP'!I54+'1.NP'!I10+'2.NP'!I8</f>
        <v>0</v>
      </c>
      <c r="H95" s="186">
        <f>'1.PP'!K54+'1.NP'!K10+'2.NP'!K8</f>
        <v>0</v>
      </c>
      <c r="I95" s="186">
        <f>G95+H95</f>
        <v>0</v>
      </c>
      <c r="J95" s="183" t="str">
        <f>IF(I160=0,"",I95/I160*100)</f>
        <v/>
      </c>
    </row>
    <row r="96" spans="1:10" ht="25.5" customHeight="1" x14ac:dyDescent="0.25">
      <c r="A96" s="173"/>
      <c r="B96" s="178" t="s">
        <v>126</v>
      </c>
      <c r="C96" s="179" t="s">
        <v>127</v>
      </c>
      <c r="D96" s="180"/>
      <c r="E96" s="180"/>
      <c r="F96" s="185" t="s">
        <v>26</v>
      </c>
      <c r="G96" s="186">
        <f>'1.PP'!I62+'1.NP'!I17+'2.NP'!I14</f>
        <v>0</v>
      </c>
      <c r="H96" s="186">
        <f>'1.PP'!K62+'1.NP'!K17+'2.NP'!K14</f>
        <v>0</v>
      </c>
      <c r="I96" s="186">
        <f>G96+H96</f>
        <v>0</v>
      </c>
      <c r="J96" s="183" t="str">
        <f>IF(I160=0,"",I96/I160*100)</f>
        <v/>
      </c>
    </row>
    <row r="97" spans="1:10" ht="25.5" customHeight="1" x14ac:dyDescent="0.25">
      <c r="A97" s="173"/>
      <c r="B97" s="178" t="s">
        <v>128</v>
      </c>
      <c r="C97" s="179" t="s">
        <v>129</v>
      </c>
      <c r="D97" s="180"/>
      <c r="E97" s="180"/>
      <c r="F97" s="185" t="s">
        <v>26</v>
      </c>
      <c r="G97" s="186">
        <f>ZVT!I33</f>
        <v>0</v>
      </c>
      <c r="H97" s="186">
        <f>ZVT!K33</f>
        <v>0</v>
      </c>
      <c r="I97" s="186">
        <f>G97+H97</f>
        <v>0</v>
      </c>
      <c r="J97" s="183" t="str">
        <f>IF(I160=0,"",I97/I160*100)</f>
        <v/>
      </c>
    </row>
    <row r="98" spans="1:10" ht="25.5" customHeight="1" x14ac:dyDescent="0.25">
      <c r="A98" s="173"/>
      <c r="B98" s="178" t="s">
        <v>130</v>
      </c>
      <c r="C98" s="179" t="s">
        <v>131</v>
      </c>
      <c r="D98" s="180"/>
      <c r="E98" s="180"/>
      <c r="F98" s="185" t="s">
        <v>26</v>
      </c>
      <c r="G98" s="186">
        <f>'1.NP'!I28+'2.NP'!I31</f>
        <v>0</v>
      </c>
      <c r="H98" s="186">
        <f>'1.NP'!K28+'2.NP'!K31</f>
        <v>0</v>
      </c>
      <c r="I98" s="186">
        <f>G98+H98</f>
        <v>0</v>
      </c>
      <c r="J98" s="183" t="str">
        <f>IF(I160=0,"",I98/I160*100)</f>
        <v/>
      </c>
    </row>
    <row r="99" spans="1:10" ht="25.5" customHeight="1" x14ac:dyDescent="0.25">
      <c r="A99" s="173"/>
      <c r="B99" s="178" t="s">
        <v>132</v>
      </c>
      <c r="C99" s="179" t="s">
        <v>133</v>
      </c>
      <c r="D99" s="180"/>
      <c r="E99" s="180"/>
      <c r="F99" s="185" t="s">
        <v>26</v>
      </c>
      <c r="G99" s="186">
        <f>PARK!I38+ÚPRAVY!I20</f>
        <v>0</v>
      </c>
      <c r="H99" s="186">
        <f>PARK!K38+ÚPRAVY!K20</f>
        <v>0</v>
      </c>
      <c r="I99" s="186">
        <f>G99+H99</f>
        <v>0</v>
      </c>
      <c r="J99" s="183" t="str">
        <f>IF(I160=0,"",I99/I160*100)</f>
        <v/>
      </c>
    </row>
    <row r="100" spans="1:10" ht="25.5" customHeight="1" x14ac:dyDescent="0.25">
      <c r="A100" s="173"/>
      <c r="B100" s="178" t="s">
        <v>134</v>
      </c>
      <c r="C100" s="179" t="s">
        <v>135</v>
      </c>
      <c r="D100" s="180"/>
      <c r="E100" s="180"/>
      <c r="F100" s="185" t="s">
        <v>26</v>
      </c>
      <c r="G100" s="186">
        <f>'1.PP'!I67</f>
        <v>0</v>
      </c>
      <c r="H100" s="186">
        <f>'1.PP'!K67</f>
        <v>0</v>
      </c>
      <c r="I100" s="186">
        <f>G100+H100</f>
        <v>0</v>
      </c>
      <c r="J100" s="183" t="str">
        <f>IF(I160=0,"",I100/I160*100)</f>
        <v/>
      </c>
    </row>
    <row r="101" spans="1:10" ht="25.5" customHeight="1" x14ac:dyDescent="0.25">
      <c r="A101" s="173"/>
      <c r="B101" s="178" t="s">
        <v>136</v>
      </c>
      <c r="C101" s="179" t="s">
        <v>137</v>
      </c>
      <c r="D101" s="180"/>
      <c r="E101" s="180"/>
      <c r="F101" s="185" t="s">
        <v>26</v>
      </c>
      <c r="G101" s="186">
        <f>'1.PP'!I115+ZVT!I38</f>
        <v>0</v>
      </c>
      <c r="H101" s="186">
        <f>'1.PP'!K115+ZVT!K38</f>
        <v>0</v>
      </c>
      <c r="I101" s="186">
        <f>G101+H101</f>
        <v>0</v>
      </c>
      <c r="J101" s="183" t="str">
        <f>IF(I160=0,"",I101/I160*100)</f>
        <v/>
      </c>
    </row>
    <row r="102" spans="1:10" ht="25.5" customHeight="1" x14ac:dyDescent="0.25">
      <c r="A102" s="173"/>
      <c r="B102" s="178" t="s">
        <v>136</v>
      </c>
      <c r="C102" s="179" t="s">
        <v>138</v>
      </c>
      <c r="D102" s="180"/>
      <c r="E102" s="180"/>
      <c r="F102" s="185" t="s">
        <v>26</v>
      </c>
      <c r="G102" s="186">
        <f>'1.NP'!I38+'2.NP'!I42</f>
        <v>0</v>
      </c>
      <c r="H102" s="186">
        <f>'1.NP'!K38+'2.NP'!K42</f>
        <v>0</v>
      </c>
      <c r="I102" s="186">
        <f>G102+H102</f>
        <v>0</v>
      </c>
      <c r="J102" s="183" t="str">
        <f>IF(I160=0,"",I102/I160*100)</f>
        <v/>
      </c>
    </row>
    <row r="103" spans="1:10" ht="25.5" customHeight="1" x14ac:dyDescent="0.25">
      <c r="A103" s="173"/>
      <c r="B103" s="178" t="s">
        <v>139</v>
      </c>
      <c r="C103" s="179" t="s">
        <v>140</v>
      </c>
      <c r="D103" s="180"/>
      <c r="E103" s="180"/>
      <c r="F103" s="185" t="s">
        <v>26</v>
      </c>
      <c r="G103" s="186">
        <f>'1.PP'!I189</f>
        <v>0</v>
      </c>
      <c r="H103" s="186">
        <f>'1.PP'!K189</f>
        <v>0</v>
      </c>
      <c r="I103" s="186">
        <f>G103+H103</f>
        <v>0</v>
      </c>
      <c r="J103" s="183" t="str">
        <f>IF(I160=0,"",I103/I160*100)</f>
        <v/>
      </c>
    </row>
    <row r="104" spans="1:10" ht="25.5" customHeight="1" x14ac:dyDescent="0.25">
      <c r="A104" s="173"/>
      <c r="B104" s="178" t="s">
        <v>139</v>
      </c>
      <c r="C104" s="179" t="s">
        <v>141</v>
      </c>
      <c r="D104" s="180"/>
      <c r="E104" s="180"/>
      <c r="F104" s="185" t="s">
        <v>26</v>
      </c>
      <c r="G104" s="186">
        <f>FASÁDA!I8+'IZOLACE SUTERÉN'!I92</f>
        <v>0</v>
      </c>
      <c r="H104" s="186">
        <f>FASÁDA!K8+'IZOLACE SUTERÉN'!K92</f>
        <v>0</v>
      </c>
      <c r="I104" s="186">
        <f>G104+H104</f>
        <v>0</v>
      </c>
      <c r="J104" s="183" t="str">
        <f>IF(I160=0,"",I104/I160*100)</f>
        <v/>
      </c>
    </row>
    <row r="105" spans="1:10" ht="25.5" customHeight="1" x14ac:dyDescent="0.25">
      <c r="A105" s="173"/>
      <c r="B105" s="178" t="s">
        <v>142</v>
      </c>
      <c r="C105" s="179" t="s">
        <v>143</v>
      </c>
      <c r="D105" s="180"/>
      <c r="E105" s="180"/>
      <c r="F105" s="185" t="s">
        <v>26</v>
      </c>
      <c r="G105" s="186">
        <f>'1.PP'!I210+'1.NP'!I225+ZVT!I45</f>
        <v>0</v>
      </c>
      <c r="H105" s="186">
        <f>'1.PP'!K210+'1.NP'!K225+ZVT!K45</f>
        <v>0</v>
      </c>
      <c r="I105" s="186">
        <f>G105+H105</f>
        <v>0</v>
      </c>
      <c r="J105" s="183" t="str">
        <f>IF(I160=0,"",I105/I160*100)</f>
        <v/>
      </c>
    </row>
    <row r="106" spans="1:10" ht="25.5" customHeight="1" x14ac:dyDescent="0.25">
      <c r="A106" s="173"/>
      <c r="B106" s="178" t="s">
        <v>144</v>
      </c>
      <c r="C106" s="179" t="s">
        <v>145</v>
      </c>
      <c r="D106" s="180"/>
      <c r="E106" s="180"/>
      <c r="F106" s="185" t="s">
        <v>26</v>
      </c>
      <c r="G106" s="186">
        <f>'1.PP'!I244+'1.NP'!I236+'2.NP'!I100</f>
        <v>0</v>
      </c>
      <c r="H106" s="186">
        <f>'1.PP'!K244+'1.NP'!K236+'2.NP'!K100</f>
        <v>0</v>
      </c>
      <c r="I106" s="186">
        <f>G106+H106</f>
        <v>0</v>
      </c>
      <c r="J106" s="183" t="str">
        <f>IF(I160=0,"",I106/I160*100)</f>
        <v/>
      </c>
    </row>
    <row r="107" spans="1:10" ht="25.5" customHeight="1" x14ac:dyDescent="0.25">
      <c r="A107" s="173"/>
      <c r="B107" s="178" t="s">
        <v>146</v>
      </c>
      <c r="C107" s="179" t="s">
        <v>147</v>
      </c>
      <c r="D107" s="180"/>
      <c r="E107" s="180"/>
      <c r="F107" s="185" t="s">
        <v>26</v>
      </c>
      <c r="G107" s="186">
        <f>'1.PP'!I258</f>
        <v>0</v>
      </c>
      <c r="H107" s="186">
        <f>'1.PP'!K258</f>
        <v>0</v>
      </c>
      <c r="I107" s="186">
        <f>G107+H107</f>
        <v>0</v>
      </c>
      <c r="J107" s="183" t="str">
        <f>IF(I160=0,"",I107/I160*100)</f>
        <v/>
      </c>
    </row>
    <row r="108" spans="1:10" ht="25.5" customHeight="1" x14ac:dyDescent="0.25">
      <c r="A108" s="173"/>
      <c r="B108" s="178" t="s">
        <v>148</v>
      </c>
      <c r="C108" s="179" t="s">
        <v>149</v>
      </c>
      <c r="D108" s="180"/>
      <c r="E108" s="180"/>
      <c r="F108" s="185" t="s">
        <v>26</v>
      </c>
      <c r="G108" s="186">
        <f>ZVT!I52</f>
        <v>0</v>
      </c>
      <c r="H108" s="186">
        <f>ZVT!K52</f>
        <v>0</v>
      </c>
      <c r="I108" s="186">
        <f>G108+H108</f>
        <v>0</v>
      </c>
      <c r="J108" s="183" t="str">
        <f>IF(I160=0,"",I108/I160*100)</f>
        <v/>
      </c>
    </row>
    <row r="109" spans="1:10" ht="25.5" customHeight="1" x14ac:dyDescent="0.25">
      <c r="A109" s="173"/>
      <c r="B109" s="178" t="s">
        <v>150</v>
      </c>
      <c r="C109" s="179" t="s">
        <v>151</v>
      </c>
      <c r="D109" s="180"/>
      <c r="E109" s="180"/>
      <c r="F109" s="185" t="s">
        <v>26</v>
      </c>
      <c r="G109" s="186">
        <f>'IZOLACE SUTERÉN'!I98+PARK!I49</f>
        <v>0</v>
      </c>
      <c r="H109" s="186">
        <f>'IZOLACE SUTERÉN'!K98+PARK!K49</f>
        <v>0</v>
      </c>
      <c r="I109" s="186">
        <f>G109+H109</f>
        <v>0</v>
      </c>
      <c r="J109" s="183" t="str">
        <f>IF(I160=0,"",I109/I160*100)</f>
        <v/>
      </c>
    </row>
    <row r="110" spans="1:10" ht="25.5" customHeight="1" x14ac:dyDescent="0.25">
      <c r="A110" s="173"/>
      <c r="B110" s="178" t="s">
        <v>152</v>
      </c>
      <c r="C110" s="179" t="s">
        <v>153</v>
      </c>
      <c r="D110" s="180"/>
      <c r="E110" s="180"/>
      <c r="F110" s="185" t="s">
        <v>26</v>
      </c>
      <c r="G110" s="186">
        <f>'1.PP'!I260+'1.NP'!I250+'2.NP'!I112+FASÁDA!I25</f>
        <v>0</v>
      </c>
      <c r="H110" s="186">
        <f>'1.PP'!K260+'1.NP'!K250+'2.NP'!K112+FASÁDA!K25</f>
        <v>0</v>
      </c>
      <c r="I110" s="186">
        <f>G110+H110</f>
        <v>0</v>
      </c>
      <c r="J110" s="183" t="str">
        <f>IF(I160=0,"",I110/I160*100)</f>
        <v/>
      </c>
    </row>
    <row r="111" spans="1:10" ht="25.5" customHeight="1" x14ac:dyDescent="0.25">
      <c r="A111" s="173"/>
      <c r="B111" s="178" t="s">
        <v>154</v>
      </c>
      <c r="C111" s="179" t="s">
        <v>155</v>
      </c>
      <c r="D111" s="180"/>
      <c r="E111" s="180"/>
      <c r="F111" s="185" t="s">
        <v>26</v>
      </c>
      <c r="G111" s="186">
        <f>'1.PP'!I263+'1.NP'!I253+'2.NP'!I115</f>
        <v>0</v>
      </c>
      <c r="H111" s="186">
        <f>'1.PP'!K263+'1.NP'!K253+'2.NP'!K115</f>
        <v>0</v>
      </c>
      <c r="I111" s="186">
        <f>G111+H111</f>
        <v>0</v>
      </c>
      <c r="J111" s="183" t="str">
        <f>IF(I160=0,"",I111/I160*100)</f>
        <v/>
      </c>
    </row>
    <row r="112" spans="1:10" ht="25.5" customHeight="1" x14ac:dyDescent="0.25">
      <c r="A112" s="173"/>
      <c r="B112" s="178" t="s">
        <v>156</v>
      </c>
      <c r="C112" s="179" t="s">
        <v>157</v>
      </c>
      <c r="D112" s="180"/>
      <c r="E112" s="180"/>
      <c r="F112" s="185" t="s">
        <v>26</v>
      </c>
      <c r="G112" s="186">
        <f>'1.PP'!I266+'1.NP'!I256+'2.NP'!I128+OKNA!I8+FASÁDA!I48</f>
        <v>0</v>
      </c>
      <c r="H112" s="186">
        <f>'1.PP'!K266+'1.NP'!K256+'2.NP'!K128+OKNA!K8+FASÁDA!K48</f>
        <v>0</v>
      </c>
      <c r="I112" s="186">
        <f>G112+H112</f>
        <v>0</v>
      </c>
      <c r="J112" s="183" t="str">
        <f>IF(I160=0,"",I112/I160*100)</f>
        <v/>
      </c>
    </row>
    <row r="113" spans="1:10" ht="25.5" customHeight="1" x14ac:dyDescent="0.25">
      <c r="A113" s="173"/>
      <c r="B113" s="178" t="s">
        <v>158</v>
      </c>
      <c r="C113" s="179" t="s">
        <v>159</v>
      </c>
      <c r="D113" s="180"/>
      <c r="E113" s="180"/>
      <c r="F113" s="185" t="s">
        <v>26</v>
      </c>
      <c r="G113" s="186">
        <f>'1.PP'!I316+'1.NP'!I269+'2.NP'!I141</f>
        <v>0</v>
      </c>
      <c r="H113" s="186">
        <f>'1.PP'!K316+'1.NP'!K269+'2.NP'!K141</f>
        <v>0</v>
      </c>
      <c r="I113" s="186">
        <f>G113+H113</f>
        <v>0</v>
      </c>
      <c r="J113" s="183" t="str">
        <f>IF(I160=0,"",I113/I160*100)</f>
        <v/>
      </c>
    </row>
    <row r="114" spans="1:10" ht="25.5" customHeight="1" x14ac:dyDescent="0.25">
      <c r="A114" s="173"/>
      <c r="B114" s="178" t="s">
        <v>160</v>
      </c>
      <c r="C114" s="179" t="s">
        <v>161</v>
      </c>
      <c r="D114" s="180"/>
      <c r="E114" s="180"/>
      <c r="F114" s="185" t="s">
        <v>26</v>
      </c>
      <c r="G114" s="186">
        <f>'1.PP'!I341+'1.NP'!I307+'2.NP'!I151+FASÁDA!I50+'IZOLACE SUTERÉN'!I106+ZVT!I69</f>
        <v>0</v>
      </c>
      <c r="H114" s="186">
        <f>'1.PP'!K341+'1.NP'!K307+'2.NP'!K151+FASÁDA!K50+'IZOLACE SUTERÉN'!K106+ZVT!K69</f>
        <v>0</v>
      </c>
      <c r="I114" s="186">
        <f>G114+H114</f>
        <v>0</v>
      </c>
      <c r="J114" s="183" t="str">
        <f>IF(I160=0,"",I114/I160*100)</f>
        <v/>
      </c>
    </row>
    <row r="115" spans="1:10" ht="25.5" customHeight="1" x14ac:dyDescent="0.25">
      <c r="A115" s="173"/>
      <c r="B115" s="178" t="s">
        <v>162</v>
      </c>
      <c r="C115" s="179" t="s">
        <v>163</v>
      </c>
      <c r="D115" s="180"/>
      <c r="E115" s="180"/>
      <c r="F115" s="185" t="s">
        <v>26</v>
      </c>
      <c r="G115" s="186">
        <f>SLABOPROUD!I8</f>
        <v>0</v>
      </c>
      <c r="H115" s="186">
        <f>SLABOPROUD!K8</f>
        <v>0</v>
      </c>
      <c r="I115" s="186">
        <f>G115+H115</f>
        <v>0</v>
      </c>
      <c r="J115" s="183" t="str">
        <f>IF(I160=0,"",I115/I160*100)</f>
        <v/>
      </c>
    </row>
    <row r="116" spans="1:10" ht="25.5" customHeight="1" x14ac:dyDescent="0.25">
      <c r="A116" s="173"/>
      <c r="B116" s="178" t="s">
        <v>162</v>
      </c>
      <c r="C116" s="179" t="s">
        <v>164</v>
      </c>
      <c r="D116" s="180"/>
      <c r="E116" s="180"/>
      <c r="F116" s="185" t="s">
        <v>26</v>
      </c>
      <c r="G116" s="186">
        <f>SILNOPROUD!I8</f>
        <v>0</v>
      </c>
      <c r="H116" s="186">
        <f>SILNOPROUD!K8</f>
        <v>0</v>
      </c>
      <c r="I116" s="186">
        <f>G116+H116</f>
        <v>0</v>
      </c>
      <c r="J116" s="183" t="str">
        <f>IF(I160=0,"",I116/I160*100)</f>
        <v/>
      </c>
    </row>
    <row r="117" spans="1:10" ht="25.5" customHeight="1" x14ac:dyDescent="0.25">
      <c r="A117" s="173"/>
      <c r="B117" s="178" t="s">
        <v>165</v>
      </c>
      <c r="C117" s="179" t="s">
        <v>166</v>
      </c>
      <c r="D117" s="180"/>
      <c r="E117" s="180"/>
      <c r="F117" s="185" t="s">
        <v>26</v>
      </c>
      <c r="G117" s="186">
        <f>SILNOPROUD!I22</f>
        <v>0</v>
      </c>
      <c r="H117" s="186">
        <f>SILNOPROUD!K22</f>
        <v>0</v>
      </c>
      <c r="I117" s="186">
        <f>G117+H117</f>
        <v>0</v>
      </c>
      <c r="J117" s="183" t="str">
        <f>IF(I160=0,"",I117/I160*100)</f>
        <v/>
      </c>
    </row>
    <row r="118" spans="1:10" ht="25.5" customHeight="1" x14ac:dyDescent="0.25">
      <c r="A118" s="173"/>
      <c r="B118" s="178" t="s">
        <v>165</v>
      </c>
      <c r="C118" s="179" t="s">
        <v>167</v>
      </c>
      <c r="D118" s="180"/>
      <c r="E118" s="180"/>
      <c r="F118" s="185" t="s">
        <v>26</v>
      </c>
      <c r="G118" s="186">
        <f>SLABOPROUD!I39</f>
        <v>0</v>
      </c>
      <c r="H118" s="186">
        <f>SLABOPROUD!K39</f>
        <v>0</v>
      </c>
      <c r="I118" s="186">
        <f>G118+H118</f>
        <v>0</v>
      </c>
      <c r="J118" s="183" t="str">
        <f>IF(I160=0,"",I118/I160*100)</f>
        <v/>
      </c>
    </row>
    <row r="119" spans="1:10" ht="25.5" customHeight="1" x14ac:dyDescent="0.25">
      <c r="A119" s="173"/>
      <c r="B119" s="178" t="s">
        <v>168</v>
      </c>
      <c r="C119" s="179" t="s">
        <v>169</v>
      </c>
      <c r="D119" s="180"/>
      <c r="E119" s="180"/>
      <c r="F119" s="185" t="s">
        <v>26</v>
      </c>
      <c r="G119" s="186">
        <f>SILNOPROUD!I61</f>
        <v>0</v>
      </c>
      <c r="H119" s="186">
        <f>SILNOPROUD!K61</f>
        <v>0</v>
      </c>
      <c r="I119" s="186">
        <f>G119+H119</f>
        <v>0</v>
      </c>
      <c r="J119" s="183" t="str">
        <f>IF(I160=0,"",I119/I160*100)</f>
        <v/>
      </c>
    </row>
    <row r="120" spans="1:10" ht="25.5" customHeight="1" x14ac:dyDescent="0.25">
      <c r="A120" s="173"/>
      <c r="B120" s="178" t="s">
        <v>168</v>
      </c>
      <c r="C120" s="179" t="s">
        <v>170</v>
      </c>
      <c r="D120" s="180"/>
      <c r="E120" s="180"/>
      <c r="F120" s="185" t="s">
        <v>26</v>
      </c>
      <c r="G120" s="186">
        <f>SLABOPROUD!I81</f>
        <v>0</v>
      </c>
      <c r="H120" s="186">
        <f>SLABOPROUD!K81</f>
        <v>0</v>
      </c>
      <c r="I120" s="186">
        <f>G120+H120</f>
        <v>0</v>
      </c>
      <c r="J120" s="183" t="str">
        <f>IF(I160=0,"",I120/I160*100)</f>
        <v/>
      </c>
    </row>
    <row r="121" spans="1:10" ht="25.5" customHeight="1" x14ac:dyDescent="0.25">
      <c r="A121" s="173"/>
      <c r="B121" s="178" t="s">
        <v>171</v>
      </c>
      <c r="C121" s="179" t="s">
        <v>172</v>
      </c>
      <c r="D121" s="180"/>
      <c r="E121" s="180"/>
      <c r="F121" s="185" t="s">
        <v>26</v>
      </c>
      <c r="G121" s="186">
        <f>SILNOPROUD!I77</f>
        <v>0</v>
      </c>
      <c r="H121" s="186">
        <f>SILNOPROUD!K77</f>
        <v>0</v>
      </c>
      <c r="I121" s="186">
        <f>G121+H121</f>
        <v>0</v>
      </c>
      <c r="J121" s="183" t="str">
        <f>IF(I160=0,"",I121/I160*100)</f>
        <v/>
      </c>
    </row>
    <row r="122" spans="1:10" ht="25.5" customHeight="1" x14ac:dyDescent="0.25">
      <c r="A122" s="173"/>
      <c r="B122" s="178" t="s">
        <v>171</v>
      </c>
      <c r="C122" s="179" t="s">
        <v>173</v>
      </c>
      <c r="D122" s="180"/>
      <c r="E122" s="180"/>
      <c r="F122" s="185" t="s">
        <v>26</v>
      </c>
      <c r="G122" s="186">
        <f>SLABOPROUD!I110</f>
        <v>0</v>
      </c>
      <c r="H122" s="186">
        <f>SLABOPROUD!K110</f>
        <v>0</v>
      </c>
      <c r="I122" s="186">
        <f>G122+H122</f>
        <v>0</v>
      </c>
      <c r="J122" s="183" t="str">
        <f>IF(I160=0,"",I122/I160*100)</f>
        <v/>
      </c>
    </row>
    <row r="123" spans="1:10" ht="25.5" customHeight="1" x14ac:dyDescent="0.25">
      <c r="A123" s="173"/>
      <c r="B123" s="178" t="s">
        <v>174</v>
      </c>
      <c r="C123" s="179" t="s">
        <v>175</v>
      </c>
      <c r="D123" s="180"/>
      <c r="E123" s="180"/>
      <c r="F123" s="185" t="s">
        <v>26</v>
      </c>
      <c r="G123" s="186">
        <f>SILNOPROUD!I98</f>
        <v>0</v>
      </c>
      <c r="H123" s="186">
        <f>SILNOPROUD!K98</f>
        <v>0</v>
      </c>
      <c r="I123" s="186">
        <f>G123+H123</f>
        <v>0</v>
      </c>
      <c r="J123" s="183" t="str">
        <f>IF(I160=0,"",I123/I160*100)</f>
        <v/>
      </c>
    </row>
    <row r="124" spans="1:10" ht="25.5" customHeight="1" x14ac:dyDescent="0.25">
      <c r="A124" s="173"/>
      <c r="B124" s="178" t="s">
        <v>176</v>
      </c>
      <c r="C124" s="179" t="s">
        <v>177</v>
      </c>
      <c r="D124" s="180"/>
      <c r="E124" s="180"/>
      <c r="F124" s="185" t="s">
        <v>26</v>
      </c>
      <c r="G124" s="186">
        <f>SILNOPROUD!I102</f>
        <v>0</v>
      </c>
      <c r="H124" s="186">
        <f>SILNOPROUD!K102</f>
        <v>0</v>
      </c>
      <c r="I124" s="186">
        <f>G124+H124</f>
        <v>0</v>
      </c>
      <c r="J124" s="183" t="str">
        <f>IF(I160=0,"",I124/I160*100)</f>
        <v/>
      </c>
    </row>
    <row r="125" spans="1:10" ht="25.5" customHeight="1" x14ac:dyDescent="0.25">
      <c r="A125" s="173"/>
      <c r="B125" s="178" t="s">
        <v>178</v>
      </c>
      <c r="C125" s="179" t="s">
        <v>179</v>
      </c>
      <c r="D125" s="180"/>
      <c r="E125" s="180"/>
      <c r="F125" s="185" t="s">
        <v>26</v>
      </c>
      <c r="G125" s="186">
        <f>SILNOPROUD!I113</f>
        <v>0</v>
      </c>
      <c r="H125" s="186">
        <f>SILNOPROUD!K113</f>
        <v>0</v>
      </c>
      <c r="I125" s="186">
        <f>G125+H125</f>
        <v>0</v>
      </c>
      <c r="J125" s="183" t="str">
        <f>IF(I160=0,"",I125/I160*100)</f>
        <v/>
      </c>
    </row>
    <row r="126" spans="1:10" ht="25.5" customHeight="1" x14ac:dyDescent="0.25">
      <c r="A126" s="173"/>
      <c r="B126" s="178" t="s">
        <v>180</v>
      </c>
      <c r="C126" s="179" t="s">
        <v>181</v>
      </c>
      <c r="D126" s="180"/>
      <c r="E126" s="180"/>
      <c r="F126" s="185" t="s">
        <v>26</v>
      </c>
      <c r="G126" s="186">
        <f>SILNOPROUD!I126</f>
        <v>0</v>
      </c>
      <c r="H126" s="186">
        <f>SILNOPROUD!K126</f>
        <v>0</v>
      </c>
      <c r="I126" s="186">
        <f>G126+H126</f>
        <v>0</v>
      </c>
      <c r="J126" s="183" t="str">
        <f>IF(I160=0,"",I126/I160*100)</f>
        <v/>
      </c>
    </row>
    <row r="127" spans="1:10" ht="25.5" customHeight="1" x14ac:dyDescent="0.25">
      <c r="A127" s="173"/>
      <c r="B127" s="178" t="s">
        <v>182</v>
      </c>
      <c r="C127" s="179" t="s">
        <v>183</v>
      </c>
      <c r="D127" s="180"/>
      <c r="E127" s="180"/>
      <c r="F127" s="185" t="s">
        <v>27</v>
      </c>
      <c r="G127" s="186">
        <f>'1.PP'!I345+'1.NP'!I309+'IZOLACE SUTERÉN'!I108+ZVT!I72</f>
        <v>0</v>
      </c>
      <c r="H127" s="186">
        <f>'1.PP'!K345+'1.NP'!K309+'IZOLACE SUTERÉN'!K108+ZVT!K72</f>
        <v>0</v>
      </c>
      <c r="I127" s="186">
        <f>G127+H127</f>
        <v>0</v>
      </c>
      <c r="J127" s="183" t="str">
        <f>IF(I160=0,"",I127/I160*100)</f>
        <v/>
      </c>
    </row>
    <row r="128" spans="1:10" ht="25.5" customHeight="1" x14ac:dyDescent="0.25">
      <c r="A128" s="173"/>
      <c r="B128" s="178" t="s">
        <v>184</v>
      </c>
      <c r="C128" s="179" t="s">
        <v>185</v>
      </c>
      <c r="D128" s="180"/>
      <c r="E128" s="180"/>
      <c r="F128" s="185" t="s">
        <v>27</v>
      </c>
      <c r="G128" s="186">
        <f>'1.PP'!I373+STŘECHA!I8</f>
        <v>0</v>
      </c>
      <c r="H128" s="186">
        <f>'1.PP'!K373+STŘECHA!K8</f>
        <v>0</v>
      </c>
      <c r="I128" s="186">
        <f>G128+H128</f>
        <v>0</v>
      </c>
      <c r="J128" s="183" t="str">
        <f>IF(I160=0,"",I128/I160*100)</f>
        <v/>
      </c>
    </row>
    <row r="129" spans="1:10" ht="25.5" customHeight="1" x14ac:dyDescent="0.25">
      <c r="A129" s="173"/>
      <c r="B129" s="178" t="s">
        <v>186</v>
      </c>
      <c r="C129" s="179" t="s">
        <v>187</v>
      </c>
      <c r="D129" s="180"/>
      <c r="E129" s="180"/>
      <c r="F129" s="185" t="s">
        <v>27</v>
      </c>
      <c r="G129" s="186">
        <f>'1.NP'!I317+'2.NP'!I153+STŘECHA!I11</f>
        <v>0</v>
      </c>
      <c r="H129" s="186">
        <f>'1.NP'!K317+'2.NP'!K153+STŘECHA!K11</f>
        <v>0</v>
      </c>
      <c r="I129" s="186">
        <f>G129+H129</f>
        <v>0</v>
      </c>
      <c r="J129" s="183" t="str">
        <f>IF(I160=0,"",I129/I160*100)</f>
        <v/>
      </c>
    </row>
    <row r="130" spans="1:10" ht="25.5" customHeight="1" x14ac:dyDescent="0.25">
      <c r="A130" s="173"/>
      <c r="B130" s="178" t="s">
        <v>188</v>
      </c>
      <c r="C130" s="179" t="s">
        <v>189</v>
      </c>
      <c r="D130" s="180"/>
      <c r="E130" s="180"/>
      <c r="F130" s="185" t="s">
        <v>27</v>
      </c>
      <c r="G130" s="186">
        <f>STŘECHA!I19+ZVT!I78</f>
        <v>0</v>
      </c>
      <c r="H130" s="186">
        <f>STŘECHA!K19+ZVT!K78</f>
        <v>0</v>
      </c>
      <c r="I130" s="186">
        <f>G130+H130</f>
        <v>0</v>
      </c>
      <c r="J130" s="183" t="str">
        <f>IF(I160=0,"",I130/I160*100)</f>
        <v/>
      </c>
    </row>
    <row r="131" spans="1:10" ht="25.5" customHeight="1" x14ac:dyDescent="0.25">
      <c r="A131" s="173"/>
      <c r="B131" s="178" t="s">
        <v>190</v>
      </c>
      <c r="C131" s="179" t="s">
        <v>191</v>
      </c>
      <c r="D131" s="180"/>
      <c r="E131" s="180"/>
      <c r="F131" s="185" t="s">
        <v>27</v>
      </c>
      <c r="G131" s="186">
        <f>ZVT!I118</f>
        <v>0</v>
      </c>
      <c r="H131" s="186">
        <f>ZVT!K118</f>
        <v>0</v>
      </c>
      <c r="I131" s="186">
        <f>G131+H131</f>
        <v>0</v>
      </c>
      <c r="J131" s="183" t="str">
        <f>IF(I160=0,"",I131/I160*100)</f>
        <v/>
      </c>
    </row>
    <row r="132" spans="1:10" ht="25.5" customHeight="1" x14ac:dyDescent="0.25">
      <c r="A132" s="173"/>
      <c r="B132" s="178" t="s">
        <v>192</v>
      </c>
      <c r="C132" s="179" t="s">
        <v>193</v>
      </c>
      <c r="D132" s="180"/>
      <c r="E132" s="180"/>
      <c r="F132" s="185" t="s">
        <v>27</v>
      </c>
      <c r="G132" s="186">
        <f>'1.PP'!I375+'1.NP'!I336+ZVT!I176</f>
        <v>0</v>
      </c>
      <c r="H132" s="186">
        <f>'1.PP'!K375+'1.NP'!K336+ZVT!K176</f>
        <v>0</v>
      </c>
      <c r="I132" s="186">
        <f>G132+H132</f>
        <v>0</v>
      </c>
      <c r="J132" s="183" t="str">
        <f>IF(I160=0,"",I132/I160*100)</f>
        <v/>
      </c>
    </row>
    <row r="133" spans="1:10" ht="25.5" customHeight="1" x14ac:dyDescent="0.25">
      <c r="A133" s="173"/>
      <c r="B133" s="178" t="s">
        <v>194</v>
      </c>
      <c r="C133" s="179" t="s">
        <v>195</v>
      </c>
      <c r="D133" s="180"/>
      <c r="E133" s="180"/>
      <c r="F133" s="185" t="s">
        <v>27</v>
      </c>
      <c r="G133" s="186">
        <f>VZT!I8</f>
        <v>0</v>
      </c>
      <c r="H133" s="186">
        <f>VZT!K8</f>
        <v>0</v>
      </c>
      <c r="I133" s="186">
        <f>G133+H133</f>
        <v>0</v>
      </c>
      <c r="J133" s="183" t="str">
        <f>IF(I160=0,"",I133/I160*100)</f>
        <v/>
      </c>
    </row>
    <row r="134" spans="1:10" ht="25.5" customHeight="1" x14ac:dyDescent="0.25">
      <c r="A134" s="173"/>
      <c r="B134" s="178" t="s">
        <v>196</v>
      </c>
      <c r="C134" s="179" t="s">
        <v>197</v>
      </c>
      <c r="D134" s="180"/>
      <c r="E134" s="180"/>
      <c r="F134" s="185" t="s">
        <v>27</v>
      </c>
      <c r="G134" s="186">
        <f>VZT!I17</f>
        <v>0</v>
      </c>
      <c r="H134" s="186">
        <f>VZT!K17</f>
        <v>0</v>
      </c>
      <c r="I134" s="186">
        <f>G134+H134</f>
        <v>0</v>
      </c>
      <c r="J134" s="183" t="str">
        <f>IF(I160=0,"",I134/I160*100)</f>
        <v/>
      </c>
    </row>
    <row r="135" spans="1:10" ht="25.5" customHeight="1" x14ac:dyDescent="0.25">
      <c r="A135" s="173"/>
      <c r="B135" s="178" t="s">
        <v>198</v>
      </c>
      <c r="C135" s="179" t="s">
        <v>199</v>
      </c>
      <c r="D135" s="180"/>
      <c r="E135" s="180"/>
      <c r="F135" s="185" t="s">
        <v>27</v>
      </c>
      <c r="G135" s="186">
        <f>VZT!I26</f>
        <v>0</v>
      </c>
      <c r="H135" s="186">
        <f>VZT!K26</f>
        <v>0</v>
      </c>
      <c r="I135" s="186">
        <f>G135+H135</f>
        <v>0</v>
      </c>
      <c r="J135" s="183" t="str">
        <f>IF(I160=0,"",I135/I160*100)</f>
        <v/>
      </c>
    </row>
    <row r="136" spans="1:10" ht="25.5" customHeight="1" x14ac:dyDescent="0.25">
      <c r="A136" s="173"/>
      <c r="B136" s="178" t="s">
        <v>200</v>
      </c>
      <c r="C136" s="179" t="s">
        <v>201</v>
      </c>
      <c r="D136" s="180"/>
      <c r="E136" s="180"/>
      <c r="F136" s="185" t="s">
        <v>27</v>
      </c>
      <c r="G136" s="186">
        <f>VZT!I35</f>
        <v>0</v>
      </c>
      <c r="H136" s="186">
        <f>VZT!K35</f>
        <v>0</v>
      </c>
      <c r="I136" s="186">
        <f>G136+H136</f>
        <v>0</v>
      </c>
      <c r="J136" s="183" t="str">
        <f>IF(I160=0,"",I136/I160*100)</f>
        <v/>
      </c>
    </row>
    <row r="137" spans="1:10" ht="25.5" customHeight="1" x14ac:dyDescent="0.25">
      <c r="A137" s="173"/>
      <c r="B137" s="178" t="s">
        <v>202</v>
      </c>
      <c r="C137" s="179" t="s">
        <v>203</v>
      </c>
      <c r="D137" s="180"/>
      <c r="E137" s="180"/>
      <c r="F137" s="185" t="s">
        <v>27</v>
      </c>
      <c r="G137" s="186">
        <f>VZT!I45</f>
        <v>0</v>
      </c>
      <c r="H137" s="186">
        <f>VZT!K45</f>
        <v>0</v>
      </c>
      <c r="I137" s="186">
        <f>G137+H137</f>
        <v>0</v>
      </c>
      <c r="J137" s="183" t="str">
        <f>IF(I160=0,"",I137/I160*100)</f>
        <v/>
      </c>
    </row>
    <row r="138" spans="1:10" ht="25.5" customHeight="1" x14ac:dyDescent="0.25">
      <c r="A138" s="173"/>
      <c r="B138" s="178" t="s">
        <v>204</v>
      </c>
      <c r="C138" s="179" t="s">
        <v>205</v>
      </c>
      <c r="D138" s="180"/>
      <c r="E138" s="180"/>
      <c r="F138" s="185" t="s">
        <v>27</v>
      </c>
      <c r="G138" s="186">
        <f>VZT!I54</f>
        <v>0</v>
      </c>
      <c r="H138" s="186">
        <f>VZT!K54</f>
        <v>0</v>
      </c>
      <c r="I138" s="186">
        <f>G138+H138</f>
        <v>0</v>
      </c>
      <c r="J138" s="183" t="str">
        <f>IF(I160=0,"",I138/I160*100)</f>
        <v/>
      </c>
    </row>
    <row r="139" spans="1:10" ht="25.5" customHeight="1" x14ac:dyDescent="0.25">
      <c r="A139" s="173"/>
      <c r="B139" s="178" t="s">
        <v>206</v>
      </c>
      <c r="C139" s="179" t="s">
        <v>207</v>
      </c>
      <c r="D139" s="180"/>
      <c r="E139" s="180"/>
      <c r="F139" s="185" t="s">
        <v>27</v>
      </c>
      <c r="G139" s="186">
        <f>VZT!I63</f>
        <v>0</v>
      </c>
      <c r="H139" s="186">
        <f>VZT!K63</f>
        <v>0</v>
      </c>
      <c r="I139" s="186">
        <f>G139+H139</f>
        <v>0</v>
      </c>
      <c r="J139" s="183" t="str">
        <f>IF(I160=0,"",I139/I160*100)</f>
        <v/>
      </c>
    </row>
    <row r="140" spans="1:10" ht="25.5" customHeight="1" x14ac:dyDescent="0.25">
      <c r="A140" s="173"/>
      <c r="B140" s="178" t="s">
        <v>208</v>
      </c>
      <c r="C140" s="179" t="s">
        <v>209</v>
      </c>
      <c r="D140" s="180"/>
      <c r="E140" s="180"/>
      <c r="F140" s="185" t="s">
        <v>27</v>
      </c>
      <c r="G140" s="186">
        <f>TOPENÍ!I8</f>
        <v>0</v>
      </c>
      <c r="H140" s="186">
        <f>TOPENÍ!K8</f>
        <v>0</v>
      </c>
      <c r="I140" s="186">
        <f>G140+H140</f>
        <v>0</v>
      </c>
      <c r="J140" s="183" t="str">
        <f>IF(I160=0,"",I140/I160*100)</f>
        <v/>
      </c>
    </row>
    <row r="141" spans="1:10" ht="25.5" customHeight="1" x14ac:dyDescent="0.25">
      <c r="A141" s="173"/>
      <c r="B141" s="178" t="s">
        <v>210</v>
      </c>
      <c r="C141" s="179" t="s">
        <v>211</v>
      </c>
      <c r="D141" s="180"/>
      <c r="E141" s="180"/>
      <c r="F141" s="185" t="s">
        <v>27</v>
      </c>
      <c r="G141" s="186">
        <f>TOPENÍ!I11</f>
        <v>0</v>
      </c>
      <c r="H141" s="186">
        <f>TOPENÍ!K11</f>
        <v>0</v>
      </c>
      <c r="I141" s="186">
        <f>G141+H141</f>
        <v>0</v>
      </c>
      <c r="J141" s="183" t="str">
        <f>IF(I160=0,"",I141/I160*100)</f>
        <v/>
      </c>
    </row>
    <row r="142" spans="1:10" ht="25.5" customHeight="1" x14ac:dyDescent="0.25">
      <c r="A142" s="173"/>
      <c r="B142" s="178" t="s">
        <v>212</v>
      </c>
      <c r="C142" s="179" t="s">
        <v>213</v>
      </c>
      <c r="D142" s="180"/>
      <c r="E142" s="180"/>
      <c r="F142" s="185" t="s">
        <v>27</v>
      </c>
      <c r="G142" s="186">
        <f>TOPENÍ!I32</f>
        <v>0</v>
      </c>
      <c r="H142" s="186">
        <f>TOPENÍ!K32</f>
        <v>0</v>
      </c>
      <c r="I142" s="186">
        <f>G142+H142</f>
        <v>0</v>
      </c>
      <c r="J142" s="183" t="str">
        <f>IF(I160=0,"",I142/I160*100)</f>
        <v/>
      </c>
    </row>
    <row r="143" spans="1:10" ht="25.5" customHeight="1" x14ac:dyDescent="0.25">
      <c r="A143" s="173"/>
      <c r="B143" s="178" t="s">
        <v>214</v>
      </c>
      <c r="C143" s="179" t="s">
        <v>215</v>
      </c>
      <c r="D143" s="180"/>
      <c r="E143" s="180"/>
      <c r="F143" s="185" t="s">
        <v>27</v>
      </c>
      <c r="G143" s="186">
        <f>TOPENÍ!I59</f>
        <v>0</v>
      </c>
      <c r="H143" s="186">
        <f>TOPENÍ!K59</f>
        <v>0</v>
      </c>
      <c r="I143" s="186">
        <f>G143+H143</f>
        <v>0</v>
      </c>
      <c r="J143" s="183" t="str">
        <f>IF(I160=0,"",I143/I160*100)</f>
        <v/>
      </c>
    </row>
    <row r="144" spans="1:10" ht="25.5" customHeight="1" x14ac:dyDescent="0.25">
      <c r="A144" s="173"/>
      <c r="B144" s="178" t="s">
        <v>216</v>
      </c>
      <c r="C144" s="179" t="s">
        <v>217</v>
      </c>
      <c r="D144" s="180"/>
      <c r="E144" s="180"/>
      <c r="F144" s="185" t="s">
        <v>27</v>
      </c>
      <c r="G144" s="186">
        <f>'1.NP'!I343+STŘECHA!I23</f>
        <v>0</v>
      </c>
      <c r="H144" s="186">
        <f>'1.NP'!K343+STŘECHA!K23</f>
        <v>0</v>
      </c>
      <c r="I144" s="186">
        <f>G144+H144</f>
        <v>0</v>
      </c>
      <c r="J144" s="183" t="str">
        <f>IF(I160=0,"",I144/I160*100)</f>
        <v/>
      </c>
    </row>
    <row r="145" spans="1:10" ht="25.5" customHeight="1" x14ac:dyDescent="0.25">
      <c r="A145" s="173"/>
      <c r="B145" s="178" t="s">
        <v>218</v>
      </c>
      <c r="C145" s="179" t="s">
        <v>219</v>
      </c>
      <c r="D145" s="180"/>
      <c r="E145" s="180"/>
      <c r="F145" s="185" t="s">
        <v>27</v>
      </c>
      <c r="G145" s="186">
        <f>'1.PP'!I383+STŘECHA!I31</f>
        <v>0</v>
      </c>
      <c r="H145" s="186">
        <f>'1.PP'!K383+STŘECHA!K31</f>
        <v>0</v>
      </c>
      <c r="I145" s="186">
        <f>G145+H145</f>
        <v>0</v>
      </c>
      <c r="J145" s="183" t="str">
        <f>IF(I160=0,"",I145/I160*100)</f>
        <v/>
      </c>
    </row>
    <row r="146" spans="1:10" ht="25.5" customHeight="1" x14ac:dyDescent="0.25">
      <c r="A146" s="173"/>
      <c r="B146" s="178" t="s">
        <v>220</v>
      </c>
      <c r="C146" s="179" t="s">
        <v>221</v>
      </c>
      <c r="D146" s="180"/>
      <c r="E146" s="180"/>
      <c r="F146" s="185" t="s">
        <v>27</v>
      </c>
      <c r="G146" s="186">
        <f>STŘECHA!I73</f>
        <v>0</v>
      </c>
      <c r="H146" s="186">
        <f>STŘECHA!K73</f>
        <v>0</v>
      </c>
      <c r="I146" s="186">
        <f>G146+H146</f>
        <v>0</v>
      </c>
      <c r="J146" s="183" t="str">
        <f>IF(I160=0,"",I146/I160*100)</f>
        <v/>
      </c>
    </row>
    <row r="147" spans="1:10" ht="25.5" customHeight="1" x14ac:dyDescent="0.25">
      <c r="A147" s="173"/>
      <c r="B147" s="178" t="s">
        <v>222</v>
      </c>
      <c r="C147" s="179" t="s">
        <v>223</v>
      </c>
      <c r="D147" s="180"/>
      <c r="E147" s="180"/>
      <c r="F147" s="185" t="s">
        <v>27</v>
      </c>
      <c r="G147" s="186">
        <f>'1.PP'!I405+'1.NP'!I353+'2.NP'!I194</f>
        <v>0</v>
      </c>
      <c r="H147" s="186">
        <f>'1.PP'!K405+'1.NP'!K353+'2.NP'!K194</f>
        <v>0</v>
      </c>
      <c r="I147" s="186">
        <f>G147+H147</f>
        <v>0</v>
      </c>
      <c r="J147" s="183" t="str">
        <f>IF(I160=0,"",I147/I160*100)</f>
        <v/>
      </c>
    </row>
    <row r="148" spans="1:10" ht="25.5" customHeight="1" x14ac:dyDescent="0.25">
      <c r="A148" s="173"/>
      <c r="B148" s="178" t="s">
        <v>224</v>
      </c>
      <c r="C148" s="179" t="s">
        <v>225</v>
      </c>
      <c r="D148" s="180"/>
      <c r="E148" s="180"/>
      <c r="F148" s="185" t="s">
        <v>27</v>
      </c>
      <c r="G148" s="186">
        <f>'1.PP'!I450+'1.NP'!I403</f>
        <v>0</v>
      </c>
      <c r="H148" s="186">
        <f>'1.PP'!K450+'1.NP'!K403</f>
        <v>0</v>
      </c>
      <c r="I148" s="186">
        <f>G148+H148</f>
        <v>0</v>
      </c>
      <c r="J148" s="183" t="str">
        <f>IF(I160=0,"",I148/I160*100)</f>
        <v/>
      </c>
    </row>
    <row r="149" spans="1:10" ht="25.5" customHeight="1" x14ac:dyDescent="0.25">
      <c r="A149" s="173"/>
      <c r="B149" s="178" t="s">
        <v>226</v>
      </c>
      <c r="C149" s="179" t="s">
        <v>227</v>
      </c>
      <c r="D149" s="180"/>
      <c r="E149" s="180"/>
      <c r="F149" s="185" t="s">
        <v>27</v>
      </c>
      <c r="G149" s="186">
        <f>OKNA!I52</f>
        <v>0</v>
      </c>
      <c r="H149" s="186">
        <f>OKNA!K52</f>
        <v>0</v>
      </c>
      <c r="I149" s="186">
        <f>G149+H149</f>
        <v>0</v>
      </c>
      <c r="J149" s="183" t="str">
        <f>IF(I160=0,"",I149/I160*100)</f>
        <v/>
      </c>
    </row>
    <row r="150" spans="1:10" ht="25.5" customHeight="1" x14ac:dyDescent="0.25">
      <c r="A150" s="173"/>
      <c r="B150" s="178" t="s">
        <v>228</v>
      </c>
      <c r="C150" s="179" t="s">
        <v>229</v>
      </c>
      <c r="D150" s="180"/>
      <c r="E150" s="180"/>
      <c r="F150" s="185" t="s">
        <v>27</v>
      </c>
      <c r="G150" s="186">
        <f>'1.PP'!I459+'1.NP'!I412+'2.NP'!I223</f>
        <v>0</v>
      </c>
      <c r="H150" s="186">
        <f>'1.PP'!K459+'1.NP'!K412+'2.NP'!K223</f>
        <v>0</v>
      </c>
      <c r="I150" s="186">
        <f>G150+H150</f>
        <v>0</v>
      </c>
      <c r="J150" s="183" t="str">
        <f>IF(I160=0,"",I150/I160*100)</f>
        <v/>
      </c>
    </row>
    <row r="151" spans="1:10" ht="25.5" customHeight="1" x14ac:dyDescent="0.25">
      <c r="A151" s="173"/>
      <c r="B151" s="178" t="s">
        <v>230</v>
      </c>
      <c r="C151" s="179" t="s">
        <v>231</v>
      </c>
      <c r="D151" s="180"/>
      <c r="E151" s="180"/>
      <c r="F151" s="185" t="s">
        <v>27</v>
      </c>
      <c r="G151" s="186">
        <f>'1.PP'!I559+'1.NP'!I455+'2.NP'!I250</f>
        <v>0</v>
      </c>
      <c r="H151" s="186">
        <f>'1.PP'!K559+'1.NP'!K455+'2.NP'!K250</f>
        <v>0</v>
      </c>
      <c r="I151" s="186">
        <f>G151+H151</f>
        <v>0</v>
      </c>
      <c r="J151" s="183" t="str">
        <f>IF(I160=0,"",I151/I160*100)</f>
        <v/>
      </c>
    </row>
    <row r="152" spans="1:10" ht="25.5" customHeight="1" x14ac:dyDescent="0.25">
      <c r="A152" s="173"/>
      <c r="B152" s="178" t="s">
        <v>232</v>
      </c>
      <c r="C152" s="179" t="s">
        <v>233</v>
      </c>
      <c r="D152" s="180"/>
      <c r="E152" s="180"/>
      <c r="F152" s="185" t="s">
        <v>27</v>
      </c>
      <c r="G152" s="186">
        <f>'1.PP'!I627+'1.NP'!I523+'2.NP'!I308</f>
        <v>0</v>
      </c>
      <c r="H152" s="186">
        <f>'1.PP'!K627+'1.NP'!K523+'2.NP'!K308</f>
        <v>0</v>
      </c>
      <c r="I152" s="186">
        <f>G152+H152</f>
        <v>0</v>
      </c>
      <c r="J152" s="183" t="str">
        <f>IF(I160=0,"",I152/I160*100)</f>
        <v/>
      </c>
    </row>
    <row r="153" spans="1:10" ht="25.5" customHeight="1" x14ac:dyDescent="0.25">
      <c r="A153" s="173"/>
      <c r="B153" s="178" t="s">
        <v>234</v>
      </c>
      <c r="C153" s="179" t="s">
        <v>235</v>
      </c>
      <c r="D153" s="180"/>
      <c r="E153" s="180"/>
      <c r="F153" s="185" t="s">
        <v>27</v>
      </c>
      <c r="G153" s="186">
        <f>'1.PP'!I680+'1.NP'!I572+'2.NP'!I333+STŘECHA!I79</f>
        <v>0</v>
      </c>
      <c r="H153" s="186">
        <f>'1.PP'!K680+'1.NP'!K572+'2.NP'!K333+STŘECHA!K79</f>
        <v>0</v>
      </c>
      <c r="I153" s="186">
        <f>G153+H153</f>
        <v>0</v>
      </c>
      <c r="J153" s="183" t="str">
        <f>IF(I160=0,"",I153/I160*100)</f>
        <v/>
      </c>
    </row>
    <row r="154" spans="1:10" ht="25.5" customHeight="1" x14ac:dyDescent="0.25">
      <c r="A154" s="173"/>
      <c r="B154" s="178" t="s">
        <v>236</v>
      </c>
      <c r="C154" s="179" t="s">
        <v>237</v>
      </c>
      <c r="D154" s="180"/>
      <c r="E154" s="180"/>
      <c r="F154" s="185" t="s">
        <v>27</v>
      </c>
      <c r="G154" s="186">
        <f>'1.PP'!I689+'1.NP'!I580+'2.NP'!I338</f>
        <v>0</v>
      </c>
      <c r="H154" s="186">
        <f>'1.PP'!K689+'1.NP'!K580+'2.NP'!K338</f>
        <v>0</v>
      </c>
      <c r="I154" s="186">
        <f>G154+H154</f>
        <v>0</v>
      </c>
      <c r="J154" s="183" t="str">
        <f>IF(I160=0,"",I154/I160*100)</f>
        <v/>
      </c>
    </row>
    <row r="155" spans="1:10" ht="25.5" customHeight="1" x14ac:dyDescent="0.25">
      <c r="A155" s="173"/>
      <c r="B155" s="178" t="s">
        <v>238</v>
      </c>
      <c r="C155" s="179" t="s">
        <v>239</v>
      </c>
      <c r="D155" s="180"/>
      <c r="E155" s="180"/>
      <c r="F155" s="185" t="s">
        <v>27</v>
      </c>
      <c r="G155" s="186">
        <f>'1.PP'!I702+'1.NP'!I598+'2.NP'!I374</f>
        <v>0</v>
      </c>
      <c r="H155" s="186">
        <f>'1.PP'!K702+'1.NP'!K598+'2.NP'!K374</f>
        <v>0</v>
      </c>
      <c r="I155" s="186">
        <f>G155+H155</f>
        <v>0</v>
      </c>
      <c r="J155" s="183" t="str">
        <f>IF(I160=0,"",I155/I160*100)</f>
        <v/>
      </c>
    </row>
    <row r="156" spans="1:10" ht="25.5" customHeight="1" x14ac:dyDescent="0.25">
      <c r="A156" s="173"/>
      <c r="B156" s="178" t="s">
        <v>240</v>
      </c>
      <c r="C156" s="179" t="s">
        <v>241</v>
      </c>
      <c r="D156" s="180"/>
      <c r="E156" s="180"/>
      <c r="F156" s="185" t="s">
        <v>28</v>
      </c>
      <c r="G156" s="186">
        <f>VÝTAH!I8</f>
        <v>0</v>
      </c>
      <c r="H156" s="186">
        <f>VÝTAH!K8</f>
        <v>0</v>
      </c>
      <c r="I156" s="186">
        <f>G156+H156</f>
        <v>0</v>
      </c>
      <c r="J156" s="183" t="str">
        <f>IF(I160=0,"",I156/I160*100)</f>
        <v/>
      </c>
    </row>
    <row r="157" spans="1:10" ht="25.5" customHeight="1" x14ac:dyDescent="0.25">
      <c r="A157" s="173"/>
      <c r="B157" s="178" t="s">
        <v>242</v>
      </c>
      <c r="C157" s="179" t="s">
        <v>243</v>
      </c>
      <c r="D157" s="180"/>
      <c r="E157" s="180"/>
      <c r="F157" s="185" t="s">
        <v>244</v>
      </c>
      <c r="G157" s="186">
        <f>'1.PP'!I704+'1.NP'!I600+'2.NP'!I376+OKNA!I113+FASÁDA!I52+'IZOLACE SUTERÉN'!I136</f>
        <v>0</v>
      </c>
      <c r="H157" s="186">
        <f>'1.PP'!K704+'1.NP'!K600+'2.NP'!K376+OKNA!K113+FASÁDA!K52+'IZOLACE SUTERÉN'!K136</f>
        <v>0</v>
      </c>
      <c r="I157" s="186">
        <f>G157+H157</f>
        <v>0</v>
      </c>
      <c r="J157" s="183" t="str">
        <f>IF(I160=0,"",I157/I160*100)</f>
        <v/>
      </c>
    </row>
    <row r="158" spans="1:10" ht="25.5" customHeight="1" x14ac:dyDescent="0.25">
      <c r="A158" s="173"/>
      <c r="B158" s="178" t="s">
        <v>245</v>
      </c>
      <c r="C158" s="179" t="s">
        <v>29</v>
      </c>
      <c r="D158" s="180"/>
      <c r="E158" s="180"/>
      <c r="F158" s="185" t="s">
        <v>245</v>
      </c>
      <c r="G158" s="186">
        <f>'1.PP'!I712+'1.NP'!I607+'2.NP'!I384+STŘECHA!I84+OKNA!I120+FASÁDA!I61+'IZOLACE SUTERÉN'!I143+VÝTAH!I10</f>
        <v>0</v>
      </c>
      <c r="H158" s="186">
        <f>'1.PP'!K712+'1.NP'!K607+'2.NP'!K384+STŘECHA!K84+OKNA!K120+FASÁDA!K61+'IZOLACE SUTERÉN'!K143+VÝTAH!K10</f>
        <v>0</v>
      </c>
      <c r="I158" s="186">
        <f>G158+H158</f>
        <v>0</v>
      </c>
      <c r="J158" s="183" t="str">
        <f>IF(I160=0,"",I158/I160*100)</f>
        <v/>
      </c>
    </row>
    <row r="159" spans="1:10" ht="25.5" customHeight="1" x14ac:dyDescent="0.25">
      <c r="A159" s="173"/>
      <c r="B159" s="178" t="s">
        <v>246</v>
      </c>
      <c r="C159" s="179" t="s">
        <v>30</v>
      </c>
      <c r="D159" s="180"/>
      <c r="E159" s="180"/>
      <c r="F159" s="185" t="s">
        <v>246</v>
      </c>
      <c r="G159" s="186">
        <f>ÚPRAVY!I23</f>
        <v>0</v>
      </c>
      <c r="H159" s="186">
        <f>ÚPRAVY!K23</f>
        <v>0</v>
      </c>
      <c r="I159" s="186">
        <f>G159+H159</f>
        <v>0</v>
      </c>
      <c r="J159" s="183" t="str">
        <f>IF(I160=0,"",I159/I160*100)</f>
        <v/>
      </c>
    </row>
    <row r="160" spans="1:10" ht="25.5" customHeight="1" x14ac:dyDescent="0.25">
      <c r="A160" s="174"/>
      <c r="B160" s="181" t="s">
        <v>1</v>
      </c>
      <c r="C160" s="181"/>
      <c r="D160" s="182"/>
      <c r="E160" s="182"/>
      <c r="F160" s="187"/>
      <c r="G160" s="188">
        <f>SUM(G85:G159)</f>
        <v>0</v>
      </c>
      <c r="H160" s="188">
        <f>SUM(H85:H159)</f>
        <v>0</v>
      </c>
      <c r="I160" s="188">
        <f>SUM(I85:I159)</f>
        <v>0</v>
      </c>
      <c r="J160" s="184">
        <f>SUM(J85:J159)</f>
        <v>0</v>
      </c>
    </row>
    <row r="161" spans="6:10" x14ac:dyDescent="0.25">
      <c r="F161" s="127"/>
      <c r="G161" s="126"/>
      <c r="H161" s="127"/>
      <c r="I161" s="126"/>
      <c r="J161" s="128"/>
    </row>
    <row r="162" spans="6:10" x14ac:dyDescent="0.25">
      <c r="F162" s="127"/>
      <c r="G162" s="126"/>
      <c r="H162" s="127"/>
      <c r="I162" s="126"/>
      <c r="J162" s="128"/>
    </row>
    <row r="163" spans="6:10" x14ac:dyDescent="0.25">
      <c r="F163" s="127"/>
      <c r="G163" s="126"/>
      <c r="H163" s="127"/>
      <c r="I163" s="126"/>
      <c r="J163" s="128"/>
    </row>
  </sheetData>
  <sheetProtection algorithmName="SHA-512" hashValue="k8jFoCfTSRCOrWzh/oeHkNyVrrQZMZ26wsA1VSNMAuWdfbaL/MEdW93Ilsa0ZxmF05jxV9ucU7THX+WdnrHo2Q==" saltValue="3oLM2r/5sv1hyNHgNa7z/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0">
    <mergeCell ref="C156:E156"/>
    <mergeCell ref="C157:E157"/>
    <mergeCell ref="C158:E158"/>
    <mergeCell ref="C159:E159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B76:J76"/>
    <mergeCell ref="B77:J77"/>
    <mergeCell ref="B78:J78"/>
    <mergeCell ref="B79:J79"/>
    <mergeCell ref="C85:E85"/>
    <mergeCell ref="B71:J71"/>
    <mergeCell ref="B72:J72"/>
    <mergeCell ref="B73:J73"/>
    <mergeCell ref="B74:J74"/>
    <mergeCell ref="B75:J75"/>
    <mergeCell ref="B66:J66"/>
    <mergeCell ref="B67:J67"/>
    <mergeCell ref="B68:J68"/>
    <mergeCell ref="B69:J69"/>
    <mergeCell ref="B70:J70"/>
    <mergeCell ref="B61:J61"/>
    <mergeCell ref="B62:J62"/>
    <mergeCell ref="B63:J63"/>
    <mergeCell ref="B64:J64"/>
    <mergeCell ref="B65:J65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8" t="s">
        <v>8</v>
      </c>
      <c r="B2" s="77"/>
      <c r="C2" s="102"/>
      <c r="D2" s="102"/>
      <c r="E2" s="102"/>
      <c r="F2" s="102"/>
      <c r="G2" s="103"/>
    </row>
    <row r="3" spans="1:7" ht="24.9" customHeight="1" x14ac:dyDescent="0.25">
      <c r="A3" s="78" t="s">
        <v>9</v>
      </c>
      <c r="B3" s="77"/>
      <c r="C3" s="102"/>
      <c r="D3" s="102"/>
      <c r="E3" s="102"/>
      <c r="F3" s="102"/>
      <c r="G3" s="103"/>
    </row>
    <row r="4" spans="1:7" ht="24.9" customHeight="1" x14ac:dyDescent="0.25">
      <c r="A4" s="78" t="s">
        <v>10</v>
      </c>
      <c r="B4" s="77"/>
      <c r="C4" s="102"/>
      <c r="D4" s="102"/>
      <c r="E4" s="102"/>
      <c r="F4" s="102"/>
      <c r="G4" s="103"/>
    </row>
    <row r="5" spans="1:7" x14ac:dyDescent="0.25">
      <c r="B5" s="6"/>
      <c r="C5" s="7"/>
      <c r="D5" s="8"/>
    </row>
  </sheetData>
  <sheetProtection algorithmName="SHA-512" hashValue="yEf5FS98XE97sb9kezY40V/syITlaaHhBC65oqmADDUgJQQputjhqBCpWaqISAeF4IyiUhDI53CJ0PuG3/4dzw==" saltValue="8NmSJj8frsnaXEsz0xNpt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48</v>
      </c>
      <c r="C4" s="198" t="s">
        <v>49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110</v>
      </c>
      <c r="C8" s="252" t="s">
        <v>111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5"/>
      <c r="O8" s="235">
        <f>SUM(O9:O16)</f>
        <v>0</v>
      </c>
      <c r="P8" s="235"/>
      <c r="Q8" s="236">
        <f>SUM(Q9:Q16)</f>
        <v>0</v>
      </c>
      <c r="R8" s="230"/>
      <c r="S8" s="230"/>
      <c r="T8" s="230"/>
      <c r="U8" s="230"/>
      <c r="V8" s="230">
        <f>SUM(V9:V16)</f>
        <v>38.160000000000004</v>
      </c>
      <c r="W8" s="230"/>
      <c r="AG8" t="s">
        <v>272</v>
      </c>
    </row>
    <row r="9" spans="1:60" outlineLevel="1" x14ac:dyDescent="0.25">
      <c r="A9" s="237">
        <v>1</v>
      </c>
      <c r="B9" s="238" t="s">
        <v>273</v>
      </c>
      <c r="C9" s="253" t="s">
        <v>274</v>
      </c>
      <c r="D9" s="239" t="s">
        <v>275</v>
      </c>
      <c r="E9" s="240">
        <v>0.38429999999999997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3">
        <f>ROUND(E9*P9,2)</f>
        <v>0</v>
      </c>
      <c r="R9" s="225"/>
      <c r="S9" s="225" t="s">
        <v>276</v>
      </c>
      <c r="T9" s="225" t="s">
        <v>277</v>
      </c>
      <c r="U9" s="225">
        <v>0.23</v>
      </c>
      <c r="V9" s="225">
        <f>ROUND(E9*U9,2)</f>
        <v>0.09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4" t="s">
        <v>279</v>
      </c>
      <c r="D10" s="226"/>
      <c r="E10" s="227">
        <v>0.38429999999999997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280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7">
        <v>2</v>
      </c>
      <c r="B11" s="238" t="s">
        <v>281</v>
      </c>
      <c r="C11" s="253" t="s">
        <v>282</v>
      </c>
      <c r="D11" s="239" t="s">
        <v>275</v>
      </c>
      <c r="E11" s="240">
        <v>0.38429999999999997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3">
        <f>ROUND(E11*P11,2)</f>
        <v>0</v>
      </c>
      <c r="R11" s="225"/>
      <c r="S11" s="225" t="s">
        <v>283</v>
      </c>
      <c r="T11" s="225" t="s">
        <v>277</v>
      </c>
      <c r="U11" s="225">
        <v>0.65400000000000003</v>
      </c>
      <c r="V11" s="225">
        <f>ROUND(E11*U11,2)</f>
        <v>0.25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278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4" t="s">
        <v>279</v>
      </c>
      <c r="D12" s="226"/>
      <c r="E12" s="227">
        <v>0.38429999999999997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37">
        <v>3</v>
      </c>
      <c r="B13" s="238" t="s">
        <v>284</v>
      </c>
      <c r="C13" s="253" t="s">
        <v>285</v>
      </c>
      <c r="D13" s="239" t="s">
        <v>275</v>
      </c>
      <c r="E13" s="240">
        <v>6.0042999999999997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3">
        <f>ROUND(E13*P13,2)</f>
        <v>0</v>
      </c>
      <c r="R13" s="225"/>
      <c r="S13" s="225" t="s">
        <v>276</v>
      </c>
      <c r="T13" s="225" t="s">
        <v>277</v>
      </c>
      <c r="U13" s="225">
        <v>6.298</v>
      </c>
      <c r="V13" s="225">
        <f>ROUND(E13*U13,2)</f>
        <v>37.82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278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54" t="s">
        <v>286</v>
      </c>
      <c r="D14" s="226"/>
      <c r="E14" s="227">
        <v>6.0042900000000001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280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7">
        <v>4</v>
      </c>
      <c r="B15" s="238" t="s">
        <v>287</v>
      </c>
      <c r="C15" s="253" t="s">
        <v>288</v>
      </c>
      <c r="D15" s="239" t="s">
        <v>275</v>
      </c>
      <c r="E15" s="240">
        <v>0.2611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3">
        <f>ROUND(E15*P15,2)</f>
        <v>0</v>
      </c>
      <c r="R15" s="225"/>
      <c r="S15" s="225" t="s">
        <v>289</v>
      </c>
      <c r="T15" s="225" t="s">
        <v>277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278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4" t="s">
        <v>290</v>
      </c>
      <c r="D16" s="226"/>
      <c r="E16" s="227">
        <v>0.26106000000000001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31" t="s">
        <v>271</v>
      </c>
      <c r="B17" s="232" t="s">
        <v>112</v>
      </c>
      <c r="C17" s="252" t="s">
        <v>113</v>
      </c>
      <c r="D17" s="233"/>
      <c r="E17" s="234"/>
      <c r="F17" s="235"/>
      <c r="G17" s="235">
        <f>SUMIF(AG18:AG32,"&lt;&gt;NOR",G18:G32)</f>
        <v>0</v>
      </c>
      <c r="H17" s="235"/>
      <c r="I17" s="235">
        <f>SUM(I18:I32)</f>
        <v>0</v>
      </c>
      <c r="J17" s="235"/>
      <c r="K17" s="235">
        <f>SUM(K18:K32)</f>
        <v>0</v>
      </c>
      <c r="L17" s="235"/>
      <c r="M17" s="235">
        <f>SUM(M18:M32)</f>
        <v>0</v>
      </c>
      <c r="N17" s="235"/>
      <c r="O17" s="235">
        <f>SUM(O18:O32)</f>
        <v>0</v>
      </c>
      <c r="P17" s="235"/>
      <c r="Q17" s="236">
        <f>SUM(Q18:Q32)</f>
        <v>0</v>
      </c>
      <c r="R17" s="230"/>
      <c r="S17" s="230"/>
      <c r="T17" s="230"/>
      <c r="U17" s="230"/>
      <c r="V17" s="230">
        <f>SUM(V18:V32)</f>
        <v>17.04</v>
      </c>
      <c r="W17" s="230"/>
      <c r="AG17" t="s">
        <v>272</v>
      </c>
    </row>
    <row r="18" spans="1:60" outlineLevel="1" x14ac:dyDescent="0.25">
      <c r="A18" s="237">
        <v>5</v>
      </c>
      <c r="B18" s="238" t="s">
        <v>291</v>
      </c>
      <c r="C18" s="253" t="s">
        <v>292</v>
      </c>
      <c r="D18" s="239" t="s">
        <v>275</v>
      </c>
      <c r="E18" s="240">
        <v>6.3886000000000003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3">
        <f>ROUND(E18*P18,2)</f>
        <v>0</v>
      </c>
      <c r="R18" s="225"/>
      <c r="S18" s="225" t="s">
        <v>276</v>
      </c>
      <c r="T18" s="225" t="s">
        <v>277</v>
      </c>
      <c r="U18" s="225">
        <v>0.34499999999999997</v>
      </c>
      <c r="V18" s="225">
        <f>ROUND(E18*U18,2)</f>
        <v>2.2000000000000002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278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4" t="s">
        <v>279</v>
      </c>
      <c r="D19" s="226"/>
      <c r="E19" s="227">
        <v>0.38429999999999997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280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54" t="s">
        <v>293</v>
      </c>
      <c r="D20" s="226"/>
      <c r="E20" s="227">
        <v>6.0042900000000001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280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7">
        <v>6</v>
      </c>
      <c r="B21" s="238" t="s">
        <v>294</v>
      </c>
      <c r="C21" s="253" t="s">
        <v>295</v>
      </c>
      <c r="D21" s="239" t="s">
        <v>275</v>
      </c>
      <c r="E21" s="240">
        <v>6.3886000000000003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3">
        <f>ROUND(E21*P21,2)</f>
        <v>0</v>
      </c>
      <c r="R21" s="225"/>
      <c r="S21" s="225" t="s">
        <v>276</v>
      </c>
      <c r="T21" s="225" t="s">
        <v>277</v>
      </c>
      <c r="U21" s="225">
        <v>1.0999999999999999E-2</v>
      </c>
      <c r="V21" s="225">
        <f>ROUND(E21*U21,2)</f>
        <v>7.0000000000000007E-2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278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279</v>
      </c>
      <c r="D22" s="226"/>
      <c r="E22" s="227">
        <v>0.38429999999999997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4" t="s">
        <v>293</v>
      </c>
      <c r="D23" s="226"/>
      <c r="E23" s="227">
        <v>6.0042900000000001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280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37">
        <v>7</v>
      </c>
      <c r="B24" s="238" t="s">
        <v>296</v>
      </c>
      <c r="C24" s="253" t="s">
        <v>297</v>
      </c>
      <c r="D24" s="239" t="s">
        <v>275</v>
      </c>
      <c r="E24" s="240">
        <v>6.3886000000000003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3">
        <f>ROUND(E24*P24,2)</f>
        <v>0</v>
      </c>
      <c r="R24" s="225"/>
      <c r="S24" s="225" t="s">
        <v>276</v>
      </c>
      <c r="T24" s="225" t="s">
        <v>277</v>
      </c>
      <c r="U24" s="225">
        <v>0.86799999999999999</v>
      </c>
      <c r="V24" s="225">
        <f>ROUND(E24*U24,2)</f>
        <v>5.55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278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4" t="s">
        <v>279</v>
      </c>
      <c r="D25" s="226"/>
      <c r="E25" s="227">
        <v>0.38429999999999997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280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54" t="s">
        <v>293</v>
      </c>
      <c r="D26" s="226"/>
      <c r="E26" s="227">
        <v>6.0042900000000001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280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37">
        <v>8</v>
      </c>
      <c r="B27" s="238" t="s">
        <v>298</v>
      </c>
      <c r="C27" s="253" t="s">
        <v>299</v>
      </c>
      <c r="D27" s="239" t="s">
        <v>275</v>
      </c>
      <c r="E27" s="240">
        <v>6.3886000000000003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0</v>
      </c>
      <c r="O27" s="242">
        <f>ROUND(E27*N27,2)</f>
        <v>0</v>
      </c>
      <c r="P27" s="242">
        <v>0</v>
      </c>
      <c r="Q27" s="243">
        <f>ROUND(E27*P27,2)</f>
        <v>0</v>
      </c>
      <c r="R27" s="225"/>
      <c r="S27" s="225" t="s">
        <v>276</v>
      </c>
      <c r="T27" s="225" t="s">
        <v>277</v>
      </c>
      <c r="U27" s="225">
        <v>0.79100000000000004</v>
      </c>
      <c r="V27" s="225">
        <f>ROUND(E27*U27,2)</f>
        <v>5.05</v>
      </c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278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279</v>
      </c>
      <c r="D28" s="226"/>
      <c r="E28" s="227">
        <v>0.38429999999999997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4" t="s">
        <v>293</v>
      </c>
      <c r="D29" s="226"/>
      <c r="E29" s="227">
        <v>6.0042900000000001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280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37">
        <v>9</v>
      </c>
      <c r="B30" s="238" t="s">
        <v>300</v>
      </c>
      <c r="C30" s="253" t="s">
        <v>301</v>
      </c>
      <c r="D30" s="239" t="s">
        <v>275</v>
      </c>
      <c r="E30" s="240">
        <v>6.3886000000000003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3">
        <f>ROUND(E30*P30,2)</f>
        <v>0</v>
      </c>
      <c r="R30" s="225"/>
      <c r="S30" s="225" t="s">
        <v>276</v>
      </c>
      <c r="T30" s="225" t="s">
        <v>277</v>
      </c>
      <c r="U30" s="225">
        <v>0.65200000000000002</v>
      </c>
      <c r="V30" s="225">
        <f>ROUND(E30*U30,2)</f>
        <v>4.17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278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4" t="s">
        <v>279</v>
      </c>
      <c r="D31" s="226"/>
      <c r="E31" s="227">
        <v>0.38429999999999997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280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4" t="s">
        <v>293</v>
      </c>
      <c r="D32" s="226"/>
      <c r="E32" s="227">
        <v>6.0042900000000001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280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x14ac:dyDescent="0.25">
      <c r="A33" s="231" t="s">
        <v>271</v>
      </c>
      <c r="B33" s="232" t="s">
        <v>114</v>
      </c>
      <c r="C33" s="252" t="s">
        <v>115</v>
      </c>
      <c r="D33" s="233"/>
      <c r="E33" s="234"/>
      <c r="F33" s="235"/>
      <c r="G33" s="235">
        <f>SUMIF(AG34:AG39,"&lt;&gt;NOR",G34:G39)</f>
        <v>0</v>
      </c>
      <c r="H33" s="235"/>
      <c r="I33" s="235">
        <f>SUM(I34:I39)</f>
        <v>0</v>
      </c>
      <c r="J33" s="235"/>
      <c r="K33" s="235">
        <f>SUM(K34:K39)</f>
        <v>0</v>
      </c>
      <c r="L33" s="235"/>
      <c r="M33" s="235">
        <f>SUM(M34:M39)</f>
        <v>0</v>
      </c>
      <c r="N33" s="235"/>
      <c r="O33" s="235">
        <f>SUM(O34:O39)</f>
        <v>0</v>
      </c>
      <c r="P33" s="235"/>
      <c r="Q33" s="236">
        <f>SUM(Q34:Q39)</f>
        <v>0</v>
      </c>
      <c r="R33" s="230"/>
      <c r="S33" s="230"/>
      <c r="T33" s="230"/>
      <c r="U33" s="230"/>
      <c r="V33" s="230">
        <f>SUM(V34:V39)</f>
        <v>0.06</v>
      </c>
      <c r="W33" s="230"/>
      <c r="AG33" t="s">
        <v>272</v>
      </c>
    </row>
    <row r="34" spans="1:60" outlineLevel="1" x14ac:dyDescent="0.25">
      <c r="A34" s="237">
        <v>10</v>
      </c>
      <c r="B34" s="238" t="s">
        <v>302</v>
      </c>
      <c r="C34" s="253" t="s">
        <v>303</v>
      </c>
      <c r="D34" s="239" t="s">
        <v>275</v>
      </c>
      <c r="E34" s="240">
        <v>6.3886000000000003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3">
        <f>ROUND(E34*P34,2)</f>
        <v>0</v>
      </c>
      <c r="R34" s="225"/>
      <c r="S34" s="225" t="s">
        <v>276</v>
      </c>
      <c r="T34" s="225" t="s">
        <v>277</v>
      </c>
      <c r="U34" s="225">
        <v>8.9999999999999993E-3</v>
      </c>
      <c r="V34" s="225">
        <f>ROUND(E34*U34,2)</f>
        <v>0.06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278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4" t="s">
        <v>279</v>
      </c>
      <c r="D35" s="226"/>
      <c r="E35" s="227">
        <v>0.38429999999999997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280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4" t="s">
        <v>293</v>
      </c>
      <c r="D36" s="226"/>
      <c r="E36" s="227">
        <v>6.0042900000000001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280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37">
        <v>11</v>
      </c>
      <c r="B37" s="238" t="s">
        <v>304</v>
      </c>
      <c r="C37" s="253" t="s">
        <v>305</v>
      </c>
      <c r="D37" s="239" t="s">
        <v>275</v>
      </c>
      <c r="E37" s="240">
        <v>6.3886000000000003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0</v>
      </c>
      <c r="O37" s="242">
        <f>ROUND(E37*N37,2)</f>
        <v>0</v>
      </c>
      <c r="P37" s="242">
        <v>0</v>
      </c>
      <c r="Q37" s="243">
        <f>ROUND(E37*P37,2)</f>
        <v>0</v>
      </c>
      <c r="R37" s="225"/>
      <c r="S37" s="225" t="s">
        <v>276</v>
      </c>
      <c r="T37" s="225" t="s">
        <v>277</v>
      </c>
      <c r="U37" s="225">
        <v>0</v>
      </c>
      <c r="V37" s="225">
        <f>ROUND(E37*U37,2)</f>
        <v>0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278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4" t="s">
        <v>279</v>
      </c>
      <c r="D38" s="226"/>
      <c r="E38" s="227">
        <v>0.38429999999999997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280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4" t="s">
        <v>293</v>
      </c>
      <c r="D39" s="226"/>
      <c r="E39" s="227">
        <v>6.0042900000000001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280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x14ac:dyDescent="0.25">
      <c r="A40" s="231" t="s">
        <v>271</v>
      </c>
      <c r="B40" s="232" t="s">
        <v>120</v>
      </c>
      <c r="C40" s="252" t="s">
        <v>121</v>
      </c>
      <c r="D40" s="233"/>
      <c r="E40" s="234"/>
      <c r="F40" s="235"/>
      <c r="G40" s="235">
        <f>SUMIF(AG41:AG50,"&lt;&gt;NOR",G41:G50)</f>
        <v>0</v>
      </c>
      <c r="H40" s="235"/>
      <c r="I40" s="235">
        <f>SUM(I41:I50)</f>
        <v>0</v>
      </c>
      <c r="J40" s="235"/>
      <c r="K40" s="235">
        <f>SUM(K41:K50)</f>
        <v>0</v>
      </c>
      <c r="L40" s="235"/>
      <c r="M40" s="235">
        <f>SUM(M41:M50)</f>
        <v>0</v>
      </c>
      <c r="N40" s="235"/>
      <c r="O40" s="235">
        <f>SUM(O41:O50)</f>
        <v>5.6899999999999995</v>
      </c>
      <c r="P40" s="235"/>
      <c r="Q40" s="236">
        <f>SUM(Q41:Q50)</f>
        <v>0</v>
      </c>
      <c r="R40" s="230"/>
      <c r="S40" s="230"/>
      <c r="T40" s="230"/>
      <c r="U40" s="230"/>
      <c r="V40" s="230">
        <f>SUM(V41:V50)</f>
        <v>8.86</v>
      </c>
      <c r="W40" s="230"/>
      <c r="AG40" t="s">
        <v>272</v>
      </c>
    </row>
    <row r="41" spans="1:60" ht="20.399999999999999" outlineLevel="1" x14ac:dyDescent="0.25">
      <c r="A41" s="237">
        <v>12</v>
      </c>
      <c r="B41" s="238" t="s">
        <v>306</v>
      </c>
      <c r="C41" s="253" t="s">
        <v>307</v>
      </c>
      <c r="D41" s="239" t="s">
        <v>275</v>
      </c>
      <c r="E41" s="240">
        <v>0.78320000000000001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1.7816399999999999</v>
      </c>
      <c r="O41" s="242">
        <f>ROUND(E41*N41,2)</f>
        <v>1.4</v>
      </c>
      <c r="P41" s="242">
        <v>0</v>
      </c>
      <c r="Q41" s="243">
        <f>ROUND(E41*P41,2)</f>
        <v>0</v>
      </c>
      <c r="R41" s="225"/>
      <c r="S41" s="225" t="s">
        <v>276</v>
      </c>
      <c r="T41" s="225" t="s">
        <v>277</v>
      </c>
      <c r="U41" s="225">
        <v>1.085</v>
      </c>
      <c r="V41" s="225">
        <f>ROUND(E41*U41,2)</f>
        <v>0.85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278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54" t="s">
        <v>308</v>
      </c>
      <c r="D42" s="226"/>
      <c r="E42" s="227">
        <v>0.78317000000000003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280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37">
        <v>13</v>
      </c>
      <c r="B43" s="238" t="s">
        <v>309</v>
      </c>
      <c r="C43" s="253" t="s">
        <v>310</v>
      </c>
      <c r="D43" s="239" t="s">
        <v>275</v>
      </c>
      <c r="E43" s="240">
        <v>1.6653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2.5249999999999999</v>
      </c>
      <c r="O43" s="242">
        <f>ROUND(E43*N43,2)</f>
        <v>4.2</v>
      </c>
      <c r="P43" s="242">
        <v>0</v>
      </c>
      <c r="Q43" s="243">
        <f>ROUND(E43*P43,2)</f>
        <v>0</v>
      </c>
      <c r="R43" s="225"/>
      <c r="S43" s="225" t="s">
        <v>276</v>
      </c>
      <c r="T43" s="225" t="s">
        <v>277</v>
      </c>
      <c r="U43" s="225">
        <v>0.48</v>
      </c>
      <c r="V43" s="225">
        <f>ROUND(E43*U43,2)</f>
        <v>0.8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278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4" t="s">
        <v>311</v>
      </c>
      <c r="D44" s="226"/>
      <c r="E44" s="227">
        <v>1.6653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37">
        <v>14</v>
      </c>
      <c r="B45" s="238" t="s">
        <v>312</v>
      </c>
      <c r="C45" s="253" t="s">
        <v>313</v>
      </c>
      <c r="D45" s="239" t="s">
        <v>314</v>
      </c>
      <c r="E45" s="240">
        <v>4.7640000000000002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2.0000000000000001E-4</v>
      </c>
      <c r="O45" s="242">
        <f>ROUND(E45*N45,2)</f>
        <v>0</v>
      </c>
      <c r="P45" s="242">
        <v>0</v>
      </c>
      <c r="Q45" s="243">
        <f>ROUND(E45*P45,2)</f>
        <v>0</v>
      </c>
      <c r="R45" s="225"/>
      <c r="S45" s="225" t="s">
        <v>276</v>
      </c>
      <c r="T45" s="225" t="s">
        <v>277</v>
      </c>
      <c r="U45" s="225">
        <v>0.45</v>
      </c>
      <c r="V45" s="225">
        <f>ROUND(E45*U45,2)</f>
        <v>2.14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278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54" t="s">
        <v>315</v>
      </c>
      <c r="D46" s="226"/>
      <c r="E46" s="227">
        <v>4.7640000000000002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280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37">
        <v>15</v>
      </c>
      <c r="B47" s="238" t="s">
        <v>316</v>
      </c>
      <c r="C47" s="253" t="s">
        <v>317</v>
      </c>
      <c r="D47" s="239" t="s">
        <v>314</v>
      </c>
      <c r="E47" s="240">
        <v>4.7640000000000002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2">
        <v>0</v>
      </c>
      <c r="O47" s="242">
        <f>ROUND(E47*N47,2)</f>
        <v>0</v>
      </c>
      <c r="P47" s="242">
        <v>0</v>
      </c>
      <c r="Q47" s="243">
        <f>ROUND(E47*P47,2)</f>
        <v>0</v>
      </c>
      <c r="R47" s="225"/>
      <c r="S47" s="225" t="s">
        <v>276</v>
      </c>
      <c r="T47" s="225" t="s">
        <v>277</v>
      </c>
      <c r="U47" s="225">
        <v>0.32</v>
      </c>
      <c r="V47" s="225">
        <f>ROUND(E47*U47,2)</f>
        <v>1.52</v>
      </c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278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54" t="s">
        <v>315</v>
      </c>
      <c r="D48" s="226"/>
      <c r="E48" s="227">
        <v>4.7640000000000002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280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37">
        <v>16</v>
      </c>
      <c r="B49" s="238" t="s">
        <v>318</v>
      </c>
      <c r="C49" s="253" t="s">
        <v>319</v>
      </c>
      <c r="D49" s="239" t="s">
        <v>320</v>
      </c>
      <c r="E49" s="240">
        <v>8.3299999999999999E-2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2">
        <v>1.0390900000000001</v>
      </c>
      <c r="O49" s="242">
        <f>ROUND(E49*N49,2)</f>
        <v>0.09</v>
      </c>
      <c r="P49" s="242">
        <v>0</v>
      </c>
      <c r="Q49" s="243">
        <f>ROUND(E49*P49,2)</f>
        <v>0</v>
      </c>
      <c r="R49" s="225"/>
      <c r="S49" s="225" t="s">
        <v>321</v>
      </c>
      <c r="T49" s="225" t="s">
        <v>277</v>
      </c>
      <c r="U49" s="225">
        <v>42.56</v>
      </c>
      <c r="V49" s="225">
        <f>ROUND(E49*U49,2)</f>
        <v>3.55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278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23"/>
      <c r="B50" s="224"/>
      <c r="C50" s="254" t="s">
        <v>322</v>
      </c>
      <c r="D50" s="226"/>
      <c r="E50" s="227">
        <v>8.3269999999999997E-2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280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x14ac:dyDescent="0.25">
      <c r="A51" s="231" t="s">
        <v>271</v>
      </c>
      <c r="B51" s="232" t="s">
        <v>122</v>
      </c>
      <c r="C51" s="252" t="s">
        <v>123</v>
      </c>
      <c r="D51" s="233"/>
      <c r="E51" s="234"/>
      <c r="F51" s="235"/>
      <c r="G51" s="235">
        <f>SUMIF(AG52:AG53,"&lt;&gt;NOR",G52:G53)</f>
        <v>0</v>
      </c>
      <c r="H51" s="235"/>
      <c r="I51" s="235">
        <f>SUM(I52:I53)</f>
        <v>0</v>
      </c>
      <c r="J51" s="235"/>
      <c r="K51" s="235">
        <f>SUM(K52:K53)</f>
        <v>0</v>
      </c>
      <c r="L51" s="235"/>
      <c r="M51" s="235">
        <f>SUM(M52:M53)</f>
        <v>0</v>
      </c>
      <c r="N51" s="235"/>
      <c r="O51" s="235">
        <f>SUM(O52:O53)</f>
        <v>2.59</v>
      </c>
      <c r="P51" s="235"/>
      <c r="Q51" s="236">
        <f>SUM(Q52:Q53)</f>
        <v>0</v>
      </c>
      <c r="R51" s="230"/>
      <c r="S51" s="230"/>
      <c r="T51" s="230"/>
      <c r="U51" s="230"/>
      <c r="V51" s="230">
        <f>SUM(V52:V53)</f>
        <v>11.6</v>
      </c>
      <c r="W51" s="230"/>
      <c r="AG51" t="s">
        <v>272</v>
      </c>
    </row>
    <row r="52" spans="1:60" ht="20.399999999999999" outlineLevel="1" x14ac:dyDescent="0.25">
      <c r="A52" s="237">
        <v>17</v>
      </c>
      <c r="B52" s="238" t="s">
        <v>323</v>
      </c>
      <c r="C52" s="253" t="s">
        <v>324</v>
      </c>
      <c r="D52" s="239" t="s">
        <v>275</v>
      </c>
      <c r="E52" s="240">
        <v>2.1137999999999999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2">
        <v>1.2265600000000001</v>
      </c>
      <c r="O52" s="242">
        <f>ROUND(E52*N52,2)</f>
        <v>2.59</v>
      </c>
      <c r="P52" s="242">
        <v>0</v>
      </c>
      <c r="Q52" s="243">
        <f>ROUND(E52*P52,2)</f>
        <v>0</v>
      </c>
      <c r="R52" s="225"/>
      <c r="S52" s="225" t="s">
        <v>276</v>
      </c>
      <c r="T52" s="225" t="s">
        <v>277</v>
      </c>
      <c r="U52" s="225">
        <v>5.4893200000000002</v>
      </c>
      <c r="V52" s="225">
        <f>ROUND(E52*U52,2)</f>
        <v>11.6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325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54" t="s">
        <v>326</v>
      </c>
      <c r="D53" s="226"/>
      <c r="E53" s="227">
        <v>2.1137999999999999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280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x14ac:dyDescent="0.25">
      <c r="A54" s="231" t="s">
        <v>271</v>
      </c>
      <c r="B54" s="232" t="s">
        <v>124</v>
      </c>
      <c r="C54" s="252" t="s">
        <v>125</v>
      </c>
      <c r="D54" s="233"/>
      <c r="E54" s="234"/>
      <c r="F54" s="235"/>
      <c r="G54" s="235">
        <f>SUMIF(AG55:AG61,"&lt;&gt;NOR",G55:G61)</f>
        <v>0</v>
      </c>
      <c r="H54" s="235"/>
      <c r="I54" s="235">
        <f>SUM(I55:I61)</f>
        <v>0</v>
      </c>
      <c r="J54" s="235"/>
      <c r="K54" s="235">
        <f>SUM(K55:K61)</f>
        <v>0</v>
      </c>
      <c r="L54" s="235"/>
      <c r="M54" s="235">
        <f>SUM(M55:M61)</f>
        <v>0</v>
      </c>
      <c r="N54" s="235"/>
      <c r="O54" s="235">
        <f>SUM(O55:O61)</f>
        <v>4.83</v>
      </c>
      <c r="P54" s="235"/>
      <c r="Q54" s="236">
        <f>SUM(Q55:Q61)</f>
        <v>0</v>
      </c>
      <c r="R54" s="230"/>
      <c r="S54" s="230"/>
      <c r="T54" s="230"/>
      <c r="U54" s="230"/>
      <c r="V54" s="230">
        <f>SUM(V55:V61)</f>
        <v>11.040000000000001</v>
      </c>
      <c r="W54" s="230"/>
      <c r="AG54" t="s">
        <v>272</v>
      </c>
    </row>
    <row r="55" spans="1:60" outlineLevel="1" x14ac:dyDescent="0.25">
      <c r="A55" s="237">
        <v>18</v>
      </c>
      <c r="B55" s="238" t="s">
        <v>327</v>
      </c>
      <c r="C55" s="253" t="s">
        <v>328</v>
      </c>
      <c r="D55" s="239" t="s">
        <v>275</v>
      </c>
      <c r="E55" s="240">
        <v>2.0562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2">
        <v>1.95224</v>
      </c>
      <c r="O55" s="242">
        <f>ROUND(E55*N55,2)</f>
        <v>4.01</v>
      </c>
      <c r="P55" s="242">
        <v>0</v>
      </c>
      <c r="Q55" s="243">
        <f>ROUND(E55*P55,2)</f>
        <v>0</v>
      </c>
      <c r="R55" s="225"/>
      <c r="S55" s="225" t="s">
        <v>276</v>
      </c>
      <c r="T55" s="225" t="s">
        <v>277</v>
      </c>
      <c r="U55" s="225">
        <v>3.8420000000000001</v>
      </c>
      <c r="V55" s="225">
        <f>ROUND(E55*U55,2)</f>
        <v>7.9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278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ht="20.399999999999999" outlineLevel="1" x14ac:dyDescent="0.25">
      <c r="A56" s="223"/>
      <c r="B56" s="224"/>
      <c r="C56" s="254" t="s">
        <v>329</v>
      </c>
      <c r="D56" s="226"/>
      <c r="E56" s="227">
        <v>0.70920000000000005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280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23"/>
      <c r="B57" s="224"/>
      <c r="C57" s="254" t="s">
        <v>330</v>
      </c>
      <c r="D57" s="226"/>
      <c r="E57" s="227">
        <v>1.347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280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0.399999999999999" outlineLevel="1" x14ac:dyDescent="0.25">
      <c r="A58" s="237">
        <v>19</v>
      </c>
      <c r="B58" s="238" t="s">
        <v>331</v>
      </c>
      <c r="C58" s="253" t="s">
        <v>332</v>
      </c>
      <c r="D58" s="239" t="s">
        <v>333</v>
      </c>
      <c r="E58" s="240">
        <v>12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6.5710000000000005E-2</v>
      </c>
      <c r="O58" s="242">
        <f>ROUND(E58*N58,2)</f>
        <v>0.79</v>
      </c>
      <c r="P58" s="242">
        <v>0</v>
      </c>
      <c r="Q58" s="243">
        <f>ROUND(E58*P58,2)</f>
        <v>0</v>
      </c>
      <c r="R58" s="225"/>
      <c r="S58" s="225" t="s">
        <v>276</v>
      </c>
      <c r="T58" s="225" t="s">
        <v>277</v>
      </c>
      <c r="U58" s="225">
        <v>0.24199999999999999</v>
      </c>
      <c r="V58" s="225">
        <f>ROUND(E58*U58,2)</f>
        <v>2.9</v>
      </c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278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4" t="s">
        <v>334</v>
      </c>
      <c r="D59" s="226"/>
      <c r="E59" s="227">
        <v>6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280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4" t="s">
        <v>335</v>
      </c>
      <c r="D60" s="226"/>
      <c r="E60" s="227">
        <v>6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280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ht="20.399999999999999" outlineLevel="1" x14ac:dyDescent="0.25">
      <c r="A61" s="244">
        <v>20</v>
      </c>
      <c r="B61" s="245" t="s">
        <v>336</v>
      </c>
      <c r="C61" s="255" t="s">
        <v>337</v>
      </c>
      <c r="D61" s="246" t="s">
        <v>333</v>
      </c>
      <c r="E61" s="247">
        <v>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9">
        <v>3.0960000000000001E-2</v>
      </c>
      <c r="O61" s="249">
        <f>ROUND(E61*N61,2)</f>
        <v>0.03</v>
      </c>
      <c r="P61" s="249">
        <v>0</v>
      </c>
      <c r="Q61" s="250">
        <f>ROUND(E61*P61,2)</f>
        <v>0</v>
      </c>
      <c r="R61" s="225"/>
      <c r="S61" s="225" t="s">
        <v>283</v>
      </c>
      <c r="T61" s="225" t="s">
        <v>277</v>
      </c>
      <c r="U61" s="225">
        <v>0.24199999999999999</v>
      </c>
      <c r="V61" s="225">
        <f>ROUND(E61*U61,2)</f>
        <v>0.24</v>
      </c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278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x14ac:dyDescent="0.25">
      <c r="A62" s="231" t="s">
        <v>271</v>
      </c>
      <c r="B62" s="232" t="s">
        <v>126</v>
      </c>
      <c r="C62" s="252" t="s">
        <v>127</v>
      </c>
      <c r="D62" s="233"/>
      <c r="E62" s="234"/>
      <c r="F62" s="235"/>
      <c r="G62" s="235">
        <f>SUMIF(AG63:AG66,"&lt;&gt;NOR",G63:G66)</f>
        <v>0</v>
      </c>
      <c r="H62" s="235"/>
      <c r="I62" s="235">
        <f>SUM(I63:I66)</f>
        <v>0</v>
      </c>
      <c r="J62" s="235"/>
      <c r="K62" s="235">
        <f>SUM(K63:K66)</f>
        <v>0</v>
      </c>
      <c r="L62" s="235"/>
      <c r="M62" s="235">
        <f>SUM(M63:M66)</f>
        <v>0</v>
      </c>
      <c r="N62" s="235"/>
      <c r="O62" s="235">
        <f>SUM(O63:O66)</f>
        <v>0.77</v>
      </c>
      <c r="P62" s="235"/>
      <c r="Q62" s="236">
        <f>SUM(Q63:Q66)</f>
        <v>0</v>
      </c>
      <c r="R62" s="230"/>
      <c r="S62" s="230"/>
      <c r="T62" s="230"/>
      <c r="U62" s="230"/>
      <c r="V62" s="230">
        <f>SUM(V63:V66)</f>
        <v>4.6500000000000004</v>
      </c>
      <c r="W62" s="230"/>
      <c r="AG62" t="s">
        <v>272</v>
      </c>
    </row>
    <row r="63" spans="1:60" ht="20.399999999999999" outlineLevel="1" x14ac:dyDescent="0.25">
      <c r="A63" s="237">
        <v>21</v>
      </c>
      <c r="B63" s="238" t="s">
        <v>338</v>
      </c>
      <c r="C63" s="253" t="s">
        <v>339</v>
      </c>
      <c r="D63" s="239" t="s">
        <v>314</v>
      </c>
      <c r="E63" s="240">
        <v>3.6960000000000002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7.0599999999999996E-2</v>
      </c>
      <c r="O63" s="242">
        <f>ROUND(E63*N63,2)</f>
        <v>0.26</v>
      </c>
      <c r="P63" s="242">
        <v>0</v>
      </c>
      <c r="Q63" s="243">
        <f>ROUND(E63*P63,2)</f>
        <v>0</v>
      </c>
      <c r="R63" s="225"/>
      <c r="S63" s="225" t="s">
        <v>276</v>
      </c>
      <c r="T63" s="225" t="s">
        <v>277</v>
      </c>
      <c r="U63" s="225">
        <v>0.52915000000000001</v>
      </c>
      <c r="V63" s="225">
        <f>ROUND(E63*U63,2)</f>
        <v>1.96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278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54" t="s">
        <v>340</v>
      </c>
      <c r="D64" s="226"/>
      <c r="E64" s="227">
        <v>3.6960000000000002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280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ht="20.399999999999999" outlineLevel="1" x14ac:dyDescent="0.25">
      <c r="A65" s="237">
        <v>22</v>
      </c>
      <c r="B65" s="238" t="s">
        <v>341</v>
      </c>
      <c r="C65" s="253" t="s">
        <v>342</v>
      </c>
      <c r="D65" s="239" t="s">
        <v>314</v>
      </c>
      <c r="E65" s="240">
        <v>4.8419999999999996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2">
        <v>0.1055</v>
      </c>
      <c r="O65" s="242">
        <f>ROUND(E65*N65,2)</f>
        <v>0.51</v>
      </c>
      <c r="P65" s="242">
        <v>0</v>
      </c>
      <c r="Q65" s="243">
        <f>ROUND(E65*P65,2)</f>
        <v>0</v>
      </c>
      <c r="R65" s="225"/>
      <c r="S65" s="225" t="s">
        <v>276</v>
      </c>
      <c r="T65" s="225" t="s">
        <v>277</v>
      </c>
      <c r="U65" s="225">
        <v>0.55488999999999999</v>
      </c>
      <c r="V65" s="225">
        <f>ROUND(E65*U65,2)</f>
        <v>2.69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278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ht="20.399999999999999" outlineLevel="1" x14ac:dyDescent="0.25">
      <c r="A66" s="223"/>
      <c r="B66" s="224"/>
      <c r="C66" s="254" t="s">
        <v>343</v>
      </c>
      <c r="D66" s="226"/>
      <c r="E66" s="227">
        <v>4.8419999999999996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280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x14ac:dyDescent="0.25">
      <c r="A67" s="231" t="s">
        <v>271</v>
      </c>
      <c r="B67" s="232" t="s">
        <v>134</v>
      </c>
      <c r="C67" s="252" t="s">
        <v>135</v>
      </c>
      <c r="D67" s="233"/>
      <c r="E67" s="234"/>
      <c r="F67" s="235"/>
      <c r="G67" s="235">
        <f>SUMIF(AG68:AG114,"&lt;&gt;NOR",G68:G114)</f>
        <v>0</v>
      </c>
      <c r="H67" s="235"/>
      <c r="I67" s="235">
        <f>SUM(I68:I114)</f>
        <v>0</v>
      </c>
      <c r="J67" s="235"/>
      <c r="K67" s="235">
        <f>SUM(K68:K114)</f>
        <v>0</v>
      </c>
      <c r="L67" s="235"/>
      <c r="M67" s="235">
        <f>SUM(M68:M114)</f>
        <v>0</v>
      </c>
      <c r="N67" s="235"/>
      <c r="O67" s="235">
        <f>SUM(O68:O114)</f>
        <v>4.9599999999999991</v>
      </c>
      <c r="P67" s="235"/>
      <c r="Q67" s="236">
        <f>SUM(Q68:Q114)</f>
        <v>0</v>
      </c>
      <c r="R67" s="230"/>
      <c r="S67" s="230"/>
      <c r="T67" s="230"/>
      <c r="U67" s="230"/>
      <c r="V67" s="230">
        <f>SUM(V68:V114)</f>
        <v>200.56</v>
      </c>
      <c r="W67" s="230"/>
      <c r="AG67" t="s">
        <v>272</v>
      </c>
    </row>
    <row r="68" spans="1:60" ht="20.399999999999999" outlineLevel="1" x14ac:dyDescent="0.25">
      <c r="A68" s="237">
        <v>23</v>
      </c>
      <c r="B68" s="238" t="s">
        <v>344</v>
      </c>
      <c r="C68" s="253" t="s">
        <v>345</v>
      </c>
      <c r="D68" s="239" t="s">
        <v>314</v>
      </c>
      <c r="E68" s="240">
        <v>82.0685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5.45E-3</v>
      </c>
      <c r="O68" s="242">
        <f>ROUND(E68*N68,2)</f>
        <v>0.45</v>
      </c>
      <c r="P68" s="242">
        <v>0</v>
      </c>
      <c r="Q68" s="243">
        <f>ROUND(E68*P68,2)</f>
        <v>0</v>
      </c>
      <c r="R68" s="225"/>
      <c r="S68" s="225" t="s">
        <v>276</v>
      </c>
      <c r="T68" s="225" t="s">
        <v>277</v>
      </c>
      <c r="U68" s="225">
        <v>0.13600000000000001</v>
      </c>
      <c r="V68" s="225">
        <f>ROUND(E68*U68,2)</f>
        <v>11.16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346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4" t="s">
        <v>347</v>
      </c>
      <c r="D69" s="226"/>
      <c r="E69" s="227">
        <v>5.6265000000000001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280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54" t="s">
        <v>348</v>
      </c>
      <c r="D70" s="226"/>
      <c r="E70" s="227">
        <v>48.611499999999999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280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54" t="s">
        <v>349</v>
      </c>
      <c r="D71" s="226"/>
      <c r="E71" s="227">
        <v>0.48425000000000001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280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54" t="s">
        <v>350</v>
      </c>
      <c r="D72" s="226"/>
      <c r="E72" s="227">
        <v>13.387499999999999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280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54" t="s">
        <v>351</v>
      </c>
      <c r="D73" s="226"/>
      <c r="E73" s="227">
        <v>13.9587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280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ht="20.399999999999999" outlineLevel="1" x14ac:dyDescent="0.25">
      <c r="A74" s="237">
        <v>24</v>
      </c>
      <c r="B74" s="238" t="s">
        <v>352</v>
      </c>
      <c r="C74" s="253" t="s">
        <v>353</v>
      </c>
      <c r="D74" s="239" t="s">
        <v>314</v>
      </c>
      <c r="E74" s="240">
        <v>82.0685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1.6639999999999999E-2</v>
      </c>
      <c r="O74" s="242">
        <f>ROUND(E74*N74,2)</f>
        <v>1.37</v>
      </c>
      <c r="P74" s="242">
        <v>0</v>
      </c>
      <c r="Q74" s="243">
        <f>ROUND(E74*P74,2)</f>
        <v>0</v>
      </c>
      <c r="R74" s="225"/>
      <c r="S74" s="225" t="s">
        <v>276</v>
      </c>
      <c r="T74" s="225" t="s">
        <v>277</v>
      </c>
      <c r="U74" s="225">
        <v>0.52932999999999997</v>
      </c>
      <c r="V74" s="225">
        <f>ROUND(E74*U74,2)</f>
        <v>43.44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346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4" t="s">
        <v>347</v>
      </c>
      <c r="D75" s="226"/>
      <c r="E75" s="227">
        <v>5.6265000000000001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280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54" t="s">
        <v>348</v>
      </c>
      <c r="D76" s="226"/>
      <c r="E76" s="227">
        <v>48.611499999999999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280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54" t="s">
        <v>349</v>
      </c>
      <c r="D77" s="226"/>
      <c r="E77" s="227">
        <v>0.48425000000000001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280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54" t="s">
        <v>350</v>
      </c>
      <c r="D78" s="226"/>
      <c r="E78" s="227">
        <v>13.387499999999999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280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54" t="s">
        <v>351</v>
      </c>
      <c r="D79" s="226"/>
      <c r="E79" s="227">
        <v>13.9587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280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20.399999999999999" outlineLevel="1" x14ac:dyDescent="0.25">
      <c r="A80" s="237">
        <v>25</v>
      </c>
      <c r="B80" s="238" t="s">
        <v>354</v>
      </c>
      <c r="C80" s="253" t="s">
        <v>355</v>
      </c>
      <c r="D80" s="239" t="s">
        <v>314</v>
      </c>
      <c r="E80" s="240">
        <v>82.0685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3.9100000000000003E-3</v>
      </c>
      <c r="O80" s="242">
        <f>ROUND(E80*N80,2)</f>
        <v>0.32</v>
      </c>
      <c r="P80" s="242">
        <v>0</v>
      </c>
      <c r="Q80" s="243">
        <f>ROUND(E80*P80,2)</f>
        <v>0</v>
      </c>
      <c r="R80" s="225"/>
      <c r="S80" s="225" t="s">
        <v>276</v>
      </c>
      <c r="T80" s="225" t="s">
        <v>277</v>
      </c>
      <c r="U80" s="225">
        <v>0.34599999999999997</v>
      </c>
      <c r="V80" s="225">
        <f>ROUND(E80*U80,2)</f>
        <v>28.4</v>
      </c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346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54" t="s">
        <v>347</v>
      </c>
      <c r="D81" s="226"/>
      <c r="E81" s="227">
        <v>5.6265000000000001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280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54" t="s">
        <v>348</v>
      </c>
      <c r="D82" s="226"/>
      <c r="E82" s="227">
        <v>48.611499999999999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280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4" t="s">
        <v>349</v>
      </c>
      <c r="D83" s="226"/>
      <c r="E83" s="227">
        <v>0.48425000000000001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54" t="s">
        <v>350</v>
      </c>
      <c r="D84" s="226"/>
      <c r="E84" s="227">
        <v>13.387499999999999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280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4" t="s">
        <v>351</v>
      </c>
      <c r="D85" s="226"/>
      <c r="E85" s="227">
        <v>13.9587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280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ht="20.399999999999999" outlineLevel="1" x14ac:dyDescent="0.25">
      <c r="A86" s="237">
        <v>26</v>
      </c>
      <c r="B86" s="238" t="s">
        <v>356</v>
      </c>
      <c r="C86" s="253" t="s">
        <v>357</v>
      </c>
      <c r="D86" s="239" t="s">
        <v>314</v>
      </c>
      <c r="E86" s="240">
        <v>82.0685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2">
        <v>1.9000000000000001E-4</v>
      </c>
      <c r="O86" s="242">
        <f>ROUND(E86*N86,2)</f>
        <v>0.02</v>
      </c>
      <c r="P86" s="242">
        <v>0</v>
      </c>
      <c r="Q86" s="243">
        <f>ROUND(E86*P86,2)</f>
        <v>0</v>
      </c>
      <c r="R86" s="225"/>
      <c r="S86" s="225" t="s">
        <v>276</v>
      </c>
      <c r="T86" s="225" t="s">
        <v>277</v>
      </c>
      <c r="U86" s="225">
        <v>8.8999999999999996E-2</v>
      </c>
      <c r="V86" s="225">
        <f>ROUND(E86*U86,2)</f>
        <v>7.3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346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4" t="s">
        <v>347</v>
      </c>
      <c r="D87" s="226"/>
      <c r="E87" s="227">
        <v>5.6265000000000001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280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54" t="s">
        <v>348</v>
      </c>
      <c r="D88" s="226"/>
      <c r="E88" s="227">
        <v>48.611499999999999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280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4" t="s">
        <v>349</v>
      </c>
      <c r="D89" s="226"/>
      <c r="E89" s="227">
        <v>0.48425000000000001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280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54" t="s">
        <v>350</v>
      </c>
      <c r="D90" s="226"/>
      <c r="E90" s="227">
        <v>13.387499999999999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280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4" t="s">
        <v>351</v>
      </c>
      <c r="D91" s="226"/>
      <c r="E91" s="227">
        <v>13.9587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280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0.399999999999999" outlineLevel="1" x14ac:dyDescent="0.25">
      <c r="A92" s="237">
        <v>27</v>
      </c>
      <c r="B92" s="238" t="s">
        <v>358</v>
      </c>
      <c r="C92" s="253" t="s">
        <v>359</v>
      </c>
      <c r="D92" s="239" t="s">
        <v>314</v>
      </c>
      <c r="E92" s="240">
        <v>101.3938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5.0000000000000001E-3</v>
      </c>
      <c r="O92" s="242">
        <f>ROUND(E92*N92,2)</f>
        <v>0.51</v>
      </c>
      <c r="P92" s="242">
        <v>0</v>
      </c>
      <c r="Q92" s="243">
        <f>ROUND(E92*P92,2)</f>
        <v>0</v>
      </c>
      <c r="R92" s="225"/>
      <c r="S92" s="225" t="s">
        <v>276</v>
      </c>
      <c r="T92" s="225" t="s">
        <v>277</v>
      </c>
      <c r="U92" s="225">
        <v>8.1000000000000003E-2</v>
      </c>
      <c r="V92" s="225">
        <f>ROUND(E92*U92,2)</f>
        <v>8.2100000000000009</v>
      </c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346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4" t="s">
        <v>360</v>
      </c>
      <c r="D93" s="226"/>
      <c r="E93" s="227">
        <v>92.9315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280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ht="20.399999999999999" outlineLevel="1" x14ac:dyDescent="0.25">
      <c r="A94" s="223"/>
      <c r="B94" s="224"/>
      <c r="C94" s="254" t="s">
        <v>361</v>
      </c>
      <c r="D94" s="226"/>
      <c r="E94" s="227">
        <v>8.4622499999999992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280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ht="20.399999999999999" outlineLevel="1" x14ac:dyDescent="0.25">
      <c r="A95" s="237">
        <v>28</v>
      </c>
      <c r="B95" s="238" t="s">
        <v>362</v>
      </c>
      <c r="C95" s="253" t="s">
        <v>363</v>
      </c>
      <c r="D95" s="239" t="s">
        <v>314</v>
      </c>
      <c r="E95" s="240">
        <v>101.3938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2">
        <v>1.6799999999999999E-2</v>
      </c>
      <c r="O95" s="242">
        <f>ROUND(E95*N95,2)</f>
        <v>1.7</v>
      </c>
      <c r="P95" s="242">
        <v>0</v>
      </c>
      <c r="Q95" s="243">
        <f>ROUND(E95*P95,2)</f>
        <v>0</v>
      </c>
      <c r="R95" s="225"/>
      <c r="S95" s="225" t="s">
        <v>276</v>
      </c>
      <c r="T95" s="225" t="s">
        <v>277</v>
      </c>
      <c r="U95" s="225">
        <v>0.36</v>
      </c>
      <c r="V95" s="225">
        <f>ROUND(E95*U95,2)</f>
        <v>36.5</v>
      </c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346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4" t="s">
        <v>360</v>
      </c>
      <c r="D96" s="226"/>
      <c r="E96" s="227">
        <v>92.9315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280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ht="20.399999999999999" outlineLevel="1" x14ac:dyDescent="0.25">
      <c r="A97" s="223"/>
      <c r="B97" s="224"/>
      <c r="C97" s="254" t="s">
        <v>361</v>
      </c>
      <c r="D97" s="226"/>
      <c r="E97" s="227">
        <v>8.4622499999999992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280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20.399999999999999" outlineLevel="1" x14ac:dyDescent="0.25">
      <c r="A98" s="237">
        <v>29</v>
      </c>
      <c r="B98" s="238" t="s">
        <v>364</v>
      </c>
      <c r="C98" s="253" t="s">
        <v>365</v>
      </c>
      <c r="D98" s="239" t="s">
        <v>314</v>
      </c>
      <c r="E98" s="240">
        <v>101.3938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2">
        <v>3.47E-3</v>
      </c>
      <c r="O98" s="242">
        <f>ROUND(E98*N98,2)</f>
        <v>0.35</v>
      </c>
      <c r="P98" s="242">
        <v>0</v>
      </c>
      <c r="Q98" s="243">
        <f>ROUND(E98*P98,2)</f>
        <v>0</v>
      </c>
      <c r="R98" s="225"/>
      <c r="S98" s="225" t="s">
        <v>276</v>
      </c>
      <c r="T98" s="225" t="s">
        <v>277</v>
      </c>
      <c r="U98" s="225">
        <v>0.24399999999999999</v>
      </c>
      <c r="V98" s="225">
        <f>ROUND(E98*U98,2)</f>
        <v>24.74</v>
      </c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346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54" t="s">
        <v>360</v>
      </c>
      <c r="D99" s="226"/>
      <c r="E99" s="227">
        <v>92.9315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280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0.399999999999999" outlineLevel="1" x14ac:dyDescent="0.25">
      <c r="A100" s="223"/>
      <c r="B100" s="224"/>
      <c r="C100" s="254" t="s">
        <v>361</v>
      </c>
      <c r="D100" s="226"/>
      <c r="E100" s="227">
        <v>8.4622499999999992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280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ht="20.399999999999999" outlineLevel="1" x14ac:dyDescent="0.25">
      <c r="A101" s="237">
        <v>30</v>
      </c>
      <c r="B101" s="238" t="s">
        <v>366</v>
      </c>
      <c r="C101" s="253" t="s">
        <v>367</v>
      </c>
      <c r="D101" s="239" t="s">
        <v>314</v>
      </c>
      <c r="E101" s="240">
        <v>101.3938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2">
        <v>1.9000000000000001E-4</v>
      </c>
      <c r="O101" s="242">
        <f>ROUND(E101*N101,2)</f>
        <v>0.02</v>
      </c>
      <c r="P101" s="242">
        <v>0</v>
      </c>
      <c r="Q101" s="243">
        <f>ROUND(E101*P101,2)</f>
        <v>0</v>
      </c>
      <c r="R101" s="225"/>
      <c r="S101" s="225" t="s">
        <v>276</v>
      </c>
      <c r="T101" s="225" t="s">
        <v>277</v>
      </c>
      <c r="U101" s="225">
        <v>7.0000000000000007E-2</v>
      </c>
      <c r="V101" s="225">
        <f>ROUND(E101*U101,2)</f>
        <v>7.1</v>
      </c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346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54" t="s">
        <v>360</v>
      </c>
      <c r="D102" s="226"/>
      <c r="E102" s="227">
        <v>92.9315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280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ht="20.399999999999999" outlineLevel="1" x14ac:dyDescent="0.25">
      <c r="A103" s="223"/>
      <c r="B103" s="224"/>
      <c r="C103" s="254" t="s">
        <v>361</v>
      </c>
      <c r="D103" s="226"/>
      <c r="E103" s="227">
        <v>8.4622499999999992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280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ht="20.399999999999999" outlineLevel="1" x14ac:dyDescent="0.25">
      <c r="A104" s="237">
        <v>31</v>
      </c>
      <c r="B104" s="238" t="s">
        <v>368</v>
      </c>
      <c r="C104" s="253" t="s">
        <v>369</v>
      </c>
      <c r="D104" s="239" t="s">
        <v>370</v>
      </c>
      <c r="E104" s="240">
        <v>56.414999999999999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2">
        <v>2.3800000000000002E-3</v>
      </c>
      <c r="O104" s="242">
        <f>ROUND(E104*N104,2)</f>
        <v>0.13</v>
      </c>
      <c r="P104" s="242">
        <v>0</v>
      </c>
      <c r="Q104" s="243">
        <f>ROUND(E104*P104,2)</f>
        <v>0</v>
      </c>
      <c r="R104" s="225"/>
      <c r="S104" s="225" t="s">
        <v>276</v>
      </c>
      <c r="T104" s="225" t="s">
        <v>277</v>
      </c>
      <c r="U104" s="225">
        <v>0.18232999999999999</v>
      </c>
      <c r="V104" s="225">
        <f>ROUND(E104*U104,2)</f>
        <v>10.29</v>
      </c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346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4" t="s">
        <v>371</v>
      </c>
      <c r="D105" s="226"/>
      <c r="E105" s="227">
        <v>56.414999999999999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280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ht="20.399999999999999" outlineLevel="1" x14ac:dyDescent="0.25">
      <c r="A106" s="237">
        <v>32</v>
      </c>
      <c r="B106" s="238" t="s">
        <v>372</v>
      </c>
      <c r="C106" s="253" t="s">
        <v>373</v>
      </c>
      <c r="D106" s="239" t="s">
        <v>314</v>
      </c>
      <c r="E106" s="240">
        <v>101.3938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2">
        <v>4.8999999999999998E-4</v>
      </c>
      <c r="O106" s="242">
        <f>ROUND(E106*N106,2)</f>
        <v>0.05</v>
      </c>
      <c r="P106" s="242">
        <v>0</v>
      </c>
      <c r="Q106" s="243">
        <f>ROUND(E106*P106,2)</f>
        <v>0</v>
      </c>
      <c r="R106" s="225"/>
      <c r="S106" s="225" t="s">
        <v>276</v>
      </c>
      <c r="T106" s="225" t="s">
        <v>277</v>
      </c>
      <c r="U106" s="225">
        <v>0.23100000000000001</v>
      </c>
      <c r="V106" s="225">
        <f>ROUND(E106*U106,2)</f>
        <v>23.42</v>
      </c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346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4" t="s">
        <v>360</v>
      </c>
      <c r="D107" s="226"/>
      <c r="E107" s="227">
        <v>92.9315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280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ht="20.399999999999999" outlineLevel="1" x14ac:dyDescent="0.25">
      <c r="A108" s="223"/>
      <c r="B108" s="224"/>
      <c r="C108" s="254" t="s">
        <v>361</v>
      </c>
      <c r="D108" s="226"/>
      <c r="E108" s="227">
        <v>8.4622499999999992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280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ht="20.399999999999999" outlineLevel="1" x14ac:dyDescent="0.25">
      <c r="A109" s="237">
        <v>33</v>
      </c>
      <c r="B109" s="238" t="s">
        <v>374</v>
      </c>
      <c r="C109" s="253" t="s">
        <v>375</v>
      </c>
      <c r="D109" s="239" t="s">
        <v>314</v>
      </c>
      <c r="E109" s="240">
        <v>82.0685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2">
        <v>4.8999999999999998E-4</v>
      </c>
      <c r="O109" s="242">
        <f>ROUND(E109*N109,2)</f>
        <v>0.04</v>
      </c>
      <c r="P109" s="242">
        <v>0</v>
      </c>
      <c r="Q109" s="243">
        <f>ROUND(E109*P109,2)</f>
        <v>0</v>
      </c>
      <c r="R109" s="225"/>
      <c r="S109" s="225" t="s">
        <v>289</v>
      </c>
      <c r="T109" s="225" t="s">
        <v>277</v>
      </c>
      <c r="U109" s="225">
        <v>0</v>
      </c>
      <c r="V109" s="225">
        <f>ROUND(E109*U109,2)</f>
        <v>0</v>
      </c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346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54" t="s">
        <v>347</v>
      </c>
      <c r="D110" s="226"/>
      <c r="E110" s="227">
        <v>5.6265000000000001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280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54" t="s">
        <v>348</v>
      </c>
      <c r="D111" s="226"/>
      <c r="E111" s="227">
        <v>48.611499999999999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280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54" t="s">
        <v>349</v>
      </c>
      <c r="D112" s="226"/>
      <c r="E112" s="227">
        <v>0.48425000000000001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280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4" t="s">
        <v>350</v>
      </c>
      <c r="D113" s="226"/>
      <c r="E113" s="227">
        <v>13.387499999999999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280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54" t="s">
        <v>351</v>
      </c>
      <c r="D114" s="226"/>
      <c r="E114" s="227">
        <v>13.9587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280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x14ac:dyDescent="0.25">
      <c r="A115" s="231" t="s">
        <v>271</v>
      </c>
      <c r="B115" s="232" t="s">
        <v>136</v>
      </c>
      <c r="C115" s="252" t="s">
        <v>137</v>
      </c>
      <c r="D115" s="233"/>
      <c r="E115" s="234"/>
      <c r="F115" s="235"/>
      <c r="G115" s="235">
        <f>SUMIF(AG116:AG188,"&lt;&gt;NOR",G116:G188)</f>
        <v>0</v>
      </c>
      <c r="H115" s="235"/>
      <c r="I115" s="235">
        <f>SUM(I116:I188)</f>
        <v>0</v>
      </c>
      <c r="J115" s="235"/>
      <c r="K115" s="235">
        <f>SUM(K116:K188)</f>
        <v>0</v>
      </c>
      <c r="L115" s="235"/>
      <c r="M115" s="235">
        <f>SUM(M116:M188)</f>
        <v>0</v>
      </c>
      <c r="N115" s="235"/>
      <c r="O115" s="235">
        <f>SUM(O116:O188)</f>
        <v>11.419999999999996</v>
      </c>
      <c r="P115" s="235"/>
      <c r="Q115" s="236">
        <f>SUM(Q116:Q188)</f>
        <v>0</v>
      </c>
      <c r="R115" s="230"/>
      <c r="S115" s="230"/>
      <c r="T115" s="230"/>
      <c r="U115" s="230"/>
      <c r="V115" s="230">
        <f>SUM(V116:V188)</f>
        <v>454.55000000000007</v>
      </c>
      <c r="W115" s="230"/>
      <c r="AG115" t="s">
        <v>272</v>
      </c>
    </row>
    <row r="116" spans="1:60" outlineLevel="1" x14ac:dyDescent="0.25">
      <c r="A116" s="237">
        <v>34</v>
      </c>
      <c r="B116" s="238" t="s">
        <v>376</v>
      </c>
      <c r="C116" s="253" t="s">
        <v>377</v>
      </c>
      <c r="D116" s="239" t="s">
        <v>314</v>
      </c>
      <c r="E116" s="240">
        <v>27.511800000000001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2">
        <v>4.0000000000000003E-5</v>
      </c>
      <c r="O116" s="242">
        <f>ROUND(E116*N116,2)</f>
        <v>0</v>
      </c>
      <c r="P116" s="242">
        <v>0</v>
      </c>
      <c r="Q116" s="243">
        <f>ROUND(E116*P116,2)</f>
        <v>0</v>
      </c>
      <c r="R116" s="225"/>
      <c r="S116" s="225" t="s">
        <v>276</v>
      </c>
      <c r="T116" s="225" t="s">
        <v>277</v>
      </c>
      <c r="U116" s="225">
        <v>7.8E-2</v>
      </c>
      <c r="V116" s="225">
        <f>ROUND(E116*U116,2)</f>
        <v>2.15</v>
      </c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278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ht="30.6" outlineLevel="1" x14ac:dyDescent="0.25">
      <c r="A117" s="223"/>
      <c r="B117" s="224"/>
      <c r="C117" s="254" t="s">
        <v>378</v>
      </c>
      <c r="D117" s="226"/>
      <c r="E117" s="227">
        <v>11.9268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280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ht="20.399999999999999" outlineLevel="1" x14ac:dyDescent="0.25">
      <c r="A118" s="223"/>
      <c r="B118" s="224"/>
      <c r="C118" s="254" t="s">
        <v>379</v>
      </c>
      <c r="D118" s="226"/>
      <c r="E118" s="227">
        <v>15.585000000000001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280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37">
        <v>35</v>
      </c>
      <c r="B119" s="238" t="s">
        <v>380</v>
      </c>
      <c r="C119" s="253" t="s">
        <v>381</v>
      </c>
      <c r="D119" s="239" t="s">
        <v>314</v>
      </c>
      <c r="E119" s="240">
        <v>187.9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2">
        <v>5.7400000000000003E-3</v>
      </c>
      <c r="O119" s="242">
        <f>ROUND(E119*N119,2)</f>
        <v>1.08</v>
      </c>
      <c r="P119" s="242">
        <v>0</v>
      </c>
      <c r="Q119" s="243">
        <f>ROUND(E119*P119,2)</f>
        <v>0</v>
      </c>
      <c r="R119" s="225"/>
      <c r="S119" s="225" t="s">
        <v>276</v>
      </c>
      <c r="T119" s="225" t="s">
        <v>277</v>
      </c>
      <c r="U119" s="225">
        <v>0.18984999999999999</v>
      </c>
      <c r="V119" s="225">
        <f>ROUND(E119*U119,2)</f>
        <v>35.67</v>
      </c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278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54" t="s">
        <v>382</v>
      </c>
      <c r="D120" s="226"/>
      <c r="E120" s="227">
        <v>187.9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280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ht="20.399999999999999" outlineLevel="1" x14ac:dyDescent="0.25">
      <c r="A121" s="237">
        <v>36</v>
      </c>
      <c r="B121" s="238" t="s">
        <v>383</v>
      </c>
      <c r="C121" s="253" t="s">
        <v>384</v>
      </c>
      <c r="D121" s="239" t="s">
        <v>314</v>
      </c>
      <c r="E121" s="240">
        <v>187.9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2">
        <v>5.3600000000000002E-3</v>
      </c>
      <c r="O121" s="242">
        <f>ROUND(E121*N121,2)</f>
        <v>1.01</v>
      </c>
      <c r="P121" s="242">
        <v>0</v>
      </c>
      <c r="Q121" s="243">
        <f>ROUND(E121*P121,2)</f>
        <v>0</v>
      </c>
      <c r="R121" s="225"/>
      <c r="S121" s="225" t="s">
        <v>276</v>
      </c>
      <c r="T121" s="225" t="s">
        <v>277</v>
      </c>
      <c r="U121" s="225">
        <v>0.48399999999999999</v>
      </c>
      <c r="V121" s="225">
        <f>ROUND(E121*U121,2)</f>
        <v>90.94</v>
      </c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278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54" t="s">
        <v>385</v>
      </c>
      <c r="D122" s="226"/>
      <c r="E122" s="227">
        <v>187.9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280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37">
        <v>37</v>
      </c>
      <c r="B123" s="238" t="s">
        <v>386</v>
      </c>
      <c r="C123" s="253" t="s">
        <v>387</v>
      </c>
      <c r="D123" s="239" t="s">
        <v>314</v>
      </c>
      <c r="E123" s="240">
        <v>3.1520000000000001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2">
        <v>3.9210000000000002E-2</v>
      </c>
      <c r="O123" s="242">
        <f>ROUND(E123*N123,2)</f>
        <v>0.12</v>
      </c>
      <c r="P123" s="242">
        <v>0</v>
      </c>
      <c r="Q123" s="243">
        <f>ROUND(E123*P123,2)</f>
        <v>0</v>
      </c>
      <c r="R123" s="225"/>
      <c r="S123" s="225" t="s">
        <v>276</v>
      </c>
      <c r="T123" s="225" t="s">
        <v>277</v>
      </c>
      <c r="U123" s="225">
        <v>0.39600000000000002</v>
      </c>
      <c r="V123" s="225">
        <f>ROUND(E123*U123,2)</f>
        <v>1.25</v>
      </c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278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54" t="s">
        <v>388</v>
      </c>
      <c r="D124" s="226"/>
      <c r="E124" s="227">
        <v>3.1520000000000001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280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37">
        <v>38</v>
      </c>
      <c r="B125" s="238" t="s">
        <v>389</v>
      </c>
      <c r="C125" s="253" t="s">
        <v>390</v>
      </c>
      <c r="D125" s="239" t="s">
        <v>314</v>
      </c>
      <c r="E125" s="240">
        <v>335.55270000000002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2">
        <v>1.5810000000000001E-2</v>
      </c>
      <c r="O125" s="242">
        <f>ROUND(E125*N125,2)</f>
        <v>5.31</v>
      </c>
      <c r="P125" s="242">
        <v>0</v>
      </c>
      <c r="Q125" s="243">
        <f>ROUND(E125*P125,2)</f>
        <v>0</v>
      </c>
      <c r="R125" s="225"/>
      <c r="S125" s="225" t="s">
        <v>276</v>
      </c>
      <c r="T125" s="225" t="s">
        <v>277</v>
      </c>
      <c r="U125" s="225">
        <v>0.24845</v>
      </c>
      <c r="V125" s="225">
        <f>ROUND(E125*U125,2)</f>
        <v>83.37</v>
      </c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278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54" t="s">
        <v>391</v>
      </c>
      <c r="D126" s="226"/>
      <c r="E126" s="227">
        <v>335.55270000000002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280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ht="20.399999999999999" outlineLevel="1" x14ac:dyDescent="0.25">
      <c r="A127" s="237">
        <v>39</v>
      </c>
      <c r="B127" s="238" t="s">
        <v>392</v>
      </c>
      <c r="C127" s="253" t="s">
        <v>393</v>
      </c>
      <c r="D127" s="239" t="s">
        <v>314</v>
      </c>
      <c r="E127" s="240">
        <v>29.908999999999999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2">
        <v>3.4909999999999997E-2</v>
      </c>
      <c r="O127" s="242">
        <f>ROUND(E127*N127,2)</f>
        <v>1.04</v>
      </c>
      <c r="P127" s="242">
        <v>0</v>
      </c>
      <c r="Q127" s="243">
        <f>ROUND(E127*P127,2)</f>
        <v>0</v>
      </c>
      <c r="R127" s="225"/>
      <c r="S127" s="225" t="s">
        <v>276</v>
      </c>
      <c r="T127" s="225" t="s">
        <v>277</v>
      </c>
      <c r="U127" s="225">
        <v>1.1841699999999999</v>
      </c>
      <c r="V127" s="225">
        <f>ROUND(E127*U127,2)</f>
        <v>35.42</v>
      </c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278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54" t="s">
        <v>394</v>
      </c>
      <c r="D128" s="226"/>
      <c r="E128" s="227">
        <v>29.908999999999999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280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37">
        <v>40</v>
      </c>
      <c r="B129" s="238" t="s">
        <v>395</v>
      </c>
      <c r="C129" s="253" t="s">
        <v>396</v>
      </c>
      <c r="D129" s="239" t="s">
        <v>314</v>
      </c>
      <c r="E129" s="240">
        <v>335.55270000000002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3.0000000000000001E-3</v>
      </c>
      <c r="O129" s="242">
        <f>ROUND(E129*N129,2)</f>
        <v>1.01</v>
      </c>
      <c r="P129" s="242">
        <v>0</v>
      </c>
      <c r="Q129" s="243">
        <f>ROUND(E129*P129,2)</f>
        <v>0</v>
      </c>
      <c r="R129" s="225"/>
      <c r="S129" s="225" t="s">
        <v>276</v>
      </c>
      <c r="T129" s="225" t="s">
        <v>277</v>
      </c>
      <c r="U129" s="225">
        <v>0.25115999999999999</v>
      </c>
      <c r="V129" s="225">
        <f>ROUND(E129*U129,2)</f>
        <v>84.28</v>
      </c>
      <c r="W129" s="225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278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54" t="s">
        <v>391</v>
      </c>
      <c r="D130" s="226"/>
      <c r="E130" s="227">
        <v>335.55270000000002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280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ht="20.399999999999999" outlineLevel="1" x14ac:dyDescent="0.25">
      <c r="A131" s="237">
        <v>41</v>
      </c>
      <c r="B131" s="238" t="s">
        <v>397</v>
      </c>
      <c r="C131" s="253" t="s">
        <v>398</v>
      </c>
      <c r="D131" s="239" t="s">
        <v>314</v>
      </c>
      <c r="E131" s="240">
        <v>335.55270000000002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3.6099999999999999E-3</v>
      </c>
      <c r="O131" s="242">
        <f>ROUND(E131*N131,2)</f>
        <v>1.21</v>
      </c>
      <c r="P131" s="242">
        <v>0</v>
      </c>
      <c r="Q131" s="243">
        <f>ROUND(E131*P131,2)</f>
        <v>0</v>
      </c>
      <c r="R131" s="225"/>
      <c r="S131" s="225" t="s">
        <v>276</v>
      </c>
      <c r="T131" s="225" t="s">
        <v>277</v>
      </c>
      <c r="U131" s="225">
        <v>0.36199999999999999</v>
      </c>
      <c r="V131" s="225">
        <f>ROUND(E131*U131,2)</f>
        <v>121.47</v>
      </c>
      <c r="W131" s="22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278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54" t="s">
        <v>391</v>
      </c>
      <c r="D132" s="226"/>
      <c r="E132" s="227">
        <v>335.55270000000002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280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37">
        <v>42</v>
      </c>
      <c r="B133" s="238" t="s">
        <v>399</v>
      </c>
      <c r="C133" s="253" t="s">
        <v>400</v>
      </c>
      <c r="D133" s="239" t="s">
        <v>314</v>
      </c>
      <c r="E133" s="240">
        <v>187.9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2">
        <v>4.6999999999999999E-4</v>
      </c>
      <c r="O133" s="242">
        <f>ROUND(E133*N133,2)</f>
        <v>0.09</v>
      </c>
      <c r="P133" s="242">
        <v>0</v>
      </c>
      <c r="Q133" s="243">
        <f>ROUND(E133*P133,2)</f>
        <v>0</v>
      </c>
      <c r="R133" s="225"/>
      <c r="S133" s="225" t="s">
        <v>289</v>
      </c>
      <c r="T133" s="225" t="s">
        <v>277</v>
      </c>
      <c r="U133" s="225">
        <v>0</v>
      </c>
      <c r="V133" s="225">
        <f>ROUND(E133*U133,2)</f>
        <v>0</v>
      </c>
      <c r="W133" s="22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278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54" t="s">
        <v>385</v>
      </c>
      <c r="D134" s="226"/>
      <c r="E134" s="227">
        <v>187.9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280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37">
        <v>43</v>
      </c>
      <c r="B135" s="238" t="s">
        <v>401</v>
      </c>
      <c r="C135" s="253" t="s">
        <v>402</v>
      </c>
      <c r="D135" s="239" t="s">
        <v>314</v>
      </c>
      <c r="E135" s="240">
        <v>335.55270000000002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2">
        <v>4.6999999999999999E-4</v>
      </c>
      <c r="O135" s="242">
        <f>ROUND(E135*N135,2)</f>
        <v>0.16</v>
      </c>
      <c r="P135" s="242">
        <v>0</v>
      </c>
      <c r="Q135" s="243">
        <f>ROUND(E135*P135,2)</f>
        <v>0</v>
      </c>
      <c r="R135" s="225"/>
      <c r="S135" s="225" t="s">
        <v>289</v>
      </c>
      <c r="T135" s="225" t="s">
        <v>277</v>
      </c>
      <c r="U135" s="225">
        <v>0</v>
      </c>
      <c r="V135" s="225">
        <f>ROUND(E135*U135,2)</f>
        <v>0</v>
      </c>
      <c r="W135" s="22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278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ht="20.399999999999999" outlineLevel="1" x14ac:dyDescent="0.25">
      <c r="A136" s="223"/>
      <c r="B136" s="224"/>
      <c r="C136" s="254" t="s">
        <v>403</v>
      </c>
      <c r="D136" s="226"/>
      <c r="E136" s="227">
        <v>48.51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280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54" t="s">
        <v>404</v>
      </c>
      <c r="D137" s="226"/>
      <c r="E137" s="227">
        <v>-2.71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280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54" t="s">
        <v>405</v>
      </c>
      <c r="D138" s="226"/>
      <c r="E138" s="227">
        <v>-3.3730000000000002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280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54" t="s">
        <v>406</v>
      </c>
      <c r="D139" s="226"/>
      <c r="E139" s="227">
        <v>4.5949999999999998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280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54" t="s">
        <v>407</v>
      </c>
      <c r="D140" s="226"/>
      <c r="E140" s="227">
        <v>44.52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280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54" t="s">
        <v>408</v>
      </c>
      <c r="D141" s="226"/>
      <c r="E141" s="227">
        <v>-3.6225000000000001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280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54" t="s">
        <v>409</v>
      </c>
      <c r="D142" s="226"/>
      <c r="E142" s="227">
        <v>-1.6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280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54" t="s">
        <v>410</v>
      </c>
      <c r="D143" s="226"/>
      <c r="E143" s="227">
        <v>5.5274999999999999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280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54" t="s">
        <v>411</v>
      </c>
      <c r="D144" s="226"/>
      <c r="E144" s="227">
        <v>34.335000000000001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280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23"/>
      <c r="B145" s="224"/>
      <c r="C145" s="254" t="s">
        <v>412</v>
      </c>
      <c r="D145" s="226"/>
      <c r="E145" s="227">
        <v>-2.5674999999999999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280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54" t="s">
        <v>413</v>
      </c>
      <c r="D146" s="226"/>
      <c r="E146" s="227">
        <v>-1.5760000000000001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280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54" t="s">
        <v>414</v>
      </c>
      <c r="D147" s="226"/>
      <c r="E147" s="227">
        <v>2.5775000000000001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280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54" t="s">
        <v>415</v>
      </c>
      <c r="D148" s="226"/>
      <c r="E148" s="227">
        <v>38.85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280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54" t="s">
        <v>416</v>
      </c>
      <c r="D149" s="226"/>
      <c r="E149" s="227">
        <v>-6.6150000000000002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280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23"/>
      <c r="B150" s="224"/>
      <c r="C150" s="254" t="s">
        <v>417</v>
      </c>
      <c r="D150" s="226"/>
      <c r="E150" s="227">
        <v>-1.08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280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3"/>
      <c r="B151" s="224"/>
      <c r="C151" s="254" t="s">
        <v>413</v>
      </c>
      <c r="D151" s="226"/>
      <c r="E151" s="227">
        <v>-1.5760000000000001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 t="s">
        <v>280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54" t="s">
        <v>418</v>
      </c>
      <c r="D152" s="226"/>
      <c r="E152" s="227">
        <v>1.35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 t="s">
        <v>280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54" t="s">
        <v>419</v>
      </c>
      <c r="D153" s="226"/>
      <c r="E153" s="227">
        <v>34.965000000000003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 t="s">
        <v>280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54" t="s">
        <v>420</v>
      </c>
      <c r="D154" s="226"/>
      <c r="E154" s="227">
        <v>-1.44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 t="s">
        <v>280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54" t="s">
        <v>421</v>
      </c>
      <c r="D155" s="226"/>
      <c r="E155" s="227">
        <v>-1.44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 t="s">
        <v>280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54" t="s">
        <v>422</v>
      </c>
      <c r="D156" s="226"/>
      <c r="E156" s="227">
        <v>3.4020000000000001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 t="s">
        <v>280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ht="20.399999999999999" outlineLevel="1" x14ac:dyDescent="0.25">
      <c r="A157" s="223"/>
      <c r="B157" s="224"/>
      <c r="C157" s="254" t="s">
        <v>423</v>
      </c>
      <c r="D157" s="226"/>
      <c r="E157" s="227">
        <v>33.621000000000002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 t="s">
        <v>280</v>
      </c>
      <c r="AH157" s="206">
        <v>0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23"/>
      <c r="B158" s="224"/>
      <c r="C158" s="254" t="s">
        <v>420</v>
      </c>
      <c r="D158" s="226"/>
      <c r="E158" s="227">
        <v>-1.44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 t="s">
        <v>280</v>
      </c>
      <c r="AH158" s="206">
        <v>0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54" t="s">
        <v>424</v>
      </c>
      <c r="D159" s="226"/>
      <c r="E159" s="227">
        <v>-3.1520000000000001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 t="s">
        <v>280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54" t="s">
        <v>422</v>
      </c>
      <c r="D160" s="226"/>
      <c r="E160" s="227">
        <v>3.4020000000000001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 t="s">
        <v>280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ht="20.399999999999999" outlineLevel="1" x14ac:dyDescent="0.25">
      <c r="A161" s="223"/>
      <c r="B161" s="224"/>
      <c r="C161" s="254" t="s">
        <v>425</v>
      </c>
      <c r="D161" s="226"/>
      <c r="E161" s="227">
        <v>19.908000000000001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 t="s">
        <v>280</v>
      </c>
      <c r="AH161" s="206">
        <v>0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23"/>
      <c r="B162" s="224"/>
      <c r="C162" s="254" t="s">
        <v>426</v>
      </c>
      <c r="D162" s="226"/>
      <c r="E162" s="227">
        <v>-5.4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 t="s">
        <v>280</v>
      </c>
      <c r="AH162" s="206">
        <v>0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23"/>
      <c r="B163" s="224"/>
      <c r="C163" s="254" t="s">
        <v>413</v>
      </c>
      <c r="D163" s="226"/>
      <c r="E163" s="227">
        <v>-1.5760000000000001</v>
      </c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 t="s">
        <v>280</v>
      </c>
      <c r="AH163" s="206">
        <v>0</v>
      </c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23"/>
      <c r="B164" s="224"/>
      <c r="C164" s="254" t="s">
        <v>427</v>
      </c>
      <c r="D164" s="226"/>
      <c r="E164" s="227">
        <v>2.5979999999999999</v>
      </c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 t="s">
        <v>280</v>
      </c>
      <c r="AH164" s="206">
        <v>0</v>
      </c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23"/>
      <c r="B165" s="224"/>
      <c r="C165" s="254" t="s">
        <v>428</v>
      </c>
      <c r="D165" s="226"/>
      <c r="E165" s="227">
        <v>14.038500000000001</v>
      </c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 t="s">
        <v>280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23"/>
      <c r="B166" s="224"/>
      <c r="C166" s="254" t="s">
        <v>429</v>
      </c>
      <c r="D166" s="226"/>
      <c r="E166" s="227">
        <v>-6.9219999999999997</v>
      </c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 t="s">
        <v>280</v>
      </c>
      <c r="AH166" s="206">
        <v>0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23"/>
      <c r="B167" s="224"/>
      <c r="C167" s="254" t="s">
        <v>430</v>
      </c>
      <c r="D167" s="226"/>
      <c r="E167" s="227">
        <v>2.395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 t="s">
        <v>280</v>
      </c>
      <c r="AH167" s="206">
        <v>0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ht="30.6" outlineLevel="1" x14ac:dyDescent="0.25">
      <c r="A168" s="223"/>
      <c r="B168" s="224"/>
      <c r="C168" s="254" t="s">
        <v>431</v>
      </c>
      <c r="D168" s="226"/>
      <c r="E168" s="227">
        <v>44.94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 t="s">
        <v>280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23"/>
      <c r="B169" s="224"/>
      <c r="C169" s="254" t="s">
        <v>432</v>
      </c>
      <c r="D169" s="226"/>
      <c r="E169" s="227">
        <v>-1.8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 t="s">
        <v>280</v>
      </c>
      <c r="AH169" s="206">
        <v>0</v>
      </c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ht="20.399999999999999" outlineLevel="1" x14ac:dyDescent="0.25">
      <c r="A170" s="223"/>
      <c r="B170" s="224"/>
      <c r="C170" s="254" t="s">
        <v>433</v>
      </c>
      <c r="D170" s="226"/>
      <c r="E170" s="227">
        <v>-6.98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 t="s">
        <v>280</v>
      </c>
      <c r="AH170" s="206">
        <v>0</v>
      </c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23"/>
      <c r="B171" s="224"/>
      <c r="C171" s="254" t="s">
        <v>434</v>
      </c>
      <c r="D171" s="226"/>
      <c r="E171" s="227">
        <v>27.51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280</v>
      </c>
      <c r="AH171" s="206">
        <v>0</v>
      </c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23"/>
      <c r="B172" s="224"/>
      <c r="C172" s="254" t="s">
        <v>435</v>
      </c>
      <c r="D172" s="226"/>
      <c r="E172" s="227">
        <v>-5.149</v>
      </c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 t="s">
        <v>280</v>
      </c>
      <c r="AH172" s="206">
        <v>0</v>
      </c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ht="20.399999999999999" outlineLevel="1" x14ac:dyDescent="0.25">
      <c r="A173" s="223"/>
      <c r="B173" s="224"/>
      <c r="C173" s="254" t="s">
        <v>436</v>
      </c>
      <c r="D173" s="226"/>
      <c r="E173" s="227">
        <v>10.016999999999999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 t="s">
        <v>280</v>
      </c>
      <c r="AH173" s="206">
        <v>0</v>
      </c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23"/>
      <c r="B174" s="224"/>
      <c r="C174" s="254" t="s">
        <v>437</v>
      </c>
      <c r="D174" s="226"/>
      <c r="E174" s="227">
        <v>-1.08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 t="s">
        <v>280</v>
      </c>
      <c r="AH174" s="206">
        <v>0</v>
      </c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23"/>
      <c r="B175" s="224"/>
      <c r="C175" s="254" t="s">
        <v>438</v>
      </c>
      <c r="D175" s="226"/>
      <c r="E175" s="227">
        <v>-2.3639999999999999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280</v>
      </c>
      <c r="AH175" s="206">
        <v>0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20.399999999999999" outlineLevel="1" x14ac:dyDescent="0.25">
      <c r="A176" s="223"/>
      <c r="B176" s="224"/>
      <c r="C176" s="254" t="s">
        <v>439</v>
      </c>
      <c r="D176" s="226"/>
      <c r="E176" s="227">
        <v>2.802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 t="s">
        <v>280</v>
      </c>
      <c r="AH176" s="206">
        <v>0</v>
      </c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ht="20.399999999999999" outlineLevel="1" x14ac:dyDescent="0.25">
      <c r="A177" s="223"/>
      <c r="B177" s="224"/>
      <c r="C177" s="254" t="s">
        <v>440</v>
      </c>
      <c r="D177" s="226"/>
      <c r="E177" s="227">
        <v>29.798999999999999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 t="s">
        <v>280</v>
      </c>
      <c r="AH177" s="206">
        <v>0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54" t="s">
        <v>441</v>
      </c>
      <c r="D178" s="226"/>
      <c r="E178" s="227">
        <v>-4.59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 t="s">
        <v>280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23"/>
      <c r="B179" s="224"/>
      <c r="C179" s="254" t="s">
        <v>442</v>
      </c>
      <c r="D179" s="226"/>
      <c r="E179" s="227">
        <v>-7.3167999999999997</v>
      </c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 t="s">
        <v>280</v>
      </c>
      <c r="AH179" s="206">
        <v>0</v>
      </c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23"/>
      <c r="B180" s="224"/>
      <c r="C180" s="254" t="s">
        <v>443</v>
      </c>
      <c r="D180" s="226"/>
      <c r="E180" s="227">
        <v>1.26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 t="s">
        <v>280</v>
      </c>
      <c r="AH180" s="206">
        <v>0</v>
      </c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20.399999999999999" outlineLevel="1" x14ac:dyDescent="0.25">
      <c r="A181" s="237">
        <v>44</v>
      </c>
      <c r="B181" s="238" t="s">
        <v>444</v>
      </c>
      <c r="C181" s="253" t="s">
        <v>445</v>
      </c>
      <c r="D181" s="239" t="s">
        <v>314</v>
      </c>
      <c r="E181" s="240">
        <v>30.69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2">
        <v>1.2E-2</v>
      </c>
      <c r="O181" s="242">
        <f>ROUND(E181*N181,2)</f>
        <v>0.37</v>
      </c>
      <c r="P181" s="242">
        <v>0</v>
      </c>
      <c r="Q181" s="243">
        <f>ROUND(E181*P181,2)</f>
        <v>0</v>
      </c>
      <c r="R181" s="225"/>
      <c r="S181" s="225" t="s">
        <v>289</v>
      </c>
      <c r="T181" s="225" t="s">
        <v>277</v>
      </c>
      <c r="U181" s="225">
        <v>0</v>
      </c>
      <c r="V181" s="225">
        <f>ROUND(E181*U181,2)</f>
        <v>0</v>
      </c>
      <c r="W181" s="225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 t="s">
        <v>278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54" t="s">
        <v>446</v>
      </c>
      <c r="D182" s="226"/>
      <c r="E182" s="227">
        <v>9.6839999999999993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 t="s">
        <v>280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3"/>
      <c r="B183" s="224"/>
      <c r="C183" s="254" t="s">
        <v>447</v>
      </c>
      <c r="D183" s="226"/>
      <c r="E183" s="227">
        <v>1.056</v>
      </c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 t="s">
        <v>280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23"/>
      <c r="B184" s="224"/>
      <c r="C184" s="254" t="s">
        <v>448</v>
      </c>
      <c r="D184" s="226"/>
      <c r="E184" s="227">
        <v>9.2835000000000001</v>
      </c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 t="s">
        <v>280</v>
      </c>
      <c r="AH184" s="206">
        <v>0</v>
      </c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3"/>
      <c r="B185" s="224"/>
      <c r="C185" s="254" t="s">
        <v>449</v>
      </c>
      <c r="D185" s="226"/>
      <c r="E185" s="227">
        <v>10.666499999999999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 t="s">
        <v>280</v>
      </c>
      <c r="AH185" s="206">
        <v>0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37">
        <v>45</v>
      </c>
      <c r="B186" s="238" t="s">
        <v>450</v>
      </c>
      <c r="C186" s="253" t="s">
        <v>451</v>
      </c>
      <c r="D186" s="239" t="s">
        <v>314</v>
      </c>
      <c r="E186" s="240">
        <v>187.9</v>
      </c>
      <c r="F186" s="241"/>
      <c r="G186" s="242">
        <f>ROUND(E186*F186,2)</f>
        <v>0</v>
      </c>
      <c r="H186" s="241"/>
      <c r="I186" s="242">
        <f>ROUND(E186*H186,2)</f>
        <v>0</v>
      </c>
      <c r="J186" s="241"/>
      <c r="K186" s="242">
        <f>ROUND(E186*J186,2)</f>
        <v>0</v>
      </c>
      <c r="L186" s="242">
        <v>21</v>
      </c>
      <c r="M186" s="242">
        <f>G186*(1+L186/100)</f>
        <v>0</v>
      </c>
      <c r="N186" s="242">
        <v>1.2E-4</v>
      </c>
      <c r="O186" s="242">
        <f>ROUND(E186*N186,2)</f>
        <v>0.02</v>
      </c>
      <c r="P186" s="242">
        <v>0</v>
      </c>
      <c r="Q186" s="243">
        <f>ROUND(E186*P186,2)</f>
        <v>0</v>
      </c>
      <c r="R186" s="225"/>
      <c r="S186" s="225" t="s">
        <v>289</v>
      </c>
      <c r="T186" s="225" t="s">
        <v>277</v>
      </c>
      <c r="U186" s="225">
        <v>0</v>
      </c>
      <c r="V186" s="225">
        <f>ROUND(E186*U186,2)</f>
        <v>0</v>
      </c>
      <c r="W186" s="225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 t="s">
        <v>278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54" t="s">
        <v>385</v>
      </c>
      <c r="D187" s="226"/>
      <c r="E187" s="227">
        <v>187.9</v>
      </c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 t="s">
        <v>280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4">
        <v>46</v>
      </c>
      <c r="B188" s="245" t="s">
        <v>452</v>
      </c>
      <c r="C188" s="255" t="s">
        <v>453</v>
      </c>
      <c r="D188" s="246" t="s">
        <v>454</v>
      </c>
      <c r="E188" s="247">
        <v>1</v>
      </c>
      <c r="F188" s="248"/>
      <c r="G188" s="249">
        <f>ROUND(E188*F188,2)</f>
        <v>0</v>
      </c>
      <c r="H188" s="248"/>
      <c r="I188" s="249">
        <f>ROUND(E188*H188,2)</f>
        <v>0</v>
      </c>
      <c r="J188" s="248"/>
      <c r="K188" s="249">
        <f>ROUND(E188*J188,2)</f>
        <v>0</v>
      </c>
      <c r="L188" s="249">
        <v>21</v>
      </c>
      <c r="M188" s="249">
        <f>G188*(1+L188/100)</f>
        <v>0</v>
      </c>
      <c r="N188" s="249">
        <v>0</v>
      </c>
      <c r="O188" s="249">
        <f>ROUND(E188*N188,2)</f>
        <v>0</v>
      </c>
      <c r="P188" s="249">
        <v>0</v>
      </c>
      <c r="Q188" s="250">
        <f>ROUND(E188*P188,2)</f>
        <v>0</v>
      </c>
      <c r="R188" s="225"/>
      <c r="S188" s="225" t="s">
        <v>289</v>
      </c>
      <c r="T188" s="225" t="s">
        <v>277</v>
      </c>
      <c r="U188" s="225">
        <v>0</v>
      </c>
      <c r="V188" s="225">
        <f>ROUND(E188*U188,2)</f>
        <v>0</v>
      </c>
      <c r="W188" s="225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 t="s">
        <v>278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x14ac:dyDescent="0.25">
      <c r="A189" s="231" t="s">
        <v>271</v>
      </c>
      <c r="B189" s="232" t="s">
        <v>139</v>
      </c>
      <c r="C189" s="252" t="s">
        <v>140</v>
      </c>
      <c r="D189" s="233"/>
      <c r="E189" s="234"/>
      <c r="F189" s="235"/>
      <c r="G189" s="235">
        <f>SUMIF(AG190:AG209,"&lt;&gt;NOR",G190:G209)</f>
        <v>0</v>
      </c>
      <c r="H189" s="235"/>
      <c r="I189" s="235">
        <f>SUM(I190:I209)</f>
        <v>0</v>
      </c>
      <c r="J189" s="235"/>
      <c r="K189" s="235">
        <f>SUM(K190:K209)</f>
        <v>0</v>
      </c>
      <c r="L189" s="235"/>
      <c r="M189" s="235">
        <f>SUM(M190:M209)</f>
        <v>0</v>
      </c>
      <c r="N189" s="235"/>
      <c r="O189" s="235">
        <f>SUM(O190:O209)</f>
        <v>9.6999999999999993</v>
      </c>
      <c r="P189" s="235"/>
      <c r="Q189" s="236">
        <f>SUM(Q190:Q209)</f>
        <v>0</v>
      </c>
      <c r="R189" s="230"/>
      <c r="S189" s="230"/>
      <c r="T189" s="230"/>
      <c r="U189" s="230"/>
      <c r="V189" s="230">
        <f>SUM(V190:V209)</f>
        <v>146.31</v>
      </c>
      <c r="W189" s="230"/>
      <c r="AG189" t="s">
        <v>272</v>
      </c>
    </row>
    <row r="190" spans="1:60" ht="20.399999999999999" outlineLevel="1" x14ac:dyDescent="0.25">
      <c r="A190" s="237">
        <v>47</v>
      </c>
      <c r="B190" s="238" t="s">
        <v>366</v>
      </c>
      <c r="C190" s="253" t="s">
        <v>367</v>
      </c>
      <c r="D190" s="239" t="s">
        <v>314</v>
      </c>
      <c r="E190" s="240">
        <v>209.19919999999999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2">
        <v>1.9000000000000001E-4</v>
      </c>
      <c r="O190" s="242">
        <f>ROUND(E190*N190,2)</f>
        <v>0.04</v>
      </c>
      <c r="P190" s="242">
        <v>0</v>
      </c>
      <c r="Q190" s="243">
        <f>ROUND(E190*P190,2)</f>
        <v>0</v>
      </c>
      <c r="R190" s="225"/>
      <c r="S190" s="225" t="s">
        <v>276</v>
      </c>
      <c r="T190" s="225" t="s">
        <v>277</v>
      </c>
      <c r="U190" s="225">
        <v>7.0000000000000007E-2</v>
      </c>
      <c r="V190" s="225">
        <f>ROUND(E190*U190,2)</f>
        <v>14.64</v>
      </c>
      <c r="W190" s="225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 t="s">
        <v>455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54" t="s">
        <v>456</v>
      </c>
      <c r="D191" s="226"/>
      <c r="E191" s="227">
        <v>183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 t="s">
        <v>280</v>
      </c>
      <c r="AH191" s="206">
        <v>0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ht="20.399999999999999" outlineLevel="1" x14ac:dyDescent="0.25">
      <c r="A192" s="223"/>
      <c r="B192" s="224"/>
      <c r="C192" s="254" t="s">
        <v>361</v>
      </c>
      <c r="D192" s="226"/>
      <c r="E192" s="227">
        <v>8.4622499999999992</v>
      </c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 t="s">
        <v>280</v>
      </c>
      <c r="AH192" s="206">
        <v>0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0.399999999999999" outlineLevel="1" x14ac:dyDescent="0.25">
      <c r="A193" s="223"/>
      <c r="B193" s="224"/>
      <c r="C193" s="254" t="s">
        <v>457</v>
      </c>
      <c r="D193" s="226"/>
      <c r="E193" s="227">
        <v>17.736879999999999</v>
      </c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 t="s">
        <v>280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ht="20.399999999999999" outlineLevel="1" x14ac:dyDescent="0.25">
      <c r="A194" s="237">
        <v>48</v>
      </c>
      <c r="B194" s="238" t="s">
        <v>368</v>
      </c>
      <c r="C194" s="253" t="s">
        <v>369</v>
      </c>
      <c r="D194" s="239" t="s">
        <v>370</v>
      </c>
      <c r="E194" s="240">
        <v>56.414999999999999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2">
        <v>2.3800000000000002E-3</v>
      </c>
      <c r="O194" s="242">
        <f>ROUND(E194*N194,2)</f>
        <v>0.13</v>
      </c>
      <c r="P194" s="242">
        <v>0</v>
      </c>
      <c r="Q194" s="243">
        <f>ROUND(E194*P194,2)</f>
        <v>0</v>
      </c>
      <c r="R194" s="225"/>
      <c r="S194" s="225" t="s">
        <v>276</v>
      </c>
      <c r="T194" s="225" t="s">
        <v>277</v>
      </c>
      <c r="U194" s="225">
        <v>0.18232999999999999</v>
      </c>
      <c r="V194" s="225">
        <f>ROUND(E194*U194,2)</f>
        <v>10.29</v>
      </c>
      <c r="W194" s="225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 t="s">
        <v>455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23"/>
      <c r="B195" s="224"/>
      <c r="C195" s="254" t="s">
        <v>371</v>
      </c>
      <c r="D195" s="226"/>
      <c r="E195" s="227">
        <v>56.414999999999999</v>
      </c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 t="s">
        <v>280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37">
        <v>49</v>
      </c>
      <c r="B196" s="238" t="s">
        <v>458</v>
      </c>
      <c r="C196" s="253" t="s">
        <v>459</v>
      </c>
      <c r="D196" s="239" t="s">
        <v>314</v>
      </c>
      <c r="E196" s="240">
        <v>191.4623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2">
        <v>4.6170000000000003E-2</v>
      </c>
      <c r="O196" s="242">
        <f>ROUND(E196*N196,2)</f>
        <v>8.84</v>
      </c>
      <c r="P196" s="242">
        <v>0</v>
      </c>
      <c r="Q196" s="243">
        <f>ROUND(E196*P196,2)</f>
        <v>0</v>
      </c>
      <c r="R196" s="225"/>
      <c r="S196" s="225" t="s">
        <v>276</v>
      </c>
      <c r="T196" s="225" t="s">
        <v>277</v>
      </c>
      <c r="U196" s="225">
        <v>0.38153999999999999</v>
      </c>
      <c r="V196" s="225">
        <f>ROUND(E196*U196,2)</f>
        <v>73.05</v>
      </c>
      <c r="W196" s="225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 t="s">
        <v>346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54" t="s">
        <v>456</v>
      </c>
      <c r="D197" s="226"/>
      <c r="E197" s="227">
        <v>183</v>
      </c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 t="s">
        <v>280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ht="20.399999999999999" outlineLevel="1" x14ac:dyDescent="0.25">
      <c r="A198" s="223"/>
      <c r="B198" s="224"/>
      <c r="C198" s="254" t="s">
        <v>361</v>
      </c>
      <c r="D198" s="226"/>
      <c r="E198" s="227">
        <v>8.4622499999999992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 t="s">
        <v>280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0.399999999999999" outlineLevel="1" x14ac:dyDescent="0.25">
      <c r="A199" s="237">
        <v>50</v>
      </c>
      <c r="B199" s="238" t="s">
        <v>372</v>
      </c>
      <c r="C199" s="253" t="s">
        <v>373</v>
      </c>
      <c r="D199" s="239" t="s">
        <v>314</v>
      </c>
      <c r="E199" s="240">
        <v>209.19919999999999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2">
        <v>4.8999999999999998E-4</v>
      </c>
      <c r="O199" s="242">
        <f>ROUND(E199*N199,2)</f>
        <v>0.1</v>
      </c>
      <c r="P199" s="242">
        <v>0</v>
      </c>
      <c r="Q199" s="243">
        <f>ROUND(E199*P199,2)</f>
        <v>0</v>
      </c>
      <c r="R199" s="225"/>
      <c r="S199" s="225" t="s">
        <v>276</v>
      </c>
      <c r="T199" s="225" t="s">
        <v>277</v>
      </c>
      <c r="U199" s="225">
        <v>0.23100000000000001</v>
      </c>
      <c r="V199" s="225">
        <f>ROUND(E199*U199,2)</f>
        <v>48.33</v>
      </c>
      <c r="W199" s="225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 t="s">
        <v>455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23"/>
      <c r="B200" s="224"/>
      <c r="C200" s="254" t="s">
        <v>456</v>
      </c>
      <c r="D200" s="226"/>
      <c r="E200" s="227">
        <v>183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 t="s">
        <v>280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20.399999999999999" outlineLevel="1" x14ac:dyDescent="0.25">
      <c r="A201" s="223"/>
      <c r="B201" s="224"/>
      <c r="C201" s="254" t="s">
        <v>361</v>
      </c>
      <c r="D201" s="226"/>
      <c r="E201" s="227">
        <v>8.4622499999999992</v>
      </c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 t="s">
        <v>280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ht="20.399999999999999" outlineLevel="1" x14ac:dyDescent="0.25">
      <c r="A202" s="223"/>
      <c r="B202" s="224"/>
      <c r="C202" s="254" t="s">
        <v>457</v>
      </c>
      <c r="D202" s="226"/>
      <c r="E202" s="227">
        <v>17.736879999999999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 t="s">
        <v>280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37">
        <v>51</v>
      </c>
      <c r="B203" s="238" t="s">
        <v>460</v>
      </c>
      <c r="C203" s="253" t="s">
        <v>461</v>
      </c>
      <c r="D203" s="239" t="s">
        <v>314</v>
      </c>
      <c r="E203" s="240">
        <v>209.19919999999999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2">
        <v>2.8400000000000001E-3</v>
      </c>
      <c r="O203" s="242">
        <f>ROUND(E203*N203,2)</f>
        <v>0.59</v>
      </c>
      <c r="P203" s="242">
        <v>0</v>
      </c>
      <c r="Q203" s="243">
        <f>ROUND(E203*P203,2)</f>
        <v>0</v>
      </c>
      <c r="R203" s="225"/>
      <c r="S203" s="225" t="s">
        <v>289</v>
      </c>
      <c r="T203" s="225" t="s">
        <v>277</v>
      </c>
      <c r="U203" s="225">
        <v>0</v>
      </c>
      <c r="V203" s="225">
        <f>ROUND(E203*U203,2)</f>
        <v>0</v>
      </c>
      <c r="W203" s="22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 t="s">
        <v>346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23"/>
      <c r="B204" s="224"/>
      <c r="C204" s="254" t="s">
        <v>456</v>
      </c>
      <c r="D204" s="226"/>
      <c r="E204" s="227">
        <v>183</v>
      </c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 t="s">
        <v>280</v>
      </c>
      <c r="AH204" s="206">
        <v>0</v>
      </c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ht="20.399999999999999" outlineLevel="1" x14ac:dyDescent="0.25">
      <c r="A205" s="223"/>
      <c r="B205" s="224"/>
      <c r="C205" s="254" t="s">
        <v>361</v>
      </c>
      <c r="D205" s="226"/>
      <c r="E205" s="227">
        <v>8.4622499999999992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 t="s">
        <v>280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ht="20.399999999999999" outlineLevel="1" x14ac:dyDescent="0.25">
      <c r="A206" s="223"/>
      <c r="B206" s="224"/>
      <c r="C206" s="254" t="s">
        <v>457</v>
      </c>
      <c r="D206" s="226"/>
      <c r="E206" s="227">
        <v>17.736879999999999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 t="s">
        <v>280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37">
        <v>52</v>
      </c>
      <c r="B207" s="238" t="s">
        <v>462</v>
      </c>
      <c r="C207" s="253" t="s">
        <v>463</v>
      </c>
      <c r="D207" s="239" t="s">
        <v>314</v>
      </c>
      <c r="E207" s="240">
        <v>191.4623</v>
      </c>
      <c r="F207" s="241"/>
      <c r="G207" s="242">
        <f>ROUND(E207*F207,2)</f>
        <v>0</v>
      </c>
      <c r="H207" s="241"/>
      <c r="I207" s="242">
        <f>ROUND(E207*H207,2)</f>
        <v>0</v>
      </c>
      <c r="J207" s="241"/>
      <c r="K207" s="242">
        <f>ROUND(E207*J207,2)</f>
        <v>0</v>
      </c>
      <c r="L207" s="242">
        <v>21</v>
      </c>
      <c r="M207" s="242">
        <f>G207*(1+L207/100)</f>
        <v>0</v>
      </c>
      <c r="N207" s="242">
        <v>2.0000000000000002E-5</v>
      </c>
      <c r="O207" s="242">
        <f>ROUND(E207*N207,2)</f>
        <v>0</v>
      </c>
      <c r="P207" s="242">
        <v>0</v>
      </c>
      <c r="Q207" s="243">
        <f>ROUND(E207*P207,2)</f>
        <v>0</v>
      </c>
      <c r="R207" s="225"/>
      <c r="S207" s="225" t="s">
        <v>289</v>
      </c>
      <c r="T207" s="225" t="s">
        <v>277</v>
      </c>
      <c r="U207" s="225">
        <v>0</v>
      </c>
      <c r="V207" s="225">
        <f>ROUND(E207*U207,2)</f>
        <v>0</v>
      </c>
      <c r="W207" s="225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 t="s">
        <v>346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23"/>
      <c r="B208" s="224"/>
      <c r="C208" s="254" t="s">
        <v>456</v>
      </c>
      <c r="D208" s="226"/>
      <c r="E208" s="227">
        <v>183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 t="s">
        <v>280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0.399999999999999" outlineLevel="1" x14ac:dyDescent="0.25">
      <c r="A209" s="223"/>
      <c r="B209" s="224"/>
      <c r="C209" s="254" t="s">
        <v>361</v>
      </c>
      <c r="D209" s="226"/>
      <c r="E209" s="227">
        <v>8.4622499999999992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 t="s">
        <v>280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x14ac:dyDescent="0.25">
      <c r="A210" s="231" t="s">
        <v>271</v>
      </c>
      <c r="B210" s="232" t="s">
        <v>142</v>
      </c>
      <c r="C210" s="252" t="s">
        <v>143</v>
      </c>
      <c r="D210" s="233"/>
      <c r="E210" s="234"/>
      <c r="F210" s="235"/>
      <c r="G210" s="235">
        <f>SUMIF(AG211:AG243,"&lt;&gt;NOR",G211:G243)</f>
        <v>0</v>
      </c>
      <c r="H210" s="235"/>
      <c r="I210" s="235">
        <f>SUM(I211:I243)</f>
        <v>0</v>
      </c>
      <c r="J210" s="235"/>
      <c r="K210" s="235">
        <f>SUM(K211:K243)</f>
        <v>0</v>
      </c>
      <c r="L210" s="235"/>
      <c r="M210" s="235">
        <f>SUM(M211:M243)</f>
        <v>0</v>
      </c>
      <c r="N210" s="235"/>
      <c r="O210" s="235">
        <f>SUM(O211:O243)</f>
        <v>28.25</v>
      </c>
      <c r="P210" s="235"/>
      <c r="Q210" s="236">
        <f>SUM(Q211:Q243)</f>
        <v>18.21</v>
      </c>
      <c r="R210" s="230"/>
      <c r="S210" s="230"/>
      <c r="T210" s="230"/>
      <c r="U210" s="230"/>
      <c r="V210" s="230">
        <f>SUM(V211:V243)</f>
        <v>608.56999999999994</v>
      </c>
      <c r="W210" s="230"/>
      <c r="AG210" t="s">
        <v>272</v>
      </c>
    </row>
    <row r="211" spans="1:60" outlineLevel="1" x14ac:dyDescent="0.25">
      <c r="A211" s="237">
        <v>53</v>
      </c>
      <c r="B211" s="238" t="s">
        <v>464</v>
      </c>
      <c r="C211" s="253" t="s">
        <v>465</v>
      </c>
      <c r="D211" s="239" t="s">
        <v>275</v>
      </c>
      <c r="E211" s="240">
        <v>5.2549999999999999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2">
        <v>2.5249999999999999</v>
      </c>
      <c r="O211" s="242">
        <f>ROUND(E211*N211,2)</f>
        <v>13.27</v>
      </c>
      <c r="P211" s="242">
        <v>0</v>
      </c>
      <c r="Q211" s="243">
        <f>ROUND(E211*P211,2)</f>
        <v>0</v>
      </c>
      <c r="R211" s="225"/>
      <c r="S211" s="225" t="s">
        <v>276</v>
      </c>
      <c r="T211" s="225" t="s">
        <v>277</v>
      </c>
      <c r="U211" s="225">
        <v>3.2130000000000001</v>
      </c>
      <c r="V211" s="225">
        <f>ROUND(E211*U211,2)</f>
        <v>16.88</v>
      </c>
      <c r="W211" s="225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 t="s">
        <v>346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23"/>
      <c r="B212" s="224"/>
      <c r="C212" s="254" t="s">
        <v>466</v>
      </c>
      <c r="D212" s="226"/>
      <c r="E212" s="227">
        <v>5.2549999999999999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 t="s">
        <v>280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37">
        <v>54</v>
      </c>
      <c r="B213" s="238" t="s">
        <v>467</v>
      </c>
      <c r="C213" s="253" t="s">
        <v>468</v>
      </c>
      <c r="D213" s="239" t="s">
        <v>275</v>
      </c>
      <c r="E213" s="240">
        <v>0.52210000000000001</v>
      </c>
      <c r="F213" s="241"/>
      <c r="G213" s="242">
        <f>ROUND(E213*F213,2)</f>
        <v>0</v>
      </c>
      <c r="H213" s="241"/>
      <c r="I213" s="242">
        <f>ROUND(E213*H213,2)</f>
        <v>0</v>
      </c>
      <c r="J213" s="241"/>
      <c r="K213" s="242">
        <f>ROUND(E213*J213,2)</f>
        <v>0</v>
      </c>
      <c r="L213" s="242">
        <v>21</v>
      </c>
      <c r="M213" s="242">
        <f>G213*(1+L213/100)</f>
        <v>0</v>
      </c>
      <c r="N213" s="242">
        <v>2.5249999999999999</v>
      </c>
      <c r="O213" s="242">
        <f>ROUND(E213*N213,2)</f>
        <v>1.32</v>
      </c>
      <c r="P213" s="242">
        <v>0</v>
      </c>
      <c r="Q213" s="243">
        <f>ROUND(E213*P213,2)</f>
        <v>0</v>
      </c>
      <c r="R213" s="225"/>
      <c r="S213" s="225" t="s">
        <v>276</v>
      </c>
      <c r="T213" s="225" t="s">
        <v>277</v>
      </c>
      <c r="U213" s="225">
        <v>2.58</v>
      </c>
      <c r="V213" s="225">
        <f>ROUND(E213*U213,2)</f>
        <v>1.35</v>
      </c>
      <c r="W213" s="225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 t="s">
        <v>278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54" t="s">
        <v>469</v>
      </c>
      <c r="D214" s="226"/>
      <c r="E214" s="227">
        <v>0.52210999999999996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 t="s">
        <v>280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37">
        <v>55</v>
      </c>
      <c r="B215" s="238" t="s">
        <v>470</v>
      </c>
      <c r="C215" s="253" t="s">
        <v>471</v>
      </c>
      <c r="D215" s="239" t="s">
        <v>275</v>
      </c>
      <c r="E215" s="240">
        <v>2.4272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21</v>
      </c>
      <c r="M215" s="242">
        <f>G215*(1+L215/100)</f>
        <v>0</v>
      </c>
      <c r="N215" s="242">
        <v>0</v>
      </c>
      <c r="O215" s="242">
        <f>ROUND(E215*N215,2)</f>
        <v>0</v>
      </c>
      <c r="P215" s="242">
        <v>0</v>
      </c>
      <c r="Q215" s="243">
        <f>ROUND(E215*P215,2)</f>
        <v>0</v>
      </c>
      <c r="R215" s="225"/>
      <c r="S215" s="225" t="s">
        <v>276</v>
      </c>
      <c r="T215" s="225" t="s">
        <v>277</v>
      </c>
      <c r="U215" s="225">
        <v>0.188</v>
      </c>
      <c r="V215" s="225">
        <f>ROUND(E215*U215,2)</f>
        <v>0.46</v>
      </c>
      <c r="W215" s="225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 t="s">
        <v>278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20.399999999999999" outlineLevel="1" x14ac:dyDescent="0.25">
      <c r="A216" s="223"/>
      <c r="B216" s="224"/>
      <c r="C216" s="254" t="s">
        <v>472</v>
      </c>
      <c r="D216" s="226"/>
      <c r="E216" s="227">
        <v>2.4271699999999998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 t="s">
        <v>280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ht="20.399999999999999" outlineLevel="1" x14ac:dyDescent="0.25">
      <c r="A217" s="237">
        <v>56</v>
      </c>
      <c r="B217" s="238" t="s">
        <v>473</v>
      </c>
      <c r="C217" s="253" t="s">
        <v>474</v>
      </c>
      <c r="D217" s="239" t="s">
        <v>275</v>
      </c>
      <c r="E217" s="240">
        <v>2.4272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2">
        <v>2.5499999999999998</v>
      </c>
      <c r="O217" s="242">
        <f>ROUND(E217*N217,2)</f>
        <v>6.19</v>
      </c>
      <c r="P217" s="242">
        <v>0</v>
      </c>
      <c r="Q217" s="243">
        <f>ROUND(E217*P217,2)</f>
        <v>0</v>
      </c>
      <c r="R217" s="225"/>
      <c r="S217" s="225" t="s">
        <v>276</v>
      </c>
      <c r="T217" s="225" t="s">
        <v>277</v>
      </c>
      <c r="U217" s="225">
        <v>2.3170000000000002</v>
      </c>
      <c r="V217" s="225">
        <f>ROUND(E217*U217,2)</f>
        <v>5.62</v>
      </c>
      <c r="W217" s="225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 t="s">
        <v>278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0.399999999999999" outlineLevel="1" x14ac:dyDescent="0.25">
      <c r="A218" s="223"/>
      <c r="B218" s="224"/>
      <c r="C218" s="254" t="s">
        <v>472</v>
      </c>
      <c r="D218" s="226"/>
      <c r="E218" s="227">
        <v>2.4271699999999998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 t="s">
        <v>280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37">
        <v>57</v>
      </c>
      <c r="B219" s="238" t="s">
        <v>475</v>
      </c>
      <c r="C219" s="253" t="s">
        <v>476</v>
      </c>
      <c r="D219" s="239" t="s">
        <v>320</v>
      </c>
      <c r="E219" s="240">
        <v>1.6299999999999999E-2</v>
      </c>
      <c r="F219" s="241"/>
      <c r="G219" s="242">
        <f>ROUND(E219*F219,2)</f>
        <v>0</v>
      </c>
      <c r="H219" s="241"/>
      <c r="I219" s="242">
        <f>ROUND(E219*H219,2)</f>
        <v>0</v>
      </c>
      <c r="J219" s="241"/>
      <c r="K219" s="242">
        <f>ROUND(E219*J219,2)</f>
        <v>0</v>
      </c>
      <c r="L219" s="242">
        <v>21</v>
      </c>
      <c r="M219" s="242">
        <f>G219*(1+L219/100)</f>
        <v>0</v>
      </c>
      <c r="N219" s="242">
        <v>1.0662499999999999</v>
      </c>
      <c r="O219" s="242">
        <f>ROUND(E219*N219,2)</f>
        <v>0.02</v>
      </c>
      <c r="P219" s="242">
        <v>0</v>
      </c>
      <c r="Q219" s="243">
        <f>ROUND(E219*P219,2)</f>
        <v>0</v>
      </c>
      <c r="R219" s="225"/>
      <c r="S219" s="225" t="s">
        <v>276</v>
      </c>
      <c r="T219" s="225" t="s">
        <v>277</v>
      </c>
      <c r="U219" s="225">
        <v>15.231</v>
      </c>
      <c r="V219" s="225">
        <f>ROUND(E219*U219,2)</f>
        <v>0.25</v>
      </c>
      <c r="W219" s="225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 t="s">
        <v>278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54" t="s">
        <v>477</v>
      </c>
      <c r="D220" s="226"/>
      <c r="E220" s="227">
        <v>1.6250000000000001E-2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 t="s">
        <v>280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ht="20.399999999999999" outlineLevel="1" x14ac:dyDescent="0.25">
      <c r="A221" s="237">
        <v>58</v>
      </c>
      <c r="B221" s="238" t="s">
        <v>478</v>
      </c>
      <c r="C221" s="253" t="s">
        <v>479</v>
      </c>
      <c r="D221" s="239" t="s">
        <v>314</v>
      </c>
      <c r="E221" s="240">
        <v>90.962100000000007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2">
        <v>8.1930000000000003E-2</v>
      </c>
      <c r="O221" s="242">
        <f>ROUND(E221*N221,2)</f>
        <v>7.45</v>
      </c>
      <c r="P221" s="242">
        <v>0</v>
      </c>
      <c r="Q221" s="243">
        <f>ROUND(E221*P221,2)</f>
        <v>0</v>
      </c>
      <c r="R221" s="225"/>
      <c r="S221" s="225" t="s">
        <v>289</v>
      </c>
      <c r="T221" s="225" t="s">
        <v>277</v>
      </c>
      <c r="U221" s="225">
        <v>0</v>
      </c>
      <c r="V221" s="225">
        <f>ROUND(E221*U221,2)</f>
        <v>0</v>
      </c>
      <c r="W221" s="225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 t="s">
        <v>346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54" t="s">
        <v>347</v>
      </c>
      <c r="D222" s="226"/>
      <c r="E222" s="227">
        <v>5.6265000000000001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 t="s">
        <v>280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54" t="s">
        <v>348</v>
      </c>
      <c r="D223" s="226"/>
      <c r="E223" s="227">
        <v>48.611499999999999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 t="s">
        <v>280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54" t="s">
        <v>349</v>
      </c>
      <c r="D224" s="226"/>
      <c r="E224" s="227">
        <v>0.48425000000000001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 t="s">
        <v>280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54" t="s">
        <v>350</v>
      </c>
      <c r="D225" s="226"/>
      <c r="E225" s="227">
        <v>13.387499999999999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 t="s">
        <v>280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54" t="s">
        <v>351</v>
      </c>
      <c r="D226" s="226"/>
      <c r="E226" s="227">
        <v>13.9587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 t="s">
        <v>280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54" t="s">
        <v>480</v>
      </c>
      <c r="D227" s="226"/>
      <c r="E227" s="227">
        <v>0.71662999999999999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 t="s">
        <v>280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54" t="s">
        <v>481</v>
      </c>
      <c r="D228" s="226"/>
      <c r="E228" s="227">
        <v>8.1769999999999996</v>
      </c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 t="s">
        <v>280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37">
        <v>59</v>
      </c>
      <c r="B229" s="238" t="s">
        <v>482</v>
      </c>
      <c r="C229" s="253" t="s">
        <v>483</v>
      </c>
      <c r="D229" s="239" t="s">
        <v>314</v>
      </c>
      <c r="E229" s="240">
        <v>90.962100000000007</v>
      </c>
      <c r="F229" s="241"/>
      <c r="G229" s="242">
        <f>ROUND(E229*F229,2)</f>
        <v>0</v>
      </c>
      <c r="H229" s="241"/>
      <c r="I229" s="242">
        <f>ROUND(E229*H229,2)</f>
        <v>0</v>
      </c>
      <c r="J229" s="241"/>
      <c r="K229" s="242">
        <f>ROUND(E229*J229,2)</f>
        <v>0</v>
      </c>
      <c r="L229" s="242">
        <v>21</v>
      </c>
      <c r="M229" s="242">
        <f>G229*(1+L229/100)</f>
        <v>0</v>
      </c>
      <c r="N229" s="242">
        <v>3.0000000000000001E-5</v>
      </c>
      <c r="O229" s="242">
        <f>ROUND(E229*N229,2)</f>
        <v>0</v>
      </c>
      <c r="P229" s="242">
        <v>0</v>
      </c>
      <c r="Q229" s="243">
        <f>ROUND(E229*P229,2)</f>
        <v>0</v>
      </c>
      <c r="R229" s="225"/>
      <c r="S229" s="225" t="s">
        <v>289</v>
      </c>
      <c r="T229" s="225" t="s">
        <v>277</v>
      </c>
      <c r="U229" s="225">
        <v>0</v>
      </c>
      <c r="V229" s="225">
        <f>ROUND(E229*U229,2)</f>
        <v>0</v>
      </c>
      <c r="W229" s="225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 t="s">
        <v>346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54" t="s">
        <v>347</v>
      </c>
      <c r="D230" s="226"/>
      <c r="E230" s="227">
        <v>5.6265000000000001</v>
      </c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 t="s">
        <v>280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54" t="s">
        <v>348</v>
      </c>
      <c r="D231" s="226"/>
      <c r="E231" s="227">
        <v>48.611499999999999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 t="s">
        <v>280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54" t="s">
        <v>349</v>
      </c>
      <c r="D232" s="226"/>
      <c r="E232" s="227">
        <v>0.48425000000000001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 t="s">
        <v>280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54" t="s">
        <v>350</v>
      </c>
      <c r="D233" s="226"/>
      <c r="E233" s="227">
        <v>13.387499999999999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 t="s">
        <v>280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54" t="s">
        <v>351</v>
      </c>
      <c r="D234" s="226"/>
      <c r="E234" s="227">
        <v>13.9587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 t="s">
        <v>280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54" t="s">
        <v>480</v>
      </c>
      <c r="D235" s="226"/>
      <c r="E235" s="227">
        <v>0.71662999999999999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 t="s">
        <v>280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54" t="s">
        <v>481</v>
      </c>
      <c r="D236" s="226"/>
      <c r="E236" s="227">
        <v>8.1769999999999996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 t="s">
        <v>280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ht="20.399999999999999" outlineLevel="1" x14ac:dyDescent="0.25">
      <c r="A237" s="237">
        <v>60</v>
      </c>
      <c r="B237" s="238" t="s">
        <v>484</v>
      </c>
      <c r="C237" s="253" t="s">
        <v>485</v>
      </c>
      <c r="D237" s="239" t="s">
        <v>314</v>
      </c>
      <c r="E237" s="240">
        <v>82.7851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2">
        <v>0</v>
      </c>
      <c r="O237" s="242">
        <f>ROUND(E237*N237,2)</f>
        <v>0</v>
      </c>
      <c r="P237" s="242">
        <v>0.22</v>
      </c>
      <c r="Q237" s="243">
        <f>ROUND(E237*P237,2)</f>
        <v>18.21</v>
      </c>
      <c r="R237" s="225"/>
      <c r="S237" s="225" t="s">
        <v>276</v>
      </c>
      <c r="T237" s="225" t="s">
        <v>277</v>
      </c>
      <c r="U237" s="225">
        <v>7.0545200000000001</v>
      </c>
      <c r="V237" s="225">
        <f>ROUND(E237*U237,2)</f>
        <v>584.01</v>
      </c>
      <c r="W237" s="225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 t="s">
        <v>325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54" t="s">
        <v>347</v>
      </c>
      <c r="D238" s="226"/>
      <c r="E238" s="227">
        <v>5.6265000000000001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 t="s">
        <v>280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54" t="s">
        <v>348</v>
      </c>
      <c r="D239" s="226"/>
      <c r="E239" s="227">
        <v>48.611499999999999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 t="s">
        <v>280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54" t="s">
        <v>349</v>
      </c>
      <c r="D240" s="226"/>
      <c r="E240" s="227">
        <v>0.48425000000000001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 t="s">
        <v>280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54" t="s">
        <v>350</v>
      </c>
      <c r="D241" s="226"/>
      <c r="E241" s="227">
        <v>13.387499999999999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 t="s">
        <v>280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54" t="s">
        <v>351</v>
      </c>
      <c r="D242" s="226"/>
      <c r="E242" s="227">
        <v>13.9587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 t="s">
        <v>280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54" t="s">
        <v>480</v>
      </c>
      <c r="D243" s="226"/>
      <c r="E243" s="227">
        <v>0.71662999999999999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 t="s">
        <v>280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x14ac:dyDescent="0.25">
      <c r="A244" s="231" t="s">
        <v>271</v>
      </c>
      <c r="B244" s="232" t="s">
        <v>144</v>
      </c>
      <c r="C244" s="252" t="s">
        <v>145</v>
      </c>
      <c r="D244" s="233"/>
      <c r="E244" s="234"/>
      <c r="F244" s="235"/>
      <c r="G244" s="235">
        <f>SUMIF(AG245:AG257,"&lt;&gt;NOR",G245:G257)</f>
        <v>0</v>
      </c>
      <c r="H244" s="235"/>
      <c r="I244" s="235">
        <f>SUM(I245:I257)</f>
        <v>0</v>
      </c>
      <c r="J244" s="235"/>
      <c r="K244" s="235">
        <f>SUM(K245:K257)</f>
        <v>0</v>
      </c>
      <c r="L244" s="235"/>
      <c r="M244" s="235">
        <f>SUM(M245:M257)</f>
        <v>0</v>
      </c>
      <c r="N244" s="235"/>
      <c r="O244" s="235">
        <f>SUM(O245:O257)</f>
        <v>0.31000000000000005</v>
      </c>
      <c r="P244" s="235"/>
      <c r="Q244" s="236">
        <f>SUM(Q245:Q257)</f>
        <v>0</v>
      </c>
      <c r="R244" s="230"/>
      <c r="S244" s="230"/>
      <c r="T244" s="230"/>
      <c r="U244" s="230"/>
      <c r="V244" s="230">
        <f>SUM(V245:V257)</f>
        <v>18.600000000000001</v>
      </c>
      <c r="W244" s="230"/>
      <c r="AG244" t="s">
        <v>272</v>
      </c>
    </row>
    <row r="245" spans="1:60" ht="20.399999999999999" outlineLevel="1" x14ac:dyDescent="0.25">
      <c r="A245" s="237">
        <v>61</v>
      </c>
      <c r="B245" s="238" t="s">
        <v>486</v>
      </c>
      <c r="C245" s="253" t="s">
        <v>487</v>
      </c>
      <c r="D245" s="239" t="s">
        <v>333</v>
      </c>
      <c r="E245" s="240">
        <v>1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21</v>
      </c>
      <c r="M245" s="242">
        <f>G245*(1+L245/100)</f>
        <v>0</v>
      </c>
      <c r="N245" s="242">
        <v>3.1109999999999999E-2</v>
      </c>
      <c r="O245" s="242">
        <f>ROUND(E245*N245,2)</f>
        <v>0.03</v>
      </c>
      <c r="P245" s="242">
        <v>0</v>
      </c>
      <c r="Q245" s="243">
        <f>ROUND(E245*P245,2)</f>
        <v>0</v>
      </c>
      <c r="R245" s="225"/>
      <c r="S245" s="225" t="s">
        <v>276</v>
      </c>
      <c r="T245" s="225" t="s">
        <v>277</v>
      </c>
      <c r="U245" s="225">
        <v>1.86</v>
      </c>
      <c r="V245" s="225">
        <f>ROUND(E245*U245,2)</f>
        <v>1.86</v>
      </c>
      <c r="W245" s="225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 t="s">
        <v>278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54" t="s">
        <v>488</v>
      </c>
      <c r="D246" s="226"/>
      <c r="E246" s="227">
        <v>1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 t="s">
        <v>280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37">
        <v>62</v>
      </c>
      <c r="B247" s="238" t="s">
        <v>489</v>
      </c>
      <c r="C247" s="253" t="s">
        <v>490</v>
      </c>
      <c r="D247" s="239" t="s">
        <v>333</v>
      </c>
      <c r="E247" s="240">
        <v>2</v>
      </c>
      <c r="F247" s="241"/>
      <c r="G247" s="242">
        <f>ROUND(E247*F247,2)</f>
        <v>0</v>
      </c>
      <c r="H247" s="241"/>
      <c r="I247" s="242">
        <f>ROUND(E247*H247,2)</f>
        <v>0</v>
      </c>
      <c r="J247" s="241"/>
      <c r="K247" s="242">
        <f>ROUND(E247*J247,2)</f>
        <v>0</v>
      </c>
      <c r="L247" s="242">
        <v>21</v>
      </c>
      <c r="M247" s="242">
        <f>G247*(1+L247/100)</f>
        <v>0</v>
      </c>
      <c r="N247" s="242">
        <v>3.3029999999999997E-2</v>
      </c>
      <c r="O247" s="242">
        <f>ROUND(E247*N247,2)</f>
        <v>7.0000000000000007E-2</v>
      </c>
      <c r="P247" s="242">
        <v>0</v>
      </c>
      <c r="Q247" s="243">
        <f>ROUND(E247*P247,2)</f>
        <v>0</v>
      </c>
      <c r="R247" s="225"/>
      <c r="S247" s="225" t="s">
        <v>276</v>
      </c>
      <c r="T247" s="225" t="s">
        <v>277</v>
      </c>
      <c r="U247" s="225">
        <v>1.86</v>
      </c>
      <c r="V247" s="225">
        <f>ROUND(E247*U247,2)</f>
        <v>3.72</v>
      </c>
      <c r="W247" s="225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 t="s">
        <v>278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54" t="s">
        <v>491</v>
      </c>
      <c r="D248" s="226"/>
      <c r="E248" s="227">
        <v>2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 t="s">
        <v>280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ht="20.399999999999999" outlineLevel="1" x14ac:dyDescent="0.25">
      <c r="A249" s="237">
        <v>63</v>
      </c>
      <c r="B249" s="238" t="s">
        <v>492</v>
      </c>
      <c r="C249" s="253" t="s">
        <v>493</v>
      </c>
      <c r="D249" s="239" t="s">
        <v>333</v>
      </c>
      <c r="E249" s="240">
        <v>5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2">
        <v>2.8969999999999999E-2</v>
      </c>
      <c r="O249" s="242">
        <f>ROUND(E249*N249,2)</f>
        <v>0.14000000000000001</v>
      </c>
      <c r="P249" s="242">
        <v>0</v>
      </c>
      <c r="Q249" s="243">
        <f>ROUND(E249*P249,2)</f>
        <v>0</v>
      </c>
      <c r="R249" s="225"/>
      <c r="S249" s="225" t="s">
        <v>276</v>
      </c>
      <c r="T249" s="225" t="s">
        <v>277</v>
      </c>
      <c r="U249" s="225">
        <v>1.86</v>
      </c>
      <c r="V249" s="225">
        <f>ROUND(E249*U249,2)</f>
        <v>9.3000000000000007</v>
      </c>
      <c r="W249" s="225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 t="s">
        <v>278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54" t="s">
        <v>494</v>
      </c>
      <c r="D250" s="226"/>
      <c r="E250" s="227">
        <v>1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 t="s">
        <v>280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54" t="s">
        <v>495</v>
      </c>
      <c r="D251" s="226"/>
      <c r="E251" s="227">
        <v>1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 t="s">
        <v>280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54" t="s">
        <v>496</v>
      </c>
      <c r="D252" s="226"/>
      <c r="E252" s="227">
        <v>1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 t="s">
        <v>280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54" t="s">
        <v>497</v>
      </c>
      <c r="D253" s="226"/>
      <c r="E253" s="227">
        <v>1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 t="s">
        <v>280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54" t="s">
        <v>498</v>
      </c>
      <c r="D254" s="226"/>
      <c r="E254" s="227">
        <v>1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 t="s">
        <v>280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ht="20.399999999999999" outlineLevel="1" x14ac:dyDescent="0.25">
      <c r="A255" s="237">
        <v>64</v>
      </c>
      <c r="B255" s="238" t="s">
        <v>499</v>
      </c>
      <c r="C255" s="253" t="s">
        <v>500</v>
      </c>
      <c r="D255" s="239" t="s">
        <v>333</v>
      </c>
      <c r="E255" s="240">
        <v>2</v>
      </c>
      <c r="F255" s="241"/>
      <c r="G255" s="242">
        <f>ROUND(E255*F255,2)</f>
        <v>0</v>
      </c>
      <c r="H255" s="241"/>
      <c r="I255" s="242">
        <f>ROUND(E255*H255,2)</f>
        <v>0</v>
      </c>
      <c r="J255" s="241"/>
      <c r="K255" s="242">
        <f>ROUND(E255*J255,2)</f>
        <v>0</v>
      </c>
      <c r="L255" s="242">
        <v>21</v>
      </c>
      <c r="M255" s="242">
        <f>G255*(1+L255/100)</f>
        <v>0</v>
      </c>
      <c r="N255" s="242">
        <v>3.4049999999999997E-2</v>
      </c>
      <c r="O255" s="242">
        <f>ROUND(E255*N255,2)</f>
        <v>7.0000000000000007E-2</v>
      </c>
      <c r="P255" s="242">
        <v>0</v>
      </c>
      <c r="Q255" s="243">
        <f>ROUND(E255*P255,2)</f>
        <v>0</v>
      </c>
      <c r="R255" s="225"/>
      <c r="S255" s="225" t="s">
        <v>276</v>
      </c>
      <c r="T255" s="225" t="s">
        <v>277</v>
      </c>
      <c r="U255" s="225">
        <v>1.86</v>
      </c>
      <c r="V255" s="225">
        <f>ROUND(E255*U255,2)</f>
        <v>3.72</v>
      </c>
      <c r="W255" s="225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 t="s">
        <v>278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54" t="s">
        <v>501</v>
      </c>
      <c r="D256" s="226"/>
      <c r="E256" s="227">
        <v>1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 t="s">
        <v>280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54" t="s">
        <v>502</v>
      </c>
      <c r="D257" s="226"/>
      <c r="E257" s="227">
        <v>1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 t="s">
        <v>280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x14ac:dyDescent="0.25">
      <c r="A258" s="231" t="s">
        <v>271</v>
      </c>
      <c r="B258" s="232" t="s">
        <v>146</v>
      </c>
      <c r="C258" s="252" t="s">
        <v>147</v>
      </c>
      <c r="D258" s="233"/>
      <c r="E258" s="234"/>
      <c r="F258" s="235"/>
      <c r="G258" s="235">
        <f>SUMIF(AG259:AG259,"&lt;&gt;NOR",G259:G259)</f>
        <v>0</v>
      </c>
      <c r="H258" s="235"/>
      <c r="I258" s="235">
        <f>SUM(I259:I259)</f>
        <v>0</v>
      </c>
      <c r="J258" s="235"/>
      <c r="K258" s="235">
        <f>SUM(K259:K259)</f>
        <v>0</v>
      </c>
      <c r="L258" s="235"/>
      <c r="M258" s="235">
        <f>SUM(M259:M259)</f>
        <v>0</v>
      </c>
      <c r="N258" s="235"/>
      <c r="O258" s="235">
        <f>SUM(O259:O259)</f>
        <v>0</v>
      </c>
      <c r="P258" s="235"/>
      <c r="Q258" s="236">
        <f>SUM(Q259:Q259)</f>
        <v>0</v>
      </c>
      <c r="R258" s="230"/>
      <c r="S258" s="230"/>
      <c r="T258" s="230"/>
      <c r="U258" s="230"/>
      <c r="V258" s="230">
        <f>SUM(V259:V259)</f>
        <v>5.0999999999999996</v>
      </c>
      <c r="W258" s="230"/>
      <c r="AG258" t="s">
        <v>272</v>
      </c>
    </row>
    <row r="259" spans="1:60" ht="20.399999999999999" outlineLevel="1" x14ac:dyDescent="0.25">
      <c r="A259" s="244">
        <v>65</v>
      </c>
      <c r="B259" s="245" t="s">
        <v>503</v>
      </c>
      <c r="C259" s="255" t="s">
        <v>504</v>
      </c>
      <c r="D259" s="246" t="s">
        <v>370</v>
      </c>
      <c r="E259" s="247">
        <v>100</v>
      </c>
      <c r="F259" s="248"/>
      <c r="G259" s="249">
        <f>ROUND(E259*F259,2)</f>
        <v>0</v>
      </c>
      <c r="H259" s="248"/>
      <c r="I259" s="249">
        <f>ROUND(E259*H259,2)</f>
        <v>0</v>
      </c>
      <c r="J259" s="248"/>
      <c r="K259" s="249">
        <f>ROUND(E259*J259,2)</f>
        <v>0</v>
      </c>
      <c r="L259" s="249">
        <v>21</v>
      </c>
      <c r="M259" s="249">
        <f>G259*(1+L259/100)</f>
        <v>0</v>
      </c>
      <c r="N259" s="249">
        <v>0</v>
      </c>
      <c r="O259" s="249">
        <f>ROUND(E259*N259,2)</f>
        <v>0</v>
      </c>
      <c r="P259" s="249">
        <v>0</v>
      </c>
      <c r="Q259" s="250">
        <f>ROUND(E259*P259,2)</f>
        <v>0</v>
      </c>
      <c r="R259" s="225"/>
      <c r="S259" s="225" t="s">
        <v>276</v>
      </c>
      <c r="T259" s="225" t="s">
        <v>277</v>
      </c>
      <c r="U259" s="225">
        <v>5.0999999999999997E-2</v>
      </c>
      <c r="V259" s="225">
        <f>ROUND(E259*U259,2)</f>
        <v>5.0999999999999996</v>
      </c>
      <c r="W259" s="225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 t="s">
        <v>346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x14ac:dyDescent="0.25">
      <c r="A260" s="231" t="s">
        <v>271</v>
      </c>
      <c r="B260" s="232" t="s">
        <v>152</v>
      </c>
      <c r="C260" s="252" t="s">
        <v>153</v>
      </c>
      <c r="D260" s="233"/>
      <c r="E260" s="234"/>
      <c r="F260" s="235"/>
      <c r="G260" s="235">
        <f>SUMIF(AG261:AG262,"&lt;&gt;NOR",G261:G262)</f>
        <v>0</v>
      </c>
      <c r="H260" s="235"/>
      <c r="I260" s="235">
        <f>SUM(I261:I262)</f>
        <v>0</v>
      </c>
      <c r="J260" s="235"/>
      <c r="K260" s="235">
        <f>SUM(K261:K262)</f>
        <v>0</v>
      </c>
      <c r="L260" s="235"/>
      <c r="M260" s="235">
        <f>SUM(M261:M262)</f>
        <v>0</v>
      </c>
      <c r="N260" s="235"/>
      <c r="O260" s="235">
        <f>SUM(O261:O262)</f>
        <v>0.23</v>
      </c>
      <c r="P260" s="235"/>
      <c r="Q260" s="236">
        <f>SUM(Q261:Q262)</f>
        <v>0</v>
      </c>
      <c r="R260" s="230"/>
      <c r="S260" s="230"/>
      <c r="T260" s="230"/>
      <c r="U260" s="230"/>
      <c r="V260" s="230">
        <f>SUM(V261:V262)</f>
        <v>33.26</v>
      </c>
      <c r="W260" s="230"/>
      <c r="AG260" t="s">
        <v>272</v>
      </c>
    </row>
    <row r="261" spans="1:60" outlineLevel="1" x14ac:dyDescent="0.25">
      <c r="A261" s="237">
        <v>66</v>
      </c>
      <c r="B261" s="238" t="s">
        <v>505</v>
      </c>
      <c r="C261" s="253" t="s">
        <v>506</v>
      </c>
      <c r="D261" s="239" t="s">
        <v>314</v>
      </c>
      <c r="E261" s="240">
        <v>187.9</v>
      </c>
      <c r="F261" s="241"/>
      <c r="G261" s="242">
        <f>ROUND(E261*F261,2)</f>
        <v>0</v>
      </c>
      <c r="H261" s="241"/>
      <c r="I261" s="242">
        <f>ROUND(E261*H261,2)</f>
        <v>0</v>
      </c>
      <c r="J261" s="241"/>
      <c r="K261" s="242">
        <f>ROUND(E261*J261,2)</f>
        <v>0</v>
      </c>
      <c r="L261" s="242">
        <v>21</v>
      </c>
      <c r="M261" s="242">
        <f>G261*(1+L261/100)</f>
        <v>0</v>
      </c>
      <c r="N261" s="242">
        <v>1.2099999999999999E-3</v>
      </c>
      <c r="O261" s="242">
        <f>ROUND(E261*N261,2)</f>
        <v>0.23</v>
      </c>
      <c r="P261" s="242">
        <v>0</v>
      </c>
      <c r="Q261" s="243">
        <f>ROUND(E261*P261,2)</f>
        <v>0</v>
      </c>
      <c r="R261" s="225"/>
      <c r="S261" s="225" t="s">
        <v>276</v>
      </c>
      <c r="T261" s="225" t="s">
        <v>277</v>
      </c>
      <c r="U261" s="225">
        <v>0.17699999999999999</v>
      </c>
      <c r="V261" s="225">
        <f>ROUND(E261*U261,2)</f>
        <v>33.26</v>
      </c>
      <c r="W261" s="225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 t="s">
        <v>278</v>
      </c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54" t="s">
        <v>507</v>
      </c>
      <c r="D262" s="226"/>
      <c r="E262" s="227">
        <v>187.9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 t="s">
        <v>280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26.4" x14ac:dyDescent="0.25">
      <c r="A263" s="231" t="s">
        <v>271</v>
      </c>
      <c r="B263" s="232" t="s">
        <v>154</v>
      </c>
      <c r="C263" s="252" t="s">
        <v>155</v>
      </c>
      <c r="D263" s="233"/>
      <c r="E263" s="234"/>
      <c r="F263" s="235"/>
      <c r="G263" s="235">
        <f>SUMIF(AG264:AG265,"&lt;&gt;NOR",G264:G265)</f>
        <v>0</v>
      </c>
      <c r="H263" s="235"/>
      <c r="I263" s="235">
        <f>SUM(I264:I265)</f>
        <v>0</v>
      </c>
      <c r="J263" s="235"/>
      <c r="K263" s="235">
        <f>SUM(K264:K265)</f>
        <v>0</v>
      </c>
      <c r="L263" s="235"/>
      <c r="M263" s="235">
        <f>SUM(M264:M265)</f>
        <v>0</v>
      </c>
      <c r="N263" s="235"/>
      <c r="O263" s="235">
        <f>SUM(O264:O265)</f>
        <v>0.01</v>
      </c>
      <c r="P263" s="235"/>
      <c r="Q263" s="236">
        <f>SUM(Q264:Q265)</f>
        <v>0</v>
      </c>
      <c r="R263" s="230"/>
      <c r="S263" s="230"/>
      <c r="T263" s="230"/>
      <c r="U263" s="230"/>
      <c r="V263" s="230">
        <f>SUM(V264:V265)</f>
        <v>57.87</v>
      </c>
      <c r="W263" s="230"/>
      <c r="AG263" t="s">
        <v>272</v>
      </c>
    </row>
    <row r="264" spans="1:60" outlineLevel="1" x14ac:dyDescent="0.25">
      <c r="A264" s="237">
        <v>67</v>
      </c>
      <c r="B264" s="238" t="s">
        <v>508</v>
      </c>
      <c r="C264" s="253" t="s">
        <v>509</v>
      </c>
      <c r="D264" s="239" t="s">
        <v>314</v>
      </c>
      <c r="E264" s="240">
        <v>187.9</v>
      </c>
      <c r="F264" s="241"/>
      <c r="G264" s="242">
        <f>ROUND(E264*F264,2)</f>
        <v>0</v>
      </c>
      <c r="H264" s="241"/>
      <c r="I264" s="242">
        <f>ROUND(E264*H264,2)</f>
        <v>0</v>
      </c>
      <c r="J264" s="241"/>
      <c r="K264" s="242">
        <f>ROUND(E264*J264,2)</f>
        <v>0</v>
      </c>
      <c r="L264" s="242">
        <v>21</v>
      </c>
      <c r="M264" s="242">
        <f>G264*(1+L264/100)</f>
        <v>0</v>
      </c>
      <c r="N264" s="242">
        <v>4.0000000000000003E-5</v>
      </c>
      <c r="O264" s="242">
        <f>ROUND(E264*N264,2)</f>
        <v>0.01</v>
      </c>
      <c r="P264" s="242">
        <v>0</v>
      </c>
      <c r="Q264" s="243">
        <f>ROUND(E264*P264,2)</f>
        <v>0</v>
      </c>
      <c r="R264" s="225"/>
      <c r="S264" s="225" t="s">
        <v>276</v>
      </c>
      <c r="T264" s="225" t="s">
        <v>277</v>
      </c>
      <c r="U264" s="225">
        <v>0.308</v>
      </c>
      <c r="V264" s="225">
        <f>ROUND(E264*U264,2)</f>
        <v>57.87</v>
      </c>
      <c r="W264" s="225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 t="s">
        <v>278</v>
      </c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54" t="s">
        <v>385</v>
      </c>
      <c r="D265" s="226"/>
      <c r="E265" s="227">
        <v>187.9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 t="s">
        <v>280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x14ac:dyDescent="0.25">
      <c r="A266" s="231" t="s">
        <v>271</v>
      </c>
      <c r="B266" s="232" t="s">
        <v>156</v>
      </c>
      <c r="C266" s="252" t="s">
        <v>157</v>
      </c>
      <c r="D266" s="233"/>
      <c r="E266" s="234"/>
      <c r="F266" s="235"/>
      <c r="G266" s="235">
        <f>SUMIF(AG267:AG315,"&lt;&gt;NOR",G267:G315)</f>
        <v>0</v>
      </c>
      <c r="H266" s="235"/>
      <c r="I266" s="235">
        <f>SUM(I267:I315)</f>
        <v>0</v>
      </c>
      <c r="J266" s="235"/>
      <c r="K266" s="235">
        <f>SUM(K267:K315)</f>
        <v>0</v>
      </c>
      <c r="L266" s="235"/>
      <c r="M266" s="235">
        <f>SUM(M267:M315)</f>
        <v>0</v>
      </c>
      <c r="N266" s="235"/>
      <c r="O266" s="235">
        <f>SUM(O267:O315)</f>
        <v>0.11</v>
      </c>
      <c r="P266" s="235"/>
      <c r="Q266" s="236">
        <f>SUM(Q267:Q315)</f>
        <v>25.2</v>
      </c>
      <c r="R266" s="230"/>
      <c r="S266" s="230"/>
      <c r="T266" s="230"/>
      <c r="U266" s="230"/>
      <c r="V266" s="230">
        <f>SUM(V267:V315)</f>
        <v>203.5</v>
      </c>
      <c r="W266" s="230"/>
      <c r="AG266" t="s">
        <v>272</v>
      </c>
    </row>
    <row r="267" spans="1:60" outlineLevel="1" x14ac:dyDescent="0.25">
      <c r="A267" s="237">
        <v>68</v>
      </c>
      <c r="B267" s="238" t="s">
        <v>510</v>
      </c>
      <c r="C267" s="253" t="s">
        <v>511</v>
      </c>
      <c r="D267" s="239" t="s">
        <v>314</v>
      </c>
      <c r="E267" s="240">
        <v>21.9315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6.7000000000000002E-4</v>
      </c>
      <c r="O267" s="242">
        <f>ROUND(E267*N267,2)</f>
        <v>0.01</v>
      </c>
      <c r="P267" s="242">
        <v>0.13100000000000001</v>
      </c>
      <c r="Q267" s="243">
        <f>ROUND(E267*P267,2)</f>
        <v>2.87</v>
      </c>
      <c r="R267" s="225"/>
      <c r="S267" s="225" t="s">
        <v>276</v>
      </c>
      <c r="T267" s="225" t="s">
        <v>277</v>
      </c>
      <c r="U267" s="225">
        <v>0.20699999999999999</v>
      </c>
      <c r="V267" s="225">
        <f>ROUND(E267*U267,2)</f>
        <v>4.54</v>
      </c>
      <c r="W267" s="225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 t="s">
        <v>278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ht="20.399999999999999" outlineLevel="1" x14ac:dyDescent="0.25">
      <c r="A268" s="223"/>
      <c r="B268" s="224"/>
      <c r="C268" s="254" t="s">
        <v>512</v>
      </c>
      <c r="D268" s="226"/>
      <c r="E268" s="227">
        <v>21.9315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 t="s">
        <v>280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37">
        <v>69</v>
      </c>
      <c r="B269" s="238" t="s">
        <v>513</v>
      </c>
      <c r="C269" s="253" t="s">
        <v>514</v>
      </c>
      <c r="D269" s="239" t="s">
        <v>275</v>
      </c>
      <c r="E269" s="240">
        <v>3.18</v>
      </c>
      <c r="F269" s="241"/>
      <c r="G269" s="242">
        <f>ROUND(E269*F269,2)</f>
        <v>0</v>
      </c>
      <c r="H269" s="241"/>
      <c r="I269" s="242">
        <f>ROUND(E269*H269,2)</f>
        <v>0</v>
      </c>
      <c r="J269" s="241"/>
      <c r="K269" s="242">
        <f>ROUND(E269*J269,2)</f>
        <v>0</v>
      </c>
      <c r="L269" s="242">
        <v>21</v>
      </c>
      <c r="M269" s="242">
        <f>G269*(1+L269/100)</f>
        <v>0</v>
      </c>
      <c r="N269" s="242">
        <v>1.2800000000000001E-3</v>
      </c>
      <c r="O269" s="242">
        <f>ROUND(E269*N269,2)</f>
        <v>0</v>
      </c>
      <c r="P269" s="242">
        <v>1.8</v>
      </c>
      <c r="Q269" s="243">
        <f>ROUND(E269*P269,2)</f>
        <v>5.72</v>
      </c>
      <c r="R269" s="225"/>
      <c r="S269" s="225" t="s">
        <v>276</v>
      </c>
      <c r="T269" s="225" t="s">
        <v>277</v>
      </c>
      <c r="U269" s="225">
        <v>1.52</v>
      </c>
      <c r="V269" s="225">
        <f>ROUND(E269*U269,2)</f>
        <v>4.83</v>
      </c>
      <c r="W269" s="225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 t="s">
        <v>278</v>
      </c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ht="20.399999999999999" outlineLevel="1" x14ac:dyDescent="0.25">
      <c r="A270" s="223"/>
      <c r="B270" s="224"/>
      <c r="C270" s="254" t="s">
        <v>515</v>
      </c>
      <c r="D270" s="226"/>
      <c r="E270" s="227">
        <v>1.0649999999999999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 t="s">
        <v>280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ht="20.399999999999999" outlineLevel="1" x14ac:dyDescent="0.25">
      <c r="A271" s="223"/>
      <c r="B271" s="224"/>
      <c r="C271" s="254" t="s">
        <v>516</v>
      </c>
      <c r="D271" s="226"/>
      <c r="E271" s="227">
        <v>1.0649999999999999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 t="s">
        <v>280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ht="20.399999999999999" outlineLevel="1" x14ac:dyDescent="0.25">
      <c r="A272" s="223"/>
      <c r="B272" s="224"/>
      <c r="C272" s="254" t="s">
        <v>517</v>
      </c>
      <c r="D272" s="226"/>
      <c r="E272" s="227">
        <v>1.05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 t="s">
        <v>280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37">
        <v>70</v>
      </c>
      <c r="B273" s="238" t="s">
        <v>518</v>
      </c>
      <c r="C273" s="253" t="s">
        <v>519</v>
      </c>
      <c r="D273" s="239" t="s">
        <v>275</v>
      </c>
      <c r="E273" s="240">
        <v>1.3287599999999999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2">
        <v>1.2800000000000001E-3</v>
      </c>
      <c r="O273" s="242">
        <f>ROUND(E273*N273,2)</f>
        <v>0</v>
      </c>
      <c r="P273" s="242">
        <v>2</v>
      </c>
      <c r="Q273" s="243">
        <f>ROUND(E273*P273,2)</f>
        <v>2.66</v>
      </c>
      <c r="R273" s="225"/>
      <c r="S273" s="225" t="s">
        <v>276</v>
      </c>
      <c r="T273" s="225" t="s">
        <v>277</v>
      </c>
      <c r="U273" s="225">
        <v>1.7789999999999999</v>
      </c>
      <c r="V273" s="225">
        <f>ROUND(E273*U273,2)</f>
        <v>2.36</v>
      </c>
      <c r="W273" s="225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 t="s">
        <v>346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54" t="s">
        <v>520</v>
      </c>
      <c r="D274" s="226"/>
      <c r="E274" s="227">
        <v>1.3287599999999999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 t="s">
        <v>280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ht="20.399999999999999" outlineLevel="1" x14ac:dyDescent="0.25">
      <c r="A275" s="237">
        <v>71</v>
      </c>
      <c r="B275" s="238" t="s">
        <v>521</v>
      </c>
      <c r="C275" s="253" t="s">
        <v>522</v>
      </c>
      <c r="D275" s="239" t="s">
        <v>275</v>
      </c>
      <c r="E275" s="240">
        <v>1.5663</v>
      </c>
      <c r="F275" s="241"/>
      <c r="G275" s="242">
        <f>ROUND(E275*F275,2)</f>
        <v>0</v>
      </c>
      <c r="H275" s="241"/>
      <c r="I275" s="242">
        <f>ROUND(E275*H275,2)</f>
        <v>0</v>
      </c>
      <c r="J275" s="241"/>
      <c r="K275" s="242">
        <f>ROUND(E275*J275,2)</f>
        <v>0</v>
      </c>
      <c r="L275" s="242">
        <v>21</v>
      </c>
      <c r="M275" s="242">
        <f>G275*(1+L275/100)</f>
        <v>0</v>
      </c>
      <c r="N275" s="242">
        <v>0</v>
      </c>
      <c r="O275" s="242">
        <f>ROUND(E275*N275,2)</f>
        <v>0</v>
      </c>
      <c r="P275" s="242">
        <v>2.2000000000000002</v>
      </c>
      <c r="Q275" s="243">
        <f>ROUND(E275*P275,2)</f>
        <v>3.45</v>
      </c>
      <c r="R275" s="225"/>
      <c r="S275" s="225" t="s">
        <v>276</v>
      </c>
      <c r="T275" s="225" t="s">
        <v>277</v>
      </c>
      <c r="U275" s="225">
        <v>3.9769999999999999</v>
      </c>
      <c r="V275" s="225">
        <f>ROUND(E275*U275,2)</f>
        <v>6.23</v>
      </c>
      <c r="W275" s="225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 t="s">
        <v>278</v>
      </c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54" t="s">
        <v>523</v>
      </c>
      <c r="D276" s="226"/>
      <c r="E276" s="227">
        <v>0.78317000000000003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 t="s">
        <v>280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54" t="s">
        <v>524</v>
      </c>
      <c r="D277" s="226"/>
      <c r="E277" s="227">
        <v>0.78317000000000003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 t="s">
        <v>280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ht="20.399999999999999" outlineLevel="1" x14ac:dyDescent="0.25">
      <c r="A278" s="237">
        <v>72</v>
      </c>
      <c r="B278" s="238" t="s">
        <v>525</v>
      </c>
      <c r="C278" s="253" t="s">
        <v>526</v>
      </c>
      <c r="D278" s="239" t="s">
        <v>275</v>
      </c>
      <c r="E278" s="240">
        <v>1.5663</v>
      </c>
      <c r="F278" s="241"/>
      <c r="G278" s="242">
        <f>ROUND(E278*F278,2)</f>
        <v>0</v>
      </c>
      <c r="H278" s="241"/>
      <c r="I278" s="242">
        <f>ROUND(E278*H278,2)</f>
        <v>0</v>
      </c>
      <c r="J278" s="241"/>
      <c r="K278" s="242">
        <f>ROUND(E278*J278,2)</f>
        <v>0</v>
      </c>
      <c r="L278" s="242">
        <v>21</v>
      </c>
      <c r="M278" s="242">
        <f>G278*(1+L278/100)</f>
        <v>0</v>
      </c>
      <c r="N278" s="242">
        <v>0</v>
      </c>
      <c r="O278" s="242">
        <f>ROUND(E278*N278,2)</f>
        <v>0</v>
      </c>
      <c r="P278" s="242">
        <v>0</v>
      </c>
      <c r="Q278" s="243">
        <f>ROUND(E278*P278,2)</f>
        <v>0</v>
      </c>
      <c r="R278" s="225"/>
      <c r="S278" s="225" t="s">
        <v>276</v>
      </c>
      <c r="T278" s="225" t="s">
        <v>277</v>
      </c>
      <c r="U278" s="225">
        <v>4.0289999999999999</v>
      </c>
      <c r="V278" s="225">
        <f>ROUND(E278*U278,2)</f>
        <v>6.31</v>
      </c>
      <c r="W278" s="225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 t="s">
        <v>278</v>
      </c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54" t="s">
        <v>523</v>
      </c>
      <c r="D279" s="226"/>
      <c r="E279" s="227">
        <v>0.78317000000000003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 t="s">
        <v>280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54" t="s">
        <v>524</v>
      </c>
      <c r="D280" s="226"/>
      <c r="E280" s="227">
        <v>0.78317000000000003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 t="s">
        <v>280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37">
        <v>73</v>
      </c>
      <c r="B281" s="238" t="s">
        <v>527</v>
      </c>
      <c r="C281" s="253" t="s">
        <v>528</v>
      </c>
      <c r="D281" s="239" t="s">
        <v>314</v>
      </c>
      <c r="E281" s="240">
        <v>36.071800000000003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2">
        <v>0</v>
      </c>
      <c r="O281" s="242">
        <f>ROUND(E281*N281,2)</f>
        <v>0</v>
      </c>
      <c r="P281" s="242">
        <v>7.4999999999999997E-2</v>
      </c>
      <c r="Q281" s="243">
        <f>ROUND(E281*P281,2)</f>
        <v>2.71</v>
      </c>
      <c r="R281" s="225"/>
      <c r="S281" s="225" t="s">
        <v>276</v>
      </c>
      <c r="T281" s="225" t="s">
        <v>277</v>
      </c>
      <c r="U281" s="225">
        <v>0.64300000000000002</v>
      </c>
      <c r="V281" s="225">
        <f>ROUND(E281*U281,2)</f>
        <v>23.19</v>
      </c>
      <c r="W281" s="225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 t="s">
        <v>346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ht="20.399999999999999" outlineLevel="1" x14ac:dyDescent="0.25">
      <c r="A282" s="223"/>
      <c r="B282" s="224"/>
      <c r="C282" s="254" t="s">
        <v>529</v>
      </c>
      <c r="D282" s="226"/>
      <c r="E282" s="227">
        <v>18.334879999999998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 t="s">
        <v>280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ht="20.399999999999999" outlineLevel="1" x14ac:dyDescent="0.25">
      <c r="A283" s="223"/>
      <c r="B283" s="224"/>
      <c r="C283" s="254" t="s">
        <v>457</v>
      </c>
      <c r="D283" s="226"/>
      <c r="E283" s="227">
        <v>17.736879999999999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 t="s">
        <v>280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37">
        <v>74</v>
      </c>
      <c r="B284" s="238" t="s">
        <v>530</v>
      </c>
      <c r="C284" s="253" t="s">
        <v>531</v>
      </c>
      <c r="D284" s="239" t="s">
        <v>333</v>
      </c>
      <c r="E284" s="240">
        <v>15</v>
      </c>
      <c r="F284" s="241"/>
      <c r="G284" s="242">
        <f>ROUND(E284*F284,2)</f>
        <v>0</v>
      </c>
      <c r="H284" s="241"/>
      <c r="I284" s="242">
        <f>ROUND(E284*H284,2)</f>
        <v>0</v>
      </c>
      <c r="J284" s="241"/>
      <c r="K284" s="242">
        <f>ROUND(E284*J284,2)</f>
        <v>0</v>
      </c>
      <c r="L284" s="242">
        <v>21</v>
      </c>
      <c r="M284" s="242">
        <f>G284*(1+L284/100)</f>
        <v>0</v>
      </c>
      <c r="N284" s="242">
        <v>0</v>
      </c>
      <c r="O284" s="242">
        <f>ROUND(E284*N284,2)</f>
        <v>0</v>
      </c>
      <c r="P284" s="242">
        <v>0</v>
      </c>
      <c r="Q284" s="243">
        <f>ROUND(E284*P284,2)</f>
        <v>0</v>
      </c>
      <c r="R284" s="225"/>
      <c r="S284" s="225" t="s">
        <v>276</v>
      </c>
      <c r="T284" s="225" t="s">
        <v>277</v>
      </c>
      <c r="U284" s="225">
        <v>0.05</v>
      </c>
      <c r="V284" s="225">
        <f>ROUND(E284*U284,2)</f>
        <v>0.75</v>
      </c>
      <c r="W284" s="225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 t="s">
        <v>278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54" t="s">
        <v>494</v>
      </c>
      <c r="D285" s="226"/>
      <c r="E285" s="227">
        <v>1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 t="s">
        <v>280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54" t="s">
        <v>501</v>
      </c>
      <c r="D286" s="226"/>
      <c r="E286" s="227">
        <v>1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 t="s">
        <v>280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54" t="s">
        <v>532</v>
      </c>
      <c r="D287" s="226"/>
      <c r="E287" s="227">
        <v>1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 t="s">
        <v>280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54" t="s">
        <v>496</v>
      </c>
      <c r="D288" s="226"/>
      <c r="E288" s="227">
        <v>1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 t="s">
        <v>280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54" t="s">
        <v>533</v>
      </c>
      <c r="D289" s="226"/>
      <c r="E289" s="227">
        <v>2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 t="s">
        <v>280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54" t="s">
        <v>534</v>
      </c>
      <c r="D290" s="226"/>
      <c r="E290" s="227">
        <v>1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 t="s">
        <v>280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54" t="s">
        <v>535</v>
      </c>
      <c r="D291" s="226"/>
      <c r="E291" s="227">
        <v>1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 t="s">
        <v>280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54" t="s">
        <v>536</v>
      </c>
      <c r="D292" s="226"/>
      <c r="E292" s="227">
        <v>1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 t="s">
        <v>280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54" t="s">
        <v>537</v>
      </c>
      <c r="D293" s="226"/>
      <c r="E293" s="227">
        <v>2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 t="s">
        <v>280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54" t="s">
        <v>538</v>
      </c>
      <c r="D294" s="226"/>
      <c r="E294" s="227">
        <v>2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 t="s">
        <v>280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54" t="s">
        <v>539</v>
      </c>
      <c r="D295" s="226"/>
      <c r="E295" s="227">
        <v>2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 t="s">
        <v>280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37">
        <v>75</v>
      </c>
      <c r="B296" s="238" t="s">
        <v>540</v>
      </c>
      <c r="C296" s="253" t="s">
        <v>541</v>
      </c>
      <c r="D296" s="239" t="s">
        <v>314</v>
      </c>
      <c r="E296" s="240">
        <v>21.732500000000002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2">
        <v>1.17E-3</v>
      </c>
      <c r="O296" s="242">
        <f>ROUND(E296*N296,2)</f>
        <v>0.03</v>
      </c>
      <c r="P296" s="242">
        <v>7.5999999999999998E-2</v>
      </c>
      <c r="Q296" s="243">
        <f>ROUND(E296*P296,2)</f>
        <v>1.65</v>
      </c>
      <c r="R296" s="225"/>
      <c r="S296" s="225" t="s">
        <v>276</v>
      </c>
      <c r="T296" s="225" t="s">
        <v>277</v>
      </c>
      <c r="U296" s="225">
        <v>0.93899999999999995</v>
      </c>
      <c r="V296" s="225">
        <f>ROUND(E296*U296,2)</f>
        <v>20.41</v>
      </c>
      <c r="W296" s="225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 t="s">
        <v>278</v>
      </c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54" t="s">
        <v>542</v>
      </c>
      <c r="D297" s="226"/>
      <c r="E297" s="227">
        <v>3.51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 t="s">
        <v>280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54" t="s">
        <v>543</v>
      </c>
      <c r="D298" s="226"/>
      <c r="E298" s="227">
        <v>1.5760000000000001</v>
      </c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 t="s">
        <v>280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54" t="s">
        <v>544</v>
      </c>
      <c r="D299" s="226"/>
      <c r="E299" s="227">
        <v>1.5760000000000001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 t="s">
        <v>280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54" t="s">
        <v>545</v>
      </c>
      <c r="D300" s="226"/>
      <c r="E300" s="227">
        <v>1.7729999999999999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 t="s">
        <v>280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54" t="s">
        <v>546</v>
      </c>
      <c r="D301" s="226"/>
      <c r="E301" s="227">
        <v>3.5459999999999998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 t="s">
        <v>280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54" t="s">
        <v>547</v>
      </c>
      <c r="D302" s="226"/>
      <c r="E302" s="227">
        <v>1.5760000000000001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 t="s">
        <v>280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54" t="s">
        <v>548</v>
      </c>
      <c r="D303" s="226"/>
      <c r="E303" s="227">
        <v>1.5760000000000001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 t="s">
        <v>280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54" t="s">
        <v>549</v>
      </c>
      <c r="D304" s="226"/>
      <c r="E304" s="227">
        <v>3.1520000000000001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 t="s">
        <v>280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54" t="s">
        <v>550</v>
      </c>
      <c r="D305" s="226"/>
      <c r="E305" s="227">
        <v>3.4474999999999998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 t="s">
        <v>280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37">
        <v>76</v>
      </c>
      <c r="B306" s="238" t="s">
        <v>540</v>
      </c>
      <c r="C306" s="253" t="s">
        <v>541</v>
      </c>
      <c r="D306" s="239" t="s">
        <v>314</v>
      </c>
      <c r="E306" s="240">
        <v>1.8180000000000001</v>
      </c>
      <c r="F306" s="241"/>
      <c r="G306" s="242">
        <f>ROUND(E306*F306,2)</f>
        <v>0</v>
      </c>
      <c r="H306" s="241"/>
      <c r="I306" s="242">
        <f>ROUND(E306*H306,2)</f>
        <v>0</v>
      </c>
      <c r="J306" s="241"/>
      <c r="K306" s="242">
        <f>ROUND(E306*J306,2)</f>
        <v>0</v>
      </c>
      <c r="L306" s="242">
        <v>21</v>
      </c>
      <c r="M306" s="242">
        <f>G306*(1+L306/100)</f>
        <v>0</v>
      </c>
      <c r="N306" s="242">
        <v>1.17E-3</v>
      </c>
      <c r="O306" s="242">
        <f>ROUND(E306*N306,2)</f>
        <v>0</v>
      </c>
      <c r="P306" s="242">
        <v>7.5999999999999998E-2</v>
      </c>
      <c r="Q306" s="243">
        <f>ROUND(E306*P306,2)</f>
        <v>0.14000000000000001</v>
      </c>
      <c r="R306" s="225"/>
      <c r="S306" s="225" t="s">
        <v>289</v>
      </c>
      <c r="T306" s="225" t="s">
        <v>277</v>
      </c>
      <c r="U306" s="225">
        <v>0</v>
      </c>
      <c r="V306" s="225">
        <f>ROUND(E306*U306,2)</f>
        <v>0</v>
      </c>
      <c r="W306" s="225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 t="s">
        <v>346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54" t="s">
        <v>551</v>
      </c>
      <c r="D307" s="226"/>
      <c r="E307" s="227">
        <v>1.8180000000000001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 t="s">
        <v>280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37">
        <v>77</v>
      </c>
      <c r="B308" s="238" t="s">
        <v>552</v>
      </c>
      <c r="C308" s="253" t="s">
        <v>553</v>
      </c>
      <c r="D308" s="239" t="s">
        <v>314</v>
      </c>
      <c r="E308" s="240">
        <v>118.6848</v>
      </c>
      <c r="F308" s="241"/>
      <c r="G308" s="242">
        <f>ROUND(E308*F308,2)</f>
        <v>0</v>
      </c>
      <c r="H308" s="241"/>
      <c r="I308" s="242">
        <f>ROUND(E308*H308,2)</f>
        <v>0</v>
      </c>
      <c r="J308" s="241"/>
      <c r="K308" s="242">
        <f>ROUND(E308*J308,2)</f>
        <v>0</v>
      </c>
      <c r="L308" s="242">
        <v>21</v>
      </c>
      <c r="M308" s="242">
        <f>G308*(1+L308/100)</f>
        <v>0</v>
      </c>
      <c r="N308" s="242">
        <v>4.8999999999999998E-4</v>
      </c>
      <c r="O308" s="242">
        <f>ROUND(E308*N308,2)</f>
        <v>0.06</v>
      </c>
      <c r="P308" s="242">
        <v>2.3E-2</v>
      </c>
      <c r="Q308" s="243">
        <f>ROUND(E308*P308,2)</f>
        <v>2.73</v>
      </c>
      <c r="R308" s="225"/>
      <c r="S308" s="225" t="s">
        <v>289</v>
      </c>
      <c r="T308" s="225" t="s">
        <v>277</v>
      </c>
      <c r="U308" s="225">
        <v>0</v>
      </c>
      <c r="V308" s="225">
        <f>ROUND(E308*U308,2)</f>
        <v>0</v>
      </c>
      <c r="W308" s="225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 t="s">
        <v>346</v>
      </c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54" t="s">
        <v>554</v>
      </c>
      <c r="D309" s="226"/>
      <c r="E309" s="227">
        <v>4.1360000000000001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 t="s">
        <v>280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54" t="s">
        <v>555</v>
      </c>
      <c r="D310" s="226"/>
      <c r="E310" s="227">
        <v>5.8542800000000002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 t="s">
        <v>280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54" t="s">
        <v>556</v>
      </c>
      <c r="D311" s="226"/>
      <c r="E311" s="227">
        <v>5.9849300000000003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 t="s">
        <v>280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54" t="s">
        <v>557</v>
      </c>
      <c r="D312" s="226"/>
      <c r="E312" s="227">
        <v>100.8916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 t="s">
        <v>280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54" t="s">
        <v>558</v>
      </c>
      <c r="D313" s="226"/>
      <c r="E313" s="227">
        <v>1.8180000000000001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 t="s">
        <v>280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37">
        <v>78</v>
      </c>
      <c r="B314" s="238" t="s">
        <v>559</v>
      </c>
      <c r="C314" s="253" t="s">
        <v>560</v>
      </c>
      <c r="D314" s="239" t="s">
        <v>314</v>
      </c>
      <c r="E314" s="240">
        <v>11</v>
      </c>
      <c r="F314" s="241"/>
      <c r="G314" s="242">
        <f>ROUND(E314*F314,2)</f>
        <v>0</v>
      </c>
      <c r="H314" s="241"/>
      <c r="I314" s="242">
        <f>ROUND(E314*H314,2)</f>
        <v>0</v>
      </c>
      <c r="J314" s="241"/>
      <c r="K314" s="242">
        <f>ROUND(E314*J314,2)</f>
        <v>0</v>
      </c>
      <c r="L314" s="242">
        <v>21</v>
      </c>
      <c r="M314" s="242">
        <f>G314*(1+L314/100)</f>
        <v>0</v>
      </c>
      <c r="N314" s="242">
        <v>6.7000000000000002E-4</v>
      </c>
      <c r="O314" s="242">
        <f>ROUND(E314*N314,2)</f>
        <v>0.01</v>
      </c>
      <c r="P314" s="242">
        <v>0.29699999999999999</v>
      </c>
      <c r="Q314" s="243">
        <f>ROUND(E314*P314,2)</f>
        <v>3.27</v>
      </c>
      <c r="R314" s="225"/>
      <c r="S314" s="225" t="s">
        <v>276</v>
      </c>
      <c r="T314" s="225" t="s">
        <v>277</v>
      </c>
      <c r="U314" s="225">
        <v>12.2622</v>
      </c>
      <c r="V314" s="225">
        <f>ROUND(E314*U314,2)</f>
        <v>134.88</v>
      </c>
      <c r="W314" s="225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 t="s">
        <v>325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54" t="s">
        <v>561</v>
      </c>
      <c r="D315" s="226"/>
      <c r="E315" s="227">
        <v>11</v>
      </c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 t="s">
        <v>280</v>
      </c>
      <c r="AH315" s="206">
        <v>0</v>
      </c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x14ac:dyDescent="0.25">
      <c r="A316" s="231" t="s">
        <v>271</v>
      </c>
      <c r="B316" s="232" t="s">
        <v>158</v>
      </c>
      <c r="C316" s="252" t="s">
        <v>159</v>
      </c>
      <c r="D316" s="233"/>
      <c r="E316" s="234"/>
      <c r="F316" s="235"/>
      <c r="G316" s="235">
        <f>SUMIF(AG317:AG340,"&lt;&gt;NOR",G317:G340)</f>
        <v>0</v>
      </c>
      <c r="H316" s="235"/>
      <c r="I316" s="235">
        <f>SUM(I317:I340)</f>
        <v>0</v>
      </c>
      <c r="J316" s="235"/>
      <c r="K316" s="235">
        <f>SUM(K317:K340)</f>
        <v>0</v>
      </c>
      <c r="L316" s="235"/>
      <c r="M316" s="235">
        <f>SUM(M317:M340)</f>
        <v>0</v>
      </c>
      <c r="N316" s="235"/>
      <c r="O316" s="235">
        <f>SUM(O317:O340)</f>
        <v>0</v>
      </c>
      <c r="P316" s="235"/>
      <c r="Q316" s="236">
        <f>SUM(Q317:Q340)</f>
        <v>15.93</v>
      </c>
      <c r="R316" s="230"/>
      <c r="S316" s="230"/>
      <c r="T316" s="230"/>
      <c r="U316" s="230"/>
      <c r="V316" s="230">
        <f>SUM(V317:V340)</f>
        <v>451.21</v>
      </c>
      <c r="W316" s="230"/>
      <c r="AG316" t="s">
        <v>272</v>
      </c>
    </row>
    <row r="317" spans="1:60" outlineLevel="1" x14ac:dyDescent="0.25">
      <c r="A317" s="237">
        <v>79</v>
      </c>
      <c r="B317" s="238" t="s">
        <v>562</v>
      </c>
      <c r="C317" s="253" t="s">
        <v>563</v>
      </c>
      <c r="D317" s="239" t="s">
        <v>314</v>
      </c>
      <c r="E317" s="240">
        <v>187.9</v>
      </c>
      <c r="F317" s="241"/>
      <c r="G317" s="242">
        <f>ROUND(E317*F317,2)</f>
        <v>0</v>
      </c>
      <c r="H317" s="241"/>
      <c r="I317" s="242">
        <f>ROUND(E317*H317,2)</f>
        <v>0</v>
      </c>
      <c r="J317" s="241"/>
      <c r="K317" s="242">
        <f>ROUND(E317*J317,2)</f>
        <v>0</v>
      </c>
      <c r="L317" s="242">
        <v>21</v>
      </c>
      <c r="M317" s="242">
        <f>G317*(1+L317/100)</f>
        <v>0</v>
      </c>
      <c r="N317" s="242">
        <v>0</v>
      </c>
      <c r="O317" s="242">
        <f>ROUND(E317*N317,2)</f>
        <v>0</v>
      </c>
      <c r="P317" s="242">
        <v>4.0000000000000001E-3</v>
      </c>
      <c r="Q317" s="243">
        <f>ROUND(E317*P317,2)</f>
        <v>0.75</v>
      </c>
      <c r="R317" s="225"/>
      <c r="S317" s="225" t="s">
        <v>276</v>
      </c>
      <c r="T317" s="225" t="s">
        <v>277</v>
      </c>
      <c r="U317" s="225">
        <v>0.03</v>
      </c>
      <c r="V317" s="225">
        <f>ROUND(E317*U317,2)</f>
        <v>5.64</v>
      </c>
      <c r="W317" s="225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 t="s">
        <v>278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54" t="s">
        <v>382</v>
      </c>
      <c r="D318" s="226"/>
      <c r="E318" s="227">
        <v>187.9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 t="s">
        <v>280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37">
        <v>80</v>
      </c>
      <c r="B319" s="238" t="s">
        <v>564</v>
      </c>
      <c r="C319" s="253" t="s">
        <v>565</v>
      </c>
      <c r="D319" s="239" t="s">
        <v>314</v>
      </c>
      <c r="E319" s="240">
        <v>335.55270000000002</v>
      </c>
      <c r="F319" s="241"/>
      <c r="G319" s="242">
        <f>ROUND(E319*F319,2)</f>
        <v>0</v>
      </c>
      <c r="H319" s="241"/>
      <c r="I319" s="242">
        <f>ROUND(E319*H319,2)</f>
        <v>0</v>
      </c>
      <c r="J319" s="241"/>
      <c r="K319" s="242">
        <f>ROUND(E319*J319,2)</f>
        <v>0</v>
      </c>
      <c r="L319" s="242">
        <v>21</v>
      </c>
      <c r="M319" s="242">
        <f>G319*(1+L319/100)</f>
        <v>0</v>
      </c>
      <c r="N319" s="242">
        <v>0</v>
      </c>
      <c r="O319" s="242">
        <f>ROUND(E319*N319,2)</f>
        <v>0</v>
      </c>
      <c r="P319" s="242">
        <v>0.01</v>
      </c>
      <c r="Q319" s="243">
        <f>ROUND(E319*P319,2)</f>
        <v>3.36</v>
      </c>
      <c r="R319" s="225"/>
      <c r="S319" s="225" t="s">
        <v>276</v>
      </c>
      <c r="T319" s="225" t="s">
        <v>277</v>
      </c>
      <c r="U319" s="225">
        <v>0.08</v>
      </c>
      <c r="V319" s="225">
        <f>ROUND(E319*U319,2)</f>
        <v>26.84</v>
      </c>
      <c r="W319" s="225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 t="s">
        <v>278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54" t="s">
        <v>391</v>
      </c>
      <c r="D320" s="226"/>
      <c r="E320" s="227">
        <v>335.55270000000002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 t="s">
        <v>280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37">
        <v>81</v>
      </c>
      <c r="B321" s="238" t="s">
        <v>566</v>
      </c>
      <c r="C321" s="253" t="s">
        <v>567</v>
      </c>
      <c r="D321" s="239" t="s">
        <v>320</v>
      </c>
      <c r="E321" s="240">
        <v>595</v>
      </c>
      <c r="F321" s="241"/>
      <c r="G321" s="242">
        <f>ROUND(E321*F321,2)</f>
        <v>0</v>
      </c>
      <c r="H321" s="241"/>
      <c r="I321" s="242">
        <f>ROUND(E321*H321,2)</f>
        <v>0</v>
      </c>
      <c r="J321" s="241"/>
      <c r="K321" s="242">
        <f>ROUND(E321*J321,2)</f>
        <v>0</v>
      </c>
      <c r="L321" s="242">
        <v>21</v>
      </c>
      <c r="M321" s="242">
        <f>G321*(1+L321/100)</f>
        <v>0</v>
      </c>
      <c r="N321" s="242">
        <v>0</v>
      </c>
      <c r="O321" s="242">
        <f>ROUND(E321*N321,2)</f>
        <v>0</v>
      </c>
      <c r="P321" s="242">
        <v>0</v>
      </c>
      <c r="Q321" s="243">
        <f>ROUND(E321*P321,2)</f>
        <v>0</v>
      </c>
      <c r="R321" s="225"/>
      <c r="S321" s="225" t="s">
        <v>276</v>
      </c>
      <c r="T321" s="225" t="s">
        <v>277</v>
      </c>
      <c r="U321" s="225">
        <v>0</v>
      </c>
      <c r="V321" s="225">
        <f>ROUND(E321*U321,2)</f>
        <v>0</v>
      </c>
      <c r="W321" s="225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 t="s">
        <v>346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54" t="s">
        <v>568</v>
      </c>
      <c r="D322" s="226"/>
      <c r="E322" s="227">
        <v>595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 t="s">
        <v>280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4">
        <v>82</v>
      </c>
      <c r="B323" s="245" t="s">
        <v>569</v>
      </c>
      <c r="C323" s="255" t="s">
        <v>570</v>
      </c>
      <c r="D323" s="246" t="s">
        <v>320</v>
      </c>
      <c r="E323" s="247">
        <v>42.502000000000002</v>
      </c>
      <c r="F323" s="248"/>
      <c r="G323" s="249">
        <f>ROUND(E323*F323,2)</f>
        <v>0</v>
      </c>
      <c r="H323" s="248"/>
      <c r="I323" s="249">
        <f>ROUND(E323*H323,2)</f>
        <v>0</v>
      </c>
      <c r="J323" s="248"/>
      <c r="K323" s="249">
        <f>ROUND(E323*J323,2)</f>
        <v>0</v>
      </c>
      <c r="L323" s="249">
        <v>21</v>
      </c>
      <c r="M323" s="249">
        <f>G323*(1+L323/100)</f>
        <v>0</v>
      </c>
      <c r="N323" s="249">
        <v>0</v>
      </c>
      <c r="O323" s="249">
        <f>ROUND(E323*N323,2)</f>
        <v>0</v>
      </c>
      <c r="P323" s="249">
        <v>0</v>
      </c>
      <c r="Q323" s="250">
        <f>ROUND(E323*P323,2)</f>
        <v>0</v>
      </c>
      <c r="R323" s="225"/>
      <c r="S323" s="225" t="s">
        <v>276</v>
      </c>
      <c r="T323" s="225" t="s">
        <v>277</v>
      </c>
      <c r="U323" s="225">
        <v>0</v>
      </c>
      <c r="V323" s="225">
        <f>ROUND(E323*U323,2)</f>
        <v>0</v>
      </c>
      <c r="W323" s="225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 t="s">
        <v>346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44">
        <v>83</v>
      </c>
      <c r="B324" s="245" t="s">
        <v>571</v>
      </c>
      <c r="C324" s="255" t="s">
        <v>572</v>
      </c>
      <c r="D324" s="246" t="s">
        <v>320</v>
      </c>
      <c r="E324" s="247">
        <v>0.40300000000000002</v>
      </c>
      <c r="F324" s="248"/>
      <c r="G324" s="249">
        <f>ROUND(E324*F324,2)</f>
        <v>0</v>
      </c>
      <c r="H324" s="248"/>
      <c r="I324" s="249">
        <f>ROUND(E324*H324,2)</f>
        <v>0</v>
      </c>
      <c r="J324" s="248"/>
      <c r="K324" s="249">
        <f>ROUND(E324*J324,2)</f>
        <v>0</v>
      </c>
      <c r="L324" s="249">
        <v>21</v>
      </c>
      <c r="M324" s="249">
        <f>G324*(1+L324/100)</f>
        <v>0</v>
      </c>
      <c r="N324" s="249">
        <v>0</v>
      </c>
      <c r="O324" s="249">
        <f>ROUND(E324*N324,2)</f>
        <v>0</v>
      </c>
      <c r="P324" s="249">
        <v>0</v>
      </c>
      <c r="Q324" s="250">
        <f>ROUND(E324*P324,2)</f>
        <v>0</v>
      </c>
      <c r="R324" s="225"/>
      <c r="S324" s="225" t="s">
        <v>276</v>
      </c>
      <c r="T324" s="225" t="s">
        <v>277</v>
      </c>
      <c r="U324" s="225">
        <v>0</v>
      </c>
      <c r="V324" s="225">
        <f>ROUND(E324*U324,2)</f>
        <v>0</v>
      </c>
      <c r="W324" s="225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 t="s">
        <v>346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37">
        <v>84</v>
      </c>
      <c r="B325" s="238" t="s">
        <v>573</v>
      </c>
      <c r="C325" s="253" t="s">
        <v>574</v>
      </c>
      <c r="D325" s="239" t="s">
        <v>314</v>
      </c>
      <c r="E325" s="240">
        <v>82.0685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0</v>
      </c>
      <c r="O325" s="242">
        <f>ROUND(E325*N325,2)</f>
        <v>0</v>
      </c>
      <c r="P325" s="242">
        <v>0.05</v>
      </c>
      <c r="Q325" s="243">
        <f>ROUND(E325*P325,2)</f>
        <v>4.0999999999999996</v>
      </c>
      <c r="R325" s="225"/>
      <c r="S325" s="225" t="s">
        <v>289</v>
      </c>
      <c r="T325" s="225" t="s">
        <v>277</v>
      </c>
      <c r="U325" s="225">
        <v>0</v>
      </c>
      <c r="V325" s="225">
        <f>ROUND(E325*U325,2)</f>
        <v>0</v>
      </c>
      <c r="W325" s="225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 t="s">
        <v>346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23"/>
      <c r="B326" s="224"/>
      <c r="C326" s="254" t="s">
        <v>347</v>
      </c>
      <c r="D326" s="226"/>
      <c r="E326" s="227">
        <v>5.6265000000000001</v>
      </c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 t="s">
        <v>280</v>
      </c>
      <c r="AH326" s="206">
        <v>0</v>
      </c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54" t="s">
        <v>348</v>
      </c>
      <c r="D327" s="226"/>
      <c r="E327" s="227">
        <v>48.611499999999999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 t="s">
        <v>280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54" t="s">
        <v>349</v>
      </c>
      <c r="D328" s="226"/>
      <c r="E328" s="227">
        <v>0.48425000000000001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 t="s">
        <v>280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54" t="s">
        <v>350</v>
      </c>
      <c r="D329" s="226"/>
      <c r="E329" s="227">
        <v>13.387499999999999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 t="s">
        <v>280</v>
      </c>
      <c r="AH329" s="206">
        <v>0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54" t="s">
        <v>351</v>
      </c>
      <c r="D330" s="226"/>
      <c r="E330" s="227">
        <v>13.9587</v>
      </c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 t="s">
        <v>280</v>
      </c>
      <c r="AH330" s="206">
        <v>0</v>
      </c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37">
        <v>85</v>
      </c>
      <c r="B331" s="238" t="s">
        <v>575</v>
      </c>
      <c r="C331" s="253" t="s">
        <v>576</v>
      </c>
      <c r="D331" s="239" t="s">
        <v>314</v>
      </c>
      <c r="E331" s="240">
        <v>101.3938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2">
        <v>0</v>
      </c>
      <c r="O331" s="242">
        <f>ROUND(E331*N331,2)</f>
        <v>0</v>
      </c>
      <c r="P331" s="242">
        <v>4.5999999999999999E-2</v>
      </c>
      <c r="Q331" s="243">
        <f>ROUND(E331*P331,2)</f>
        <v>4.66</v>
      </c>
      <c r="R331" s="225"/>
      <c r="S331" s="225" t="s">
        <v>289</v>
      </c>
      <c r="T331" s="225" t="s">
        <v>277</v>
      </c>
      <c r="U331" s="225">
        <v>0</v>
      </c>
      <c r="V331" s="225">
        <f>ROUND(E331*U331,2)</f>
        <v>0</v>
      </c>
      <c r="W331" s="225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 t="s">
        <v>346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54" t="s">
        <v>360</v>
      </c>
      <c r="D332" s="226"/>
      <c r="E332" s="227">
        <v>92.9315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 t="s">
        <v>280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ht="20.399999999999999" outlineLevel="1" x14ac:dyDescent="0.25">
      <c r="A333" s="223"/>
      <c r="B333" s="224"/>
      <c r="C333" s="254" t="s">
        <v>361</v>
      </c>
      <c r="D333" s="226"/>
      <c r="E333" s="227">
        <v>8.4622499999999992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 t="s">
        <v>280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37">
        <v>86</v>
      </c>
      <c r="B334" s="238" t="s">
        <v>577</v>
      </c>
      <c r="C334" s="253" t="s">
        <v>578</v>
      </c>
      <c r="D334" s="239" t="s">
        <v>314</v>
      </c>
      <c r="E334" s="240">
        <v>191.4623</v>
      </c>
      <c r="F334" s="241"/>
      <c r="G334" s="242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2">
        <v>0</v>
      </c>
      <c r="O334" s="242">
        <f>ROUND(E334*N334,2)</f>
        <v>0</v>
      </c>
      <c r="P334" s="242">
        <v>1.6E-2</v>
      </c>
      <c r="Q334" s="243">
        <f>ROUND(E334*P334,2)</f>
        <v>3.06</v>
      </c>
      <c r="R334" s="225"/>
      <c r="S334" s="225" t="s">
        <v>289</v>
      </c>
      <c r="T334" s="225" t="s">
        <v>277</v>
      </c>
      <c r="U334" s="225">
        <v>0</v>
      </c>
      <c r="V334" s="225">
        <f>ROUND(E334*U334,2)</f>
        <v>0</v>
      </c>
      <c r="W334" s="225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 t="s">
        <v>346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54" t="s">
        <v>456</v>
      </c>
      <c r="D335" s="226"/>
      <c r="E335" s="227">
        <v>183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 t="s">
        <v>280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ht="20.399999999999999" outlineLevel="1" x14ac:dyDescent="0.25">
      <c r="A336" s="223"/>
      <c r="B336" s="224"/>
      <c r="C336" s="254" t="s">
        <v>361</v>
      </c>
      <c r="D336" s="226"/>
      <c r="E336" s="227">
        <v>8.4622499999999992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 t="s">
        <v>280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44">
        <v>87</v>
      </c>
      <c r="B337" s="245" t="s">
        <v>579</v>
      </c>
      <c r="C337" s="255" t="s">
        <v>580</v>
      </c>
      <c r="D337" s="246" t="s">
        <v>320</v>
      </c>
      <c r="E337" s="247">
        <v>42.502000000000002</v>
      </c>
      <c r="F337" s="248"/>
      <c r="G337" s="249">
        <f>ROUND(E337*F337,2)</f>
        <v>0</v>
      </c>
      <c r="H337" s="248"/>
      <c r="I337" s="249">
        <f>ROUND(E337*H337,2)</f>
        <v>0</v>
      </c>
      <c r="J337" s="248"/>
      <c r="K337" s="249">
        <f>ROUND(E337*J337,2)</f>
        <v>0</v>
      </c>
      <c r="L337" s="249">
        <v>21</v>
      </c>
      <c r="M337" s="249">
        <f>G337*(1+L337/100)</f>
        <v>0</v>
      </c>
      <c r="N337" s="249">
        <v>0</v>
      </c>
      <c r="O337" s="249">
        <f>ROUND(E337*N337,2)</f>
        <v>0</v>
      </c>
      <c r="P337" s="249">
        <v>0</v>
      </c>
      <c r="Q337" s="250">
        <f>ROUND(E337*P337,2)</f>
        <v>0</v>
      </c>
      <c r="R337" s="225"/>
      <c r="S337" s="225" t="s">
        <v>289</v>
      </c>
      <c r="T337" s="225" t="s">
        <v>277</v>
      </c>
      <c r="U337" s="225">
        <v>2.94</v>
      </c>
      <c r="V337" s="225">
        <f>ROUND(E337*U337,2)</f>
        <v>124.96</v>
      </c>
      <c r="W337" s="225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 t="s">
        <v>346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44">
        <v>88</v>
      </c>
      <c r="B338" s="245" t="s">
        <v>581</v>
      </c>
      <c r="C338" s="255" t="s">
        <v>582</v>
      </c>
      <c r="D338" s="246" t="s">
        <v>320</v>
      </c>
      <c r="E338" s="247">
        <v>42.502000000000002</v>
      </c>
      <c r="F338" s="248"/>
      <c r="G338" s="249">
        <f>ROUND(E338*F338,2)</f>
        <v>0</v>
      </c>
      <c r="H338" s="248"/>
      <c r="I338" s="249">
        <f>ROUND(E338*H338,2)</f>
        <v>0</v>
      </c>
      <c r="J338" s="248"/>
      <c r="K338" s="249">
        <f>ROUND(E338*J338,2)</f>
        <v>0</v>
      </c>
      <c r="L338" s="249">
        <v>21</v>
      </c>
      <c r="M338" s="249">
        <f>G338*(1+L338/100)</f>
        <v>0</v>
      </c>
      <c r="N338" s="249">
        <v>0</v>
      </c>
      <c r="O338" s="249">
        <f>ROUND(E338*N338,2)</f>
        <v>0</v>
      </c>
      <c r="P338" s="249">
        <v>0</v>
      </c>
      <c r="Q338" s="250">
        <f>ROUND(E338*P338,2)</f>
        <v>0</v>
      </c>
      <c r="R338" s="225"/>
      <c r="S338" s="225" t="s">
        <v>289</v>
      </c>
      <c r="T338" s="225" t="s">
        <v>277</v>
      </c>
      <c r="U338" s="225">
        <v>5.6520000000000001</v>
      </c>
      <c r="V338" s="225">
        <f>ROUND(E338*U338,2)</f>
        <v>240.22</v>
      </c>
      <c r="W338" s="225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 t="s">
        <v>346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37">
        <v>89</v>
      </c>
      <c r="B339" s="238" t="s">
        <v>583</v>
      </c>
      <c r="C339" s="253" t="s">
        <v>584</v>
      </c>
      <c r="D339" s="239" t="s">
        <v>320</v>
      </c>
      <c r="E339" s="240">
        <v>85.004000000000005</v>
      </c>
      <c r="F339" s="241"/>
      <c r="G339" s="242">
        <f>ROUND(E339*F339,2)</f>
        <v>0</v>
      </c>
      <c r="H339" s="241"/>
      <c r="I339" s="242">
        <f>ROUND(E339*H339,2)</f>
        <v>0</v>
      </c>
      <c r="J339" s="241"/>
      <c r="K339" s="242">
        <f>ROUND(E339*J339,2)</f>
        <v>0</v>
      </c>
      <c r="L339" s="242">
        <v>21</v>
      </c>
      <c r="M339" s="242">
        <f>G339*(1+L339/100)</f>
        <v>0</v>
      </c>
      <c r="N339" s="242">
        <v>0</v>
      </c>
      <c r="O339" s="242">
        <f>ROUND(E339*N339,2)</f>
        <v>0</v>
      </c>
      <c r="P339" s="242">
        <v>0</v>
      </c>
      <c r="Q339" s="243">
        <f>ROUND(E339*P339,2)</f>
        <v>0</v>
      </c>
      <c r="R339" s="225"/>
      <c r="S339" s="225" t="s">
        <v>289</v>
      </c>
      <c r="T339" s="225" t="s">
        <v>277</v>
      </c>
      <c r="U339" s="225">
        <v>0.63</v>
      </c>
      <c r="V339" s="225">
        <f>ROUND(E339*U339,2)</f>
        <v>53.55</v>
      </c>
      <c r="W339" s="225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 t="s">
        <v>346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54" t="s">
        <v>585</v>
      </c>
      <c r="D340" s="226"/>
      <c r="E340" s="227">
        <v>85.004000000000005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 t="s">
        <v>280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x14ac:dyDescent="0.25">
      <c r="A341" s="231" t="s">
        <v>271</v>
      </c>
      <c r="B341" s="232" t="s">
        <v>160</v>
      </c>
      <c r="C341" s="252" t="s">
        <v>161</v>
      </c>
      <c r="D341" s="233"/>
      <c r="E341" s="234"/>
      <c r="F341" s="235"/>
      <c r="G341" s="235">
        <f>SUMIF(AG342:AG344,"&lt;&gt;NOR",G342:G344)</f>
        <v>0</v>
      </c>
      <c r="H341" s="235"/>
      <c r="I341" s="235">
        <f>SUM(I342:I344)</f>
        <v>0</v>
      </c>
      <c r="J341" s="235"/>
      <c r="K341" s="235">
        <f>SUM(K342:K344)</f>
        <v>0</v>
      </c>
      <c r="L341" s="235"/>
      <c r="M341" s="235">
        <f>SUM(M342:M344)</f>
        <v>0</v>
      </c>
      <c r="N341" s="235"/>
      <c r="O341" s="235">
        <f>SUM(O342:O344)</f>
        <v>0</v>
      </c>
      <c r="P341" s="235"/>
      <c r="Q341" s="236">
        <f>SUM(Q342:Q344)</f>
        <v>0</v>
      </c>
      <c r="R341" s="230"/>
      <c r="S341" s="230"/>
      <c r="T341" s="230"/>
      <c r="U341" s="230"/>
      <c r="V341" s="230">
        <f>SUM(V342:V344)</f>
        <v>383.52</v>
      </c>
      <c r="W341" s="230"/>
      <c r="AG341" t="s">
        <v>272</v>
      </c>
    </row>
    <row r="342" spans="1:60" outlineLevel="1" x14ac:dyDescent="0.25">
      <c r="A342" s="244">
        <v>90</v>
      </c>
      <c r="B342" s="245" t="s">
        <v>586</v>
      </c>
      <c r="C342" s="255" t="s">
        <v>587</v>
      </c>
      <c r="D342" s="246" t="s">
        <v>320</v>
      </c>
      <c r="E342" s="247">
        <v>30.797999999999998</v>
      </c>
      <c r="F342" s="248"/>
      <c r="G342" s="249">
        <f>ROUND(E342*F342,2)</f>
        <v>0</v>
      </c>
      <c r="H342" s="248"/>
      <c r="I342" s="249">
        <f>ROUND(E342*H342,2)</f>
        <v>0</v>
      </c>
      <c r="J342" s="248"/>
      <c r="K342" s="249">
        <f>ROUND(E342*J342,2)</f>
        <v>0</v>
      </c>
      <c r="L342" s="249">
        <v>21</v>
      </c>
      <c r="M342" s="249">
        <f>G342*(1+L342/100)</f>
        <v>0</v>
      </c>
      <c r="N342" s="249">
        <v>0</v>
      </c>
      <c r="O342" s="249">
        <f>ROUND(E342*N342,2)</f>
        <v>0</v>
      </c>
      <c r="P342" s="249">
        <v>0</v>
      </c>
      <c r="Q342" s="250">
        <f>ROUND(E342*P342,2)</f>
        <v>0</v>
      </c>
      <c r="R342" s="225"/>
      <c r="S342" s="225" t="s">
        <v>276</v>
      </c>
      <c r="T342" s="225" t="s">
        <v>277</v>
      </c>
      <c r="U342" s="225">
        <v>1.8919999999999999</v>
      </c>
      <c r="V342" s="225">
        <f>ROUND(E342*U342,2)</f>
        <v>58.27</v>
      </c>
      <c r="W342" s="225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 t="s">
        <v>455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44">
        <v>91</v>
      </c>
      <c r="B343" s="245" t="s">
        <v>588</v>
      </c>
      <c r="C343" s="255" t="s">
        <v>589</v>
      </c>
      <c r="D343" s="246" t="s">
        <v>320</v>
      </c>
      <c r="E343" s="247">
        <v>190.87700000000001</v>
      </c>
      <c r="F343" s="248"/>
      <c r="G343" s="249">
        <f>ROUND(E343*F343,2)</f>
        <v>0</v>
      </c>
      <c r="H343" s="248"/>
      <c r="I343" s="249">
        <f>ROUND(E343*H343,2)</f>
        <v>0</v>
      </c>
      <c r="J343" s="248"/>
      <c r="K343" s="249">
        <f>ROUND(E343*J343,2)</f>
        <v>0</v>
      </c>
      <c r="L343" s="249">
        <v>21</v>
      </c>
      <c r="M343" s="249">
        <f>G343*(1+L343/100)</f>
        <v>0</v>
      </c>
      <c r="N343" s="249">
        <v>0</v>
      </c>
      <c r="O343" s="249">
        <f>ROUND(E343*N343,2)</f>
        <v>0</v>
      </c>
      <c r="P343" s="249">
        <v>0</v>
      </c>
      <c r="Q343" s="250">
        <f>ROUND(E343*P343,2)</f>
        <v>0</v>
      </c>
      <c r="R343" s="225"/>
      <c r="S343" s="225" t="s">
        <v>289</v>
      </c>
      <c r="T343" s="225" t="s">
        <v>277</v>
      </c>
      <c r="U343" s="225">
        <v>1.704</v>
      </c>
      <c r="V343" s="225">
        <f>ROUND(E343*U343,2)</f>
        <v>325.25</v>
      </c>
      <c r="W343" s="225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 t="s">
        <v>346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44">
        <v>92</v>
      </c>
      <c r="B344" s="245" t="s">
        <v>590</v>
      </c>
      <c r="C344" s="255" t="s">
        <v>591</v>
      </c>
      <c r="D344" s="246" t="s">
        <v>320</v>
      </c>
      <c r="E344" s="247">
        <v>190.87700000000001</v>
      </c>
      <c r="F344" s="248"/>
      <c r="G344" s="249">
        <f>ROUND(E344*F344,2)</f>
        <v>0</v>
      </c>
      <c r="H344" s="248"/>
      <c r="I344" s="249">
        <f>ROUND(E344*H344,2)</f>
        <v>0</v>
      </c>
      <c r="J344" s="248"/>
      <c r="K344" s="249">
        <f>ROUND(E344*J344,2)</f>
        <v>0</v>
      </c>
      <c r="L344" s="249">
        <v>21</v>
      </c>
      <c r="M344" s="249">
        <f>G344*(1+L344/100)</f>
        <v>0</v>
      </c>
      <c r="N344" s="249">
        <v>0</v>
      </c>
      <c r="O344" s="249">
        <f>ROUND(E344*N344,2)</f>
        <v>0</v>
      </c>
      <c r="P344" s="249">
        <v>0</v>
      </c>
      <c r="Q344" s="250">
        <f>ROUND(E344*P344,2)</f>
        <v>0</v>
      </c>
      <c r="R344" s="225"/>
      <c r="S344" s="225" t="s">
        <v>289</v>
      </c>
      <c r="T344" s="225" t="s">
        <v>277</v>
      </c>
      <c r="U344" s="225">
        <v>0</v>
      </c>
      <c r="V344" s="225">
        <f>ROUND(E344*U344,2)</f>
        <v>0</v>
      </c>
      <c r="W344" s="225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 t="s">
        <v>346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x14ac:dyDescent="0.25">
      <c r="A345" s="231" t="s">
        <v>271</v>
      </c>
      <c r="B345" s="232" t="s">
        <v>182</v>
      </c>
      <c r="C345" s="252" t="s">
        <v>183</v>
      </c>
      <c r="D345" s="233"/>
      <c r="E345" s="234"/>
      <c r="F345" s="235"/>
      <c r="G345" s="235">
        <f>SUMIF(AG346:AG372,"&lt;&gt;NOR",G346:G372)</f>
        <v>0</v>
      </c>
      <c r="H345" s="235"/>
      <c r="I345" s="235">
        <f>SUM(I346:I372)</f>
        <v>0</v>
      </c>
      <c r="J345" s="235"/>
      <c r="K345" s="235">
        <f>SUM(K346:K372)</f>
        <v>0</v>
      </c>
      <c r="L345" s="235"/>
      <c r="M345" s="235">
        <f>SUM(M346:M372)</f>
        <v>0</v>
      </c>
      <c r="N345" s="235"/>
      <c r="O345" s="235">
        <f>SUM(O346:O372)</f>
        <v>0.4</v>
      </c>
      <c r="P345" s="235"/>
      <c r="Q345" s="236">
        <f>SUM(Q346:Q372)</f>
        <v>0.4</v>
      </c>
      <c r="R345" s="230"/>
      <c r="S345" s="230"/>
      <c r="T345" s="230"/>
      <c r="U345" s="230"/>
      <c r="V345" s="230">
        <f>SUM(V346:V372)</f>
        <v>7.41</v>
      </c>
      <c r="W345" s="230"/>
      <c r="AG345" t="s">
        <v>272</v>
      </c>
    </row>
    <row r="346" spans="1:60" ht="20.399999999999999" outlineLevel="1" x14ac:dyDescent="0.25">
      <c r="A346" s="237">
        <v>93</v>
      </c>
      <c r="B346" s="238" t="s">
        <v>592</v>
      </c>
      <c r="C346" s="253" t="s">
        <v>593</v>
      </c>
      <c r="D346" s="239" t="s">
        <v>314</v>
      </c>
      <c r="E346" s="240">
        <v>82.7851</v>
      </c>
      <c r="F346" s="241"/>
      <c r="G346" s="242">
        <f>ROUND(E346*F346,2)</f>
        <v>0</v>
      </c>
      <c r="H346" s="241"/>
      <c r="I346" s="242">
        <f>ROUND(E346*H346,2)</f>
        <v>0</v>
      </c>
      <c r="J346" s="241"/>
      <c r="K346" s="242">
        <f>ROUND(E346*J346,2)</f>
        <v>0</v>
      </c>
      <c r="L346" s="242">
        <v>21</v>
      </c>
      <c r="M346" s="242">
        <f>G346*(1+L346/100)</f>
        <v>0</v>
      </c>
      <c r="N346" s="242">
        <v>0</v>
      </c>
      <c r="O346" s="242">
        <f>ROUND(E346*N346,2)</f>
        <v>0</v>
      </c>
      <c r="P346" s="242">
        <v>4.8700000000000002E-3</v>
      </c>
      <c r="Q346" s="243">
        <f>ROUND(E346*P346,2)</f>
        <v>0.4</v>
      </c>
      <c r="R346" s="225"/>
      <c r="S346" s="225" t="s">
        <v>276</v>
      </c>
      <c r="T346" s="225" t="s">
        <v>277</v>
      </c>
      <c r="U346" s="225">
        <v>4.1000000000000002E-2</v>
      </c>
      <c r="V346" s="225">
        <f>ROUND(E346*U346,2)</f>
        <v>3.39</v>
      </c>
      <c r="W346" s="225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 t="s">
        <v>346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54" t="s">
        <v>347</v>
      </c>
      <c r="D347" s="226"/>
      <c r="E347" s="227">
        <v>5.6265000000000001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 t="s">
        <v>280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54" t="s">
        <v>348</v>
      </c>
      <c r="D348" s="226"/>
      <c r="E348" s="227">
        <v>48.611499999999999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 t="s">
        <v>280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54" t="s">
        <v>349</v>
      </c>
      <c r="D349" s="226"/>
      <c r="E349" s="227">
        <v>0.48425000000000001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 t="s">
        <v>280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54" t="s">
        <v>350</v>
      </c>
      <c r="D350" s="226"/>
      <c r="E350" s="227">
        <v>13.387499999999999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 t="s">
        <v>280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54" t="s">
        <v>351</v>
      </c>
      <c r="D351" s="226"/>
      <c r="E351" s="227">
        <v>13.9587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 t="s">
        <v>280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54" t="s">
        <v>480</v>
      </c>
      <c r="D352" s="226"/>
      <c r="E352" s="227">
        <v>0.71662999999999999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 t="s">
        <v>280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37">
        <v>94</v>
      </c>
      <c r="B353" s="238" t="s">
        <v>594</v>
      </c>
      <c r="C353" s="253" t="s">
        <v>595</v>
      </c>
      <c r="D353" s="239" t="s">
        <v>314</v>
      </c>
      <c r="E353" s="240">
        <v>90.962100000000007</v>
      </c>
      <c r="F353" s="241"/>
      <c r="G353" s="242">
        <f>ROUND(E353*F353,2)</f>
        <v>0</v>
      </c>
      <c r="H353" s="241"/>
      <c r="I353" s="242">
        <f>ROUND(E353*H353,2)</f>
        <v>0</v>
      </c>
      <c r="J353" s="241"/>
      <c r="K353" s="242">
        <f>ROUND(E353*J353,2)</f>
        <v>0</v>
      </c>
      <c r="L353" s="242">
        <v>21</v>
      </c>
      <c r="M353" s="242">
        <f>G353*(1+L353/100)</f>
        <v>0</v>
      </c>
      <c r="N353" s="242">
        <v>5.0000000000000001E-4</v>
      </c>
      <c r="O353" s="242">
        <f>ROUND(E353*N353,2)</f>
        <v>0.05</v>
      </c>
      <c r="P353" s="242">
        <v>0</v>
      </c>
      <c r="Q353" s="243">
        <f>ROUND(E353*P353,2)</f>
        <v>0</v>
      </c>
      <c r="R353" s="225"/>
      <c r="S353" s="225" t="s">
        <v>289</v>
      </c>
      <c r="T353" s="225" t="s">
        <v>277</v>
      </c>
      <c r="U353" s="225">
        <v>0</v>
      </c>
      <c r="V353" s="225">
        <f>ROUND(E353*U353,2)</f>
        <v>0</v>
      </c>
      <c r="W353" s="225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 t="s">
        <v>346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54" t="s">
        <v>347</v>
      </c>
      <c r="D354" s="226"/>
      <c r="E354" s="227">
        <v>5.6265000000000001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 t="s">
        <v>280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54" t="s">
        <v>348</v>
      </c>
      <c r="D355" s="226"/>
      <c r="E355" s="227">
        <v>48.611499999999999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 t="s">
        <v>280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54" t="s">
        <v>349</v>
      </c>
      <c r="D356" s="226"/>
      <c r="E356" s="227">
        <v>0.48425000000000001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 t="s">
        <v>280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54" t="s">
        <v>350</v>
      </c>
      <c r="D357" s="226"/>
      <c r="E357" s="227">
        <v>13.387499999999999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 t="s">
        <v>280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54" t="s">
        <v>351</v>
      </c>
      <c r="D358" s="226"/>
      <c r="E358" s="227">
        <v>13.9587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 t="s">
        <v>280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54" t="s">
        <v>480</v>
      </c>
      <c r="D359" s="226"/>
      <c r="E359" s="227">
        <v>0.71662999999999999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 t="s">
        <v>280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54" t="s">
        <v>481</v>
      </c>
      <c r="D360" s="226"/>
      <c r="E360" s="227">
        <v>8.1769999999999996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 t="s">
        <v>280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37">
        <v>95</v>
      </c>
      <c r="B361" s="238" t="s">
        <v>596</v>
      </c>
      <c r="C361" s="253" t="s">
        <v>597</v>
      </c>
      <c r="D361" s="239" t="s">
        <v>314</v>
      </c>
      <c r="E361" s="240">
        <v>101</v>
      </c>
      <c r="F361" s="241"/>
      <c r="G361" s="242">
        <f>ROUND(E361*F361,2)</f>
        <v>0</v>
      </c>
      <c r="H361" s="241"/>
      <c r="I361" s="242">
        <f>ROUND(E361*H361,2)</f>
        <v>0</v>
      </c>
      <c r="J361" s="241"/>
      <c r="K361" s="242">
        <f>ROUND(E361*J361,2)</f>
        <v>0</v>
      </c>
      <c r="L361" s="242">
        <v>21</v>
      </c>
      <c r="M361" s="242">
        <f>G361*(1+L361/100)</f>
        <v>0</v>
      </c>
      <c r="N361" s="242">
        <v>2.7200000000000002E-3</v>
      </c>
      <c r="O361" s="242">
        <f>ROUND(E361*N361,2)</f>
        <v>0.27</v>
      </c>
      <c r="P361" s="242">
        <v>0</v>
      </c>
      <c r="Q361" s="243">
        <f>ROUND(E361*P361,2)</f>
        <v>0</v>
      </c>
      <c r="R361" s="225"/>
      <c r="S361" s="225" t="s">
        <v>289</v>
      </c>
      <c r="T361" s="225" t="s">
        <v>277</v>
      </c>
      <c r="U361" s="225">
        <v>0</v>
      </c>
      <c r="V361" s="225">
        <f>ROUND(E361*U361,2)</f>
        <v>0</v>
      </c>
      <c r="W361" s="225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 t="s">
        <v>346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54" t="s">
        <v>598</v>
      </c>
      <c r="D362" s="226"/>
      <c r="E362" s="227">
        <v>6.1891499999999997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 t="s">
        <v>280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54" t="s">
        <v>599</v>
      </c>
      <c r="D363" s="226"/>
      <c r="E363" s="227">
        <v>53.472650000000002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 t="s">
        <v>280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54" t="s">
        <v>600</v>
      </c>
      <c r="D364" s="226"/>
      <c r="E364" s="227">
        <v>0.53268000000000004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 t="s">
        <v>280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54" t="s">
        <v>601</v>
      </c>
      <c r="D365" s="226"/>
      <c r="E365" s="227">
        <v>14.72625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 t="s">
        <v>280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54" t="s">
        <v>602</v>
      </c>
      <c r="D366" s="226"/>
      <c r="E366" s="227">
        <v>15.354570000000001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 t="s">
        <v>280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54" t="s">
        <v>603</v>
      </c>
      <c r="D367" s="226"/>
      <c r="E367" s="227">
        <v>0.78829000000000005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 t="s">
        <v>280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54" t="s">
        <v>604</v>
      </c>
      <c r="D368" s="226"/>
      <c r="E368" s="227">
        <v>9.9361999999999995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 t="s">
        <v>280</v>
      </c>
      <c r="AH368" s="206">
        <v>0</v>
      </c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ht="20.399999999999999" outlineLevel="1" x14ac:dyDescent="0.25">
      <c r="A369" s="237">
        <v>96</v>
      </c>
      <c r="B369" s="238" t="s">
        <v>605</v>
      </c>
      <c r="C369" s="253" t="s">
        <v>606</v>
      </c>
      <c r="D369" s="239" t="s">
        <v>314</v>
      </c>
      <c r="E369" s="240">
        <v>3.9401000000000002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2">
        <v>5.7999999999999996E-3</v>
      </c>
      <c r="O369" s="242">
        <f>ROUND(E369*N369,2)</f>
        <v>0.02</v>
      </c>
      <c r="P369" s="242">
        <v>0</v>
      </c>
      <c r="Q369" s="243">
        <f>ROUND(E369*P369,2)</f>
        <v>0</v>
      </c>
      <c r="R369" s="225"/>
      <c r="S369" s="225" t="s">
        <v>276</v>
      </c>
      <c r="T369" s="225" t="s">
        <v>277</v>
      </c>
      <c r="U369" s="225">
        <v>0.27596999999999999</v>
      </c>
      <c r="V369" s="225">
        <f>ROUND(E369*U369,2)</f>
        <v>1.0900000000000001</v>
      </c>
      <c r="W369" s="225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 t="s">
        <v>607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54" t="s">
        <v>608</v>
      </c>
      <c r="D370" s="226"/>
      <c r="E370" s="227">
        <v>3.9401299999999999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 t="s">
        <v>280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ht="20.399999999999999" outlineLevel="1" x14ac:dyDescent="0.25">
      <c r="A371" s="237">
        <v>97</v>
      </c>
      <c r="B371" s="238" t="s">
        <v>609</v>
      </c>
      <c r="C371" s="253" t="s">
        <v>610</v>
      </c>
      <c r="D371" s="239" t="s">
        <v>314</v>
      </c>
      <c r="E371" s="240">
        <v>8.734</v>
      </c>
      <c r="F371" s="241"/>
      <c r="G371" s="242">
        <f>ROUND(E371*F371,2)</f>
        <v>0</v>
      </c>
      <c r="H371" s="241"/>
      <c r="I371" s="242">
        <f>ROUND(E371*H371,2)</f>
        <v>0</v>
      </c>
      <c r="J371" s="241"/>
      <c r="K371" s="242">
        <f>ROUND(E371*J371,2)</f>
        <v>0</v>
      </c>
      <c r="L371" s="242">
        <v>21</v>
      </c>
      <c r="M371" s="242">
        <f>G371*(1+L371/100)</f>
        <v>0</v>
      </c>
      <c r="N371" s="242">
        <v>6.3800000000000003E-3</v>
      </c>
      <c r="O371" s="242">
        <f>ROUND(E371*N371,2)</f>
        <v>0.06</v>
      </c>
      <c r="P371" s="242">
        <v>0</v>
      </c>
      <c r="Q371" s="243">
        <f>ROUND(E371*P371,2)</f>
        <v>0</v>
      </c>
      <c r="R371" s="225"/>
      <c r="S371" s="225" t="s">
        <v>276</v>
      </c>
      <c r="T371" s="225" t="s">
        <v>277</v>
      </c>
      <c r="U371" s="225">
        <v>0.33538000000000001</v>
      </c>
      <c r="V371" s="225">
        <f>ROUND(E371*U371,2)</f>
        <v>2.93</v>
      </c>
      <c r="W371" s="225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 t="s">
        <v>607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54" t="s">
        <v>611</v>
      </c>
      <c r="D372" s="226"/>
      <c r="E372" s="227">
        <v>8.734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 t="s">
        <v>280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x14ac:dyDescent="0.25">
      <c r="A373" s="231" t="s">
        <v>271</v>
      </c>
      <c r="B373" s="232" t="s">
        <v>184</v>
      </c>
      <c r="C373" s="252" t="s">
        <v>185</v>
      </c>
      <c r="D373" s="233"/>
      <c r="E373" s="234"/>
      <c r="F373" s="235"/>
      <c r="G373" s="235">
        <f>SUMIF(AG374:AG374,"&lt;&gt;NOR",G374:G374)</f>
        <v>0</v>
      </c>
      <c r="H373" s="235"/>
      <c r="I373" s="235">
        <f>SUM(I374:I374)</f>
        <v>0</v>
      </c>
      <c r="J373" s="235"/>
      <c r="K373" s="235">
        <f>SUM(K374:K374)</f>
        <v>0</v>
      </c>
      <c r="L373" s="235"/>
      <c r="M373" s="235">
        <f>SUM(M374:M374)</f>
        <v>0</v>
      </c>
      <c r="N373" s="235"/>
      <c r="O373" s="235">
        <f>SUM(O374:O374)</f>
        <v>1.1399999999999999</v>
      </c>
      <c r="P373" s="235"/>
      <c r="Q373" s="236">
        <f>SUM(Q374:Q374)</f>
        <v>0</v>
      </c>
      <c r="R373" s="230"/>
      <c r="S373" s="230"/>
      <c r="T373" s="230"/>
      <c r="U373" s="230"/>
      <c r="V373" s="230">
        <f>SUM(V374:V374)</f>
        <v>0</v>
      </c>
      <c r="W373" s="230"/>
      <c r="AG373" t="s">
        <v>272</v>
      </c>
    </row>
    <row r="374" spans="1:60" ht="30.6" outlineLevel="1" x14ac:dyDescent="0.25">
      <c r="A374" s="244">
        <v>98</v>
      </c>
      <c r="B374" s="245" t="s">
        <v>612</v>
      </c>
      <c r="C374" s="255" t="s">
        <v>613</v>
      </c>
      <c r="D374" s="246" t="s">
        <v>314</v>
      </c>
      <c r="E374" s="247">
        <v>106</v>
      </c>
      <c r="F374" s="248"/>
      <c r="G374" s="249">
        <f>ROUND(E374*F374,2)</f>
        <v>0</v>
      </c>
      <c r="H374" s="248"/>
      <c r="I374" s="249">
        <f>ROUND(E374*H374,2)</f>
        <v>0</v>
      </c>
      <c r="J374" s="248"/>
      <c r="K374" s="249">
        <f>ROUND(E374*J374,2)</f>
        <v>0</v>
      </c>
      <c r="L374" s="249">
        <v>21</v>
      </c>
      <c r="M374" s="249">
        <f>G374*(1+L374/100)</f>
        <v>0</v>
      </c>
      <c r="N374" s="249">
        <v>1.0710000000000001E-2</v>
      </c>
      <c r="O374" s="249">
        <f>ROUND(E374*N374,2)</f>
        <v>1.1399999999999999</v>
      </c>
      <c r="P374" s="249">
        <v>0</v>
      </c>
      <c r="Q374" s="250">
        <f>ROUND(E374*P374,2)</f>
        <v>0</v>
      </c>
      <c r="R374" s="225"/>
      <c r="S374" s="225" t="s">
        <v>289</v>
      </c>
      <c r="T374" s="225" t="s">
        <v>277</v>
      </c>
      <c r="U374" s="225">
        <v>0</v>
      </c>
      <c r="V374" s="225">
        <f>ROUND(E374*U374,2)</f>
        <v>0</v>
      </c>
      <c r="W374" s="225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 t="s">
        <v>346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x14ac:dyDescent="0.25">
      <c r="A375" s="231" t="s">
        <v>271</v>
      </c>
      <c r="B375" s="232" t="s">
        <v>192</v>
      </c>
      <c r="C375" s="252" t="s">
        <v>193</v>
      </c>
      <c r="D375" s="233"/>
      <c r="E375" s="234"/>
      <c r="F375" s="235"/>
      <c r="G375" s="235">
        <f>SUMIF(AG376:AG382,"&lt;&gt;NOR",G376:G382)</f>
        <v>0</v>
      </c>
      <c r="H375" s="235"/>
      <c r="I375" s="235">
        <f>SUM(I376:I382)</f>
        <v>0</v>
      </c>
      <c r="J375" s="235"/>
      <c r="K375" s="235">
        <f>SUM(K376:K382)</f>
        <v>0</v>
      </c>
      <c r="L375" s="235"/>
      <c r="M375" s="235">
        <f>SUM(M376:M382)</f>
        <v>0</v>
      </c>
      <c r="N375" s="235"/>
      <c r="O375" s="235">
        <f>SUM(O376:O382)</f>
        <v>0</v>
      </c>
      <c r="P375" s="235"/>
      <c r="Q375" s="236">
        <f>SUM(Q376:Q382)</f>
        <v>0</v>
      </c>
      <c r="R375" s="230"/>
      <c r="S375" s="230"/>
      <c r="T375" s="230"/>
      <c r="U375" s="230"/>
      <c r="V375" s="230">
        <f>SUM(V376:V382)</f>
        <v>0</v>
      </c>
      <c r="W375" s="230"/>
      <c r="AG375" t="s">
        <v>272</v>
      </c>
    </row>
    <row r="376" spans="1:60" outlineLevel="1" x14ac:dyDescent="0.25">
      <c r="A376" s="244">
        <v>99</v>
      </c>
      <c r="B376" s="245" t="s">
        <v>614</v>
      </c>
      <c r="C376" s="255" t="s">
        <v>615</v>
      </c>
      <c r="D376" s="246" t="s">
        <v>0</v>
      </c>
      <c r="E376" s="247">
        <v>97.68</v>
      </c>
      <c r="F376" s="248"/>
      <c r="G376" s="249">
        <f>ROUND(E376*F376,2)</f>
        <v>0</v>
      </c>
      <c r="H376" s="248"/>
      <c r="I376" s="249">
        <f>ROUND(E376*H376,2)</f>
        <v>0</v>
      </c>
      <c r="J376" s="248"/>
      <c r="K376" s="249">
        <f>ROUND(E376*J376,2)</f>
        <v>0</v>
      </c>
      <c r="L376" s="249">
        <v>21</v>
      </c>
      <c r="M376" s="249">
        <f>G376*(1+L376/100)</f>
        <v>0</v>
      </c>
      <c r="N376" s="249">
        <v>0</v>
      </c>
      <c r="O376" s="249">
        <f>ROUND(E376*N376,2)</f>
        <v>0</v>
      </c>
      <c r="P376" s="249">
        <v>0</v>
      </c>
      <c r="Q376" s="250">
        <f>ROUND(E376*P376,2)</f>
        <v>0</v>
      </c>
      <c r="R376" s="225"/>
      <c r="S376" s="225" t="s">
        <v>276</v>
      </c>
      <c r="T376" s="225" t="s">
        <v>277</v>
      </c>
      <c r="U376" s="225">
        <v>0</v>
      </c>
      <c r="V376" s="225">
        <f>ROUND(E376*U376,2)</f>
        <v>0</v>
      </c>
      <c r="W376" s="225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 t="s">
        <v>455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ht="20.399999999999999" outlineLevel="1" x14ac:dyDescent="0.25">
      <c r="A377" s="244">
        <v>100</v>
      </c>
      <c r="B377" s="245" t="s">
        <v>616</v>
      </c>
      <c r="C377" s="255" t="s">
        <v>617</v>
      </c>
      <c r="D377" s="246" t="s">
        <v>333</v>
      </c>
      <c r="E377" s="247">
        <v>3</v>
      </c>
      <c r="F377" s="248"/>
      <c r="G377" s="249">
        <f>ROUND(E377*F377,2)</f>
        <v>0</v>
      </c>
      <c r="H377" s="248"/>
      <c r="I377" s="249">
        <f>ROUND(E377*H377,2)</f>
        <v>0</v>
      </c>
      <c r="J377" s="248"/>
      <c r="K377" s="249">
        <f>ROUND(E377*J377,2)</f>
        <v>0</v>
      </c>
      <c r="L377" s="249">
        <v>21</v>
      </c>
      <c r="M377" s="249">
        <f>G377*(1+L377/100)</f>
        <v>0</v>
      </c>
      <c r="N377" s="249">
        <v>0</v>
      </c>
      <c r="O377" s="249">
        <f>ROUND(E377*N377,2)</f>
        <v>0</v>
      </c>
      <c r="P377" s="249">
        <v>0</v>
      </c>
      <c r="Q377" s="250">
        <f>ROUND(E377*P377,2)</f>
        <v>0</v>
      </c>
      <c r="R377" s="225"/>
      <c r="S377" s="225" t="s">
        <v>289</v>
      </c>
      <c r="T377" s="225" t="s">
        <v>277</v>
      </c>
      <c r="U377" s="225">
        <v>0</v>
      </c>
      <c r="V377" s="225">
        <f>ROUND(E377*U377,2)</f>
        <v>0</v>
      </c>
      <c r="W377" s="225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 t="s">
        <v>278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ht="20.399999999999999" outlineLevel="1" x14ac:dyDescent="0.25">
      <c r="A378" s="244">
        <v>101</v>
      </c>
      <c r="B378" s="245" t="s">
        <v>618</v>
      </c>
      <c r="C378" s="255" t="s">
        <v>619</v>
      </c>
      <c r="D378" s="246" t="s">
        <v>333</v>
      </c>
      <c r="E378" s="247">
        <v>1</v>
      </c>
      <c r="F378" s="248"/>
      <c r="G378" s="249">
        <f>ROUND(E378*F378,2)</f>
        <v>0</v>
      </c>
      <c r="H378" s="248"/>
      <c r="I378" s="249">
        <f>ROUND(E378*H378,2)</f>
        <v>0</v>
      </c>
      <c r="J378" s="248"/>
      <c r="K378" s="249">
        <f>ROUND(E378*J378,2)</f>
        <v>0</v>
      </c>
      <c r="L378" s="249">
        <v>21</v>
      </c>
      <c r="M378" s="249">
        <f>G378*(1+L378/100)</f>
        <v>0</v>
      </c>
      <c r="N378" s="249">
        <v>0</v>
      </c>
      <c r="O378" s="249">
        <f>ROUND(E378*N378,2)</f>
        <v>0</v>
      </c>
      <c r="P378" s="249">
        <v>0</v>
      </c>
      <c r="Q378" s="250">
        <f>ROUND(E378*P378,2)</f>
        <v>0</v>
      </c>
      <c r="R378" s="225"/>
      <c r="S378" s="225" t="s">
        <v>289</v>
      </c>
      <c r="T378" s="225" t="s">
        <v>277</v>
      </c>
      <c r="U378" s="225">
        <v>0</v>
      </c>
      <c r="V378" s="225">
        <f>ROUND(E378*U378,2)</f>
        <v>0</v>
      </c>
      <c r="W378" s="225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 t="s">
        <v>278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ht="20.399999999999999" outlineLevel="1" x14ac:dyDescent="0.25">
      <c r="A379" s="244">
        <v>102</v>
      </c>
      <c r="B379" s="245" t="s">
        <v>620</v>
      </c>
      <c r="C379" s="255" t="s">
        <v>621</v>
      </c>
      <c r="D379" s="246" t="s">
        <v>333</v>
      </c>
      <c r="E379" s="247">
        <v>1</v>
      </c>
      <c r="F379" s="248"/>
      <c r="G379" s="249">
        <f>ROUND(E379*F379,2)</f>
        <v>0</v>
      </c>
      <c r="H379" s="248"/>
      <c r="I379" s="249">
        <f>ROUND(E379*H379,2)</f>
        <v>0</v>
      </c>
      <c r="J379" s="248"/>
      <c r="K379" s="249">
        <f>ROUND(E379*J379,2)</f>
        <v>0</v>
      </c>
      <c r="L379" s="249">
        <v>21</v>
      </c>
      <c r="M379" s="249">
        <f>G379*(1+L379/100)</f>
        <v>0</v>
      </c>
      <c r="N379" s="249">
        <v>0</v>
      </c>
      <c r="O379" s="249">
        <f>ROUND(E379*N379,2)</f>
        <v>0</v>
      </c>
      <c r="P379" s="249">
        <v>0</v>
      </c>
      <c r="Q379" s="250">
        <f>ROUND(E379*P379,2)</f>
        <v>0</v>
      </c>
      <c r="R379" s="225"/>
      <c r="S379" s="225" t="s">
        <v>289</v>
      </c>
      <c r="T379" s="225" t="s">
        <v>277</v>
      </c>
      <c r="U379" s="225">
        <v>0</v>
      </c>
      <c r="V379" s="225">
        <f>ROUND(E379*U379,2)</f>
        <v>0</v>
      </c>
      <c r="W379" s="225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 t="s">
        <v>278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ht="20.399999999999999" outlineLevel="1" x14ac:dyDescent="0.25">
      <c r="A380" s="244">
        <v>103</v>
      </c>
      <c r="B380" s="245" t="s">
        <v>622</v>
      </c>
      <c r="C380" s="255" t="s">
        <v>623</v>
      </c>
      <c r="D380" s="246" t="s">
        <v>333</v>
      </c>
      <c r="E380" s="247">
        <v>1</v>
      </c>
      <c r="F380" s="248"/>
      <c r="G380" s="249">
        <f>ROUND(E380*F380,2)</f>
        <v>0</v>
      </c>
      <c r="H380" s="248"/>
      <c r="I380" s="249">
        <f>ROUND(E380*H380,2)</f>
        <v>0</v>
      </c>
      <c r="J380" s="248"/>
      <c r="K380" s="249">
        <f>ROUND(E380*J380,2)</f>
        <v>0</v>
      </c>
      <c r="L380" s="249">
        <v>21</v>
      </c>
      <c r="M380" s="249">
        <f>G380*(1+L380/100)</f>
        <v>0</v>
      </c>
      <c r="N380" s="249">
        <v>0</v>
      </c>
      <c r="O380" s="249">
        <f>ROUND(E380*N380,2)</f>
        <v>0</v>
      </c>
      <c r="P380" s="249">
        <v>0</v>
      </c>
      <c r="Q380" s="250">
        <f>ROUND(E380*P380,2)</f>
        <v>0</v>
      </c>
      <c r="R380" s="225"/>
      <c r="S380" s="225" t="s">
        <v>289</v>
      </c>
      <c r="T380" s="225" t="s">
        <v>277</v>
      </c>
      <c r="U380" s="225">
        <v>0</v>
      </c>
      <c r="V380" s="225">
        <f>ROUND(E380*U380,2)</f>
        <v>0</v>
      </c>
      <c r="W380" s="225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 t="s">
        <v>278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ht="20.399999999999999" outlineLevel="1" x14ac:dyDescent="0.25">
      <c r="A381" s="244">
        <v>104</v>
      </c>
      <c r="B381" s="245" t="s">
        <v>624</v>
      </c>
      <c r="C381" s="255" t="s">
        <v>625</v>
      </c>
      <c r="D381" s="246" t="s">
        <v>333</v>
      </c>
      <c r="E381" s="247">
        <v>1</v>
      </c>
      <c r="F381" s="248"/>
      <c r="G381" s="249">
        <f>ROUND(E381*F381,2)</f>
        <v>0</v>
      </c>
      <c r="H381" s="248"/>
      <c r="I381" s="249">
        <f>ROUND(E381*H381,2)</f>
        <v>0</v>
      </c>
      <c r="J381" s="248"/>
      <c r="K381" s="249">
        <f>ROUND(E381*J381,2)</f>
        <v>0</v>
      </c>
      <c r="L381" s="249">
        <v>21</v>
      </c>
      <c r="M381" s="249">
        <f>G381*(1+L381/100)</f>
        <v>0</v>
      </c>
      <c r="N381" s="249">
        <v>0</v>
      </c>
      <c r="O381" s="249">
        <f>ROUND(E381*N381,2)</f>
        <v>0</v>
      </c>
      <c r="P381" s="249">
        <v>0</v>
      </c>
      <c r="Q381" s="250">
        <f>ROUND(E381*P381,2)</f>
        <v>0</v>
      </c>
      <c r="R381" s="225"/>
      <c r="S381" s="225" t="s">
        <v>289</v>
      </c>
      <c r="T381" s="225" t="s">
        <v>277</v>
      </c>
      <c r="U381" s="225">
        <v>0</v>
      </c>
      <c r="V381" s="225">
        <f>ROUND(E381*U381,2)</f>
        <v>0</v>
      </c>
      <c r="W381" s="225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 t="s">
        <v>278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ht="20.399999999999999" outlineLevel="1" x14ac:dyDescent="0.25">
      <c r="A382" s="244">
        <v>105</v>
      </c>
      <c r="B382" s="245" t="s">
        <v>626</v>
      </c>
      <c r="C382" s="255" t="s">
        <v>627</v>
      </c>
      <c r="D382" s="246" t="s">
        <v>333</v>
      </c>
      <c r="E382" s="247">
        <v>1</v>
      </c>
      <c r="F382" s="248"/>
      <c r="G382" s="249">
        <f>ROUND(E382*F382,2)</f>
        <v>0</v>
      </c>
      <c r="H382" s="248"/>
      <c r="I382" s="249">
        <f>ROUND(E382*H382,2)</f>
        <v>0</v>
      </c>
      <c r="J382" s="248"/>
      <c r="K382" s="249">
        <f>ROUND(E382*J382,2)</f>
        <v>0</v>
      </c>
      <c r="L382" s="249">
        <v>21</v>
      </c>
      <c r="M382" s="249">
        <f>G382*(1+L382/100)</f>
        <v>0</v>
      </c>
      <c r="N382" s="249">
        <v>0</v>
      </c>
      <c r="O382" s="249">
        <f>ROUND(E382*N382,2)</f>
        <v>0</v>
      </c>
      <c r="P382" s="249">
        <v>0</v>
      </c>
      <c r="Q382" s="250">
        <f>ROUND(E382*P382,2)</f>
        <v>0</v>
      </c>
      <c r="R382" s="225"/>
      <c r="S382" s="225" t="s">
        <v>289</v>
      </c>
      <c r="T382" s="225" t="s">
        <v>277</v>
      </c>
      <c r="U382" s="225">
        <v>0</v>
      </c>
      <c r="V382" s="225">
        <f>ROUND(E382*U382,2)</f>
        <v>0</v>
      </c>
      <c r="W382" s="225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 t="s">
        <v>278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x14ac:dyDescent="0.25">
      <c r="A383" s="231" t="s">
        <v>271</v>
      </c>
      <c r="B383" s="232" t="s">
        <v>218</v>
      </c>
      <c r="C383" s="252" t="s">
        <v>219</v>
      </c>
      <c r="D383" s="233"/>
      <c r="E383" s="234"/>
      <c r="F383" s="235"/>
      <c r="G383" s="235">
        <f>SUMIF(AG384:AG404,"&lt;&gt;NOR",G384:G404)</f>
        <v>0</v>
      </c>
      <c r="H383" s="235"/>
      <c r="I383" s="235">
        <f>SUM(I384:I404)</f>
        <v>0</v>
      </c>
      <c r="J383" s="235"/>
      <c r="K383" s="235">
        <f>SUM(K384:K404)</f>
        <v>0</v>
      </c>
      <c r="L383" s="235"/>
      <c r="M383" s="235">
        <f>SUM(M384:M404)</f>
        <v>0</v>
      </c>
      <c r="N383" s="235"/>
      <c r="O383" s="235">
        <f>SUM(O384:O404)</f>
        <v>0.42</v>
      </c>
      <c r="P383" s="235"/>
      <c r="Q383" s="236">
        <f>SUM(Q384:Q404)</f>
        <v>0.96</v>
      </c>
      <c r="R383" s="230"/>
      <c r="S383" s="230"/>
      <c r="T383" s="230"/>
      <c r="U383" s="230"/>
      <c r="V383" s="230">
        <f>SUM(V384:V404)</f>
        <v>0</v>
      </c>
      <c r="W383" s="230"/>
      <c r="AG383" t="s">
        <v>272</v>
      </c>
    </row>
    <row r="384" spans="1:60" outlineLevel="1" x14ac:dyDescent="0.25">
      <c r="A384" s="244">
        <v>106</v>
      </c>
      <c r="B384" s="245" t="s">
        <v>628</v>
      </c>
      <c r="C384" s="255" t="s">
        <v>629</v>
      </c>
      <c r="D384" s="246" t="s">
        <v>314</v>
      </c>
      <c r="E384" s="247">
        <v>105.1</v>
      </c>
      <c r="F384" s="248"/>
      <c r="G384" s="249">
        <f>ROUND(E384*F384,2)</f>
        <v>0</v>
      </c>
      <c r="H384" s="248"/>
      <c r="I384" s="249">
        <f>ROUND(E384*H384,2)</f>
        <v>0</v>
      </c>
      <c r="J384" s="248"/>
      <c r="K384" s="249">
        <f>ROUND(E384*J384,2)</f>
        <v>0</v>
      </c>
      <c r="L384" s="249">
        <v>21</v>
      </c>
      <c r="M384" s="249">
        <f>G384*(1+L384/100)</f>
        <v>0</v>
      </c>
      <c r="N384" s="249">
        <v>0</v>
      </c>
      <c r="O384" s="249">
        <f>ROUND(E384*N384,2)</f>
        <v>0</v>
      </c>
      <c r="P384" s="249">
        <v>7.3200000000000001E-3</v>
      </c>
      <c r="Q384" s="250">
        <f>ROUND(E384*P384,2)</f>
        <v>0.77</v>
      </c>
      <c r="R384" s="225"/>
      <c r="S384" s="225" t="s">
        <v>289</v>
      </c>
      <c r="T384" s="225" t="s">
        <v>277</v>
      </c>
      <c r="U384" s="225">
        <v>0</v>
      </c>
      <c r="V384" s="225">
        <f>ROUND(E384*U384,2)</f>
        <v>0</v>
      </c>
      <c r="W384" s="225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 t="s">
        <v>346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37">
        <v>107</v>
      </c>
      <c r="B385" s="238" t="s">
        <v>630</v>
      </c>
      <c r="C385" s="253" t="s">
        <v>631</v>
      </c>
      <c r="D385" s="239" t="s">
        <v>370</v>
      </c>
      <c r="E385" s="240">
        <v>35.44</v>
      </c>
      <c r="F385" s="241"/>
      <c r="G385" s="242">
        <f>ROUND(E385*F385,2)</f>
        <v>0</v>
      </c>
      <c r="H385" s="241"/>
      <c r="I385" s="242">
        <f>ROUND(E385*H385,2)</f>
        <v>0</v>
      </c>
      <c r="J385" s="241"/>
      <c r="K385" s="242">
        <f>ROUND(E385*J385,2)</f>
        <v>0</v>
      </c>
      <c r="L385" s="242">
        <v>21</v>
      </c>
      <c r="M385" s="242">
        <f>G385*(1+L385/100)</f>
        <v>0</v>
      </c>
      <c r="N385" s="242">
        <v>3.3700000000000002E-3</v>
      </c>
      <c r="O385" s="242">
        <f>ROUND(E385*N385,2)</f>
        <v>0.12</v>
      </c>
      <c r="P385" s="242">
        <v>0</v>
      </c>
      <c r="Q385" s="243">
        <f>ROUND(E385*P385,2)</f>
        <v>0</v>
      </c>
      <c r="R385" s="225"/>
      <c r="S385" s="225" t="s">
        <v>289</v>
      </c>
      <c r="T385" s="225" t="s">
        <v>277</v>
      </c>
      <c r="U385" s="225">
        <v>0</v>
      </c>
      <c r="V385" s="225">
        <f>ROUND(E385*U385,2)</f>
        <v>0</v>
      </c>
      <c r="W385" s="225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 t="s">
        <v>346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23"/>
      <c r="B386" s="224"/>
      <c r="C386" s="254" t="s">
        <v>632</v>
      </c>
      <c r="D386" s="226"/>
      <c r="E386" s="227">
        <v>3.19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 t="s">
        <v>280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23"/>
      <c r="B387" s="224"/>
      <c r="C387" s="254" t="s">
        <v>633</v>
      </c>
      <c r="D387" s="226"/>
      <c r="E387" s="227">
        <v>32.25</v>
      </c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 t="s">
        <v>280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37">
        <v>108</v>
      </c>
      <c r="B388" s="238" t="s">
        <v>634</v>
      </c>
      <c r="C388" s="253" t="s">
        <v>635</v>
      </c>
      <c r="D388" s="239" t="s">
        <v>370</v>
      </c>
      <c r="E388" s="240">
        <v>13.6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2">
        <v>0</v>
      </c>
      <c r="O388" s="242">
        <f>ROUND(E388*N388,2)</f>
        <v>0</v>
      </c>
      <c r="P388" s="242">
        <v>1.64E-3</v>
      </c>
      <c r="Q388" s="243">
        <f>ROUND(E388*P388,2)</f>
        <v>0.02</v>
      </c>
      <c r="R388" s="225"/>
      <c r="S388" s="225" t="s">
        <v>289</v>
      </c>
      <c r="T388" s="225" t="s">
        <v>277</v>
      </c>
      <c r="U388" s="225">
        <v>0</v>
      </c>
      <c r="V388" s="225">
        <f>ROUND(E388*U388,2)</f>
        <v>0</v>
      </c>
      <c r="W388" s="225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 t="s">
        <v>346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54" t="s">
        <v>636</v>
      </c>
      <c r="D389" s="226"/>
      <c r="E389" s="227">
        <v>13.6</v>
      </c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 t="s">
        <v>280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37">
        <v>109</v>
      </c>
      <c r="B390" s="238" t="s">
        <v>637</v>
      </c>
      <c r="C390" s="253" t="s">
        <v>638</v>
      </c>
      <c r="D390" s="239" t="s">
        <v>370</v>
      </c>
      <c r="E390" s="240">
        <v>56.825000000000003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2">
        <v>0</v>
      </c>
      <c r="O390" s="242">
        <f>ROUND(E390*N390,2)</f>
        <v>0</v>
      </c>
      <c r="P390" s="242">
        <v>1.3500000000000001E-3</v>
      </c>
      <c r="Q390" s="243">
        <f>ROUND(E390*P390,2)</f>
        <v>0.08</v>
      </c>
      <c r="R390" s="225"/>
      <c r="S390" s="225" t="s">
        <v>289</v>
      </c>
      <c r="T390" s="225" t="s">
        <v>277</v>
      </c>
      <c r="U390" s="225">
        <v>0</v>
      </c>
      <c r="V390" s="225">
        <f>ROUND(E390*U390,2)</f>
        <v>0</v>
      </c>
      <c r="W390" s="225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 t="s">
        <v>346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23"/>
      <c r="B391" s="224"/>
      <c r="C391" s="254" t="s">
        <v>639</v>
      </c>
      <c r="D391" s="226"/>
      <c r="E391" s="227">
        <v>50.32</v>
      </c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 t="s">
        <v>280</v>
      </c>
      <c r="AH391" s="206">
        <v>0</v>
      </c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23"/>
      <c r="B392" s="224"/>
      <c r="C392" s="254" t="s">
        <v>640</v>
      </c>
      <c r="D392" s="226"/>
      <c r="E392" s="227">
        <v>6.5049999999999999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 t="s">
        <v>280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ht="20.399999999999999" outlineLevel="1" x14ac:dyDescent="0.25">
      <c r="A393" s="244">
        <v>110</v>
      </c>
      <c r="B393" s="245" t="s">
        <v>641</v>
      </c>
      <c r="C393" s="255" t="s">
        <v>642</v>
      </c>
      <c r="D393" s="246" t="s">
        <v>370</v>
      </c>
      <c r="E393" s="247">
        <v>40.22</v>
      </c>
      <c r="F393" s="248"/>
      <c r="G393" s="249">
        <f>ROUND(E393*F393,2)</f>
        <v>0</v>
      </c>
      <c r="H393" s="248"/>
      <c r="I393" s="249">
        <f>ROUND(E393*H393,2)</f>
        <v>0</v>
      </c>
      <c r="J393" s="248"/>
      <c r="K393" s="249">
        <f>ROUND(E393*J393,2)</f>
        <v>0</v>
      </c>
      <c r="L393" s="249">
        <v>21</v>
      </c>
      <c r="M393" s="249">
        <f>G393*(1+L393/100)</f>
        <v>0</v>
      </c>
      <c r="N393" s="249">
        <v>3.3999999999999998E-3</v>
      </c>
      <c r="O393" s="249">
        <f>ROUND(E393*N393,2)</f>
        <v>0.14000000000000001</v>
      </c>
      <c r="P393" s="249">
        <v>0</v>
      </c>
      <c r="Q393" s="250">
        <f>ROUND(E393*P393,2)</f>
        <v>0</v>
      </c>
      <c r="R393" s="225"/>
      <c r="S393" s="225" t="s">
        <v>289</v>
      </c>
      <c r="T393" s="225" t="s">
        <v>277</v>
      </c>
      <c r="U393" s="225">
        <v>0</v>
      </c>
      <c r="V393" s="225">
        <f>ROUND(E393*U393,2)</f>
        <v>0</v>
      </c>
      <c r="W393" s="225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 t="s">
        <v>346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4">
        <v>111</v>
      </c>
      <c r="B394" s="245" t="s">
        <v>643</v>
      </c>
      <c r="C394" s="255" t="s">
        <v>644</v>
      </c>
      <c r="D394" s="246" t="s">
        <v>370</v>
      </c>
      <c r="E394" s="247">
        <v>40.22</v>
      </c>
      <c r="F394" s="248"/>
      <c r="G394" s="249">
        <f>ROUND(E394*F394,2)</f>
        <v>0</v>
      </c>
      <c r="H394" s="248"/>
      <c r="I394" s="249">
        <f>ROUND(E394*H394,2)</f>
        <v>0</v>
      </c>
      <c r="J394" s="248"/>
      <c r="K394" s="249">
        <f>ROUND(E394*J394,2)</f>
        <v>0</v>
      </c>
      <c r="L394" s="249">
        <v>21</v>
      </c>
      <c r="M394" s="249">
        <f>G394*(1+L394/100)</f>
        <v>0</v>
      </c>
      <c r="N394" s="249">
        <v>0</v>
      </c>
      <c r="O394" s="249">
        <f>ROUND(E394*N394,2)</f>
        <v>0</v>
      </c>
      <c r="P394" s="249">
        <v>2.3E-3</v>
      </c>
      <c r="Q394" s="250">
        <f>ROUND(E394*P394,2)</f>
        <v>0.09</v>
      </c>
      <c r="R394" s="225"/>
      <c r="S394" s="225" t="s">
        <v>289</v>
      </c>
      <c r="T394" s="225" t="s">
        <v>277</v>
      </c>
      <c r="U394" s="225">
        <v>0</v>
      </c>
      <c r="V394" s="225">
        <f>ROUND(E394*U394,2)</f>
        <v>0</v>
      </c>
      <c r="W394" s="225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 t="s">
        <v>346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ht="20.399999999999999" outlineLevel="1" x14ac:dyDescent="0.25">
      <c r="A395" s="244">
        <v>112</v>
      </c>
      <c r="B395" s="245" t="s">
        <v>645</v>
      </c>
      <c r="C395" s="255" t="s">
        <v>646</v>
      </c>
      <c r="D395" s="246" t="s">
        <v>333</v>
      </c>
      <c r="E395" s="247">
        <v>3</v>
      </c>
      <c r="F395" s="248"/>
      <c r="G395" s="249">
        <f>ROUND(E395*F395,2)</f>
        <v>0</v>
      </c>
      <c r="H395" s="248"/>
      <c r="I395" s="249">
        <f>ROUND(E395*H395,2)</f>
        <v>0</v>
      </c>
      <c r="J395" s="248"/>
      <c r="K395" s="249">
        <f>ROUND(E395*J395,2)</f>
        <v>0</v>
      </c>
      <c r="L395" s="249">
        <v>21</v>
      </c>
      <c r="M395" s="249">
        <f>G395*(1+L395/100)</f>
        <v>0</v>
      </c>
      <c r="N395" s="249">
        <v>4.0000000000000002E-4</v>
      </c>
      <c r="O395" s="249">
        <f>ROUND(E395*N395,2)</f>
        <v>0</v>
      </c>
      <c r="P395" s="249">
        <v>0</v>
      </c>
      <c r="Q395" s="250">
        <f>ROUND(E395*P395,2)</f>
        <v>0</v>
      </c>
      <c r="R395" s="225"/>
      <c r="S395" s="225" t="s">
        <v>289</v>
      </c>
      <c r="T395" s="225" t="s">
        <v>277</v>
      </c>
      <c r="U395" s="225">
        <v>0</v>
      </c>
      <c r="V395" s="225">
        <f>ROUND(E395*U395,2)</f>
        <v>0</v>
      </c>
      <c r="W395" s="225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 t="s">
        <v>346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ht="20.399999999999999" outlineLevel="1" x14ac:dyDescent="0.25">
      <c r="A396" s="237">
        <v>113</v>
      </c>
      <c r="B396" s="238" t="s">
        <v>647</v>
      </c>
      <c r="C396" s="253" t="s">
        <v>648</v>
      </c>
      <c r="D396" s="239" t="s">
        <v>370</v>
      </c>
      <c r="E396" s="240">
        <v>35.44</v>
      </c>
      <c r="F396" s="241"/>
      <c r="G396" s="242">
        <f>ROUND(E396*F396,2)</f>
        <v>0</v>
      </c>
      <c r="H396" s="241"/>
      <c r="I396" s="242">
        <f>ROUND(E396*H396,2)</f>
        <v>0</v>
      </c>
      <c r="J396" s="241"/>
      <c r="K396" s="242">
        <f>ROUND(E396*J396,2)</f>
        <v>0</v>
      </c>
      <c r="L396" s="242">
        <v>21</v>
      </c>
      <c r="M396" s="242">
        <f>G396*(1+L396/100)</f>
        <v>0</v>
      </c>
      <c r="N396" s="242">
        <v>2.2499999999999998E-3</v>
      </c>
      <c r="O396" s="242">
        <f>ROUND(E396*N396,2)</f>
        <v>0.08</v>
      </c>
      <c r="P396" s="242">
        <v>0</v>
      </c>
      <c r="Q396" s="243">
        <f>ROUND(E396*P396,2)</f>
        <v>0</v>
      </c>
      <c r="R396" s="225"/>
      <c r="S396" s="225" t="s">
        <v>289</v>
      </c>
      <c r="T396" s="225" t="s">
        <v>277</v>
      </c>
      <c r="U396" s="225">
        <v>0</v>
      </c>
      <c r="V396" s="225">
        <f>ROUND(E396*U396,2)</f>
        <v>0</v>
      </c>
      <c r="W396" s="225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 t="s">
        <v>346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23"/>
      <c r="B397" s="224"/>
      <c r="C397" s="254" t="s">
        <v>632</v>
      </c>
      <c r="D397" s="226"/>
      <c r="E397" s="227">
        <v>3.19</v>
      </c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 t="s">
        <v>280</v>
      </c>
      <c r="AH397" s="206">
        <v>0</v>
      </c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23"/>
      <c r="B398" s="224"/>
      <c r="C398" s="254" t="s">
        <v>633</v>
      </c>
      <c r="D398" s="226"/>
      <c r="E398" s="227">
        <v>32.25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 t="s">
        <v>280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37">
        <v>114</v>
      </c>
      <c r="B399" s="238" t="s">
        <v>649</v>
      </c>
      <c r="C399" s="253" t="s">
        <v>650</v>
      </c>
      <c r="D399" s="239" t="s">
        <v>370</v>
      </c>
      <c r="E399" s="240">
        <v>9</v>
      </c>
      <c r="F399" s="241"/>
      <c r="G399" s="242">
        <f>ROUND(E399*F399,2)</f>
        <v>0</v>
      </c>
      <c r="H399" s="241"/>
      <c r="I399" s="242">
        <f>ROUND(E399*H399,2)</f>
        <v>0</v>
      </c>
      <c r="J399" s="241"/>
      <c r="K399" s="242">
        <f>ROUND(E399*J399,2)</f>
        <v>0</v>
      </c>
      <c r="L399" s="242">
        <v>21</v>
      </c>
      <c r="M399" s="242">
        <f>G399*(1+L399/100)</f>
        <v>0</v>
      </c>
      <c r="N399" s="242">
        <v>3.1199999999999999E-3</v>
      </c>
      <c r="O399" s="242">
        <f>ROUND(E399*N399,2)</f>
        <v>0.03</v>
      </c>
      <c r="P399" s="242">
        <v>0</v>
      </c>
      <c r="Q399" s="243">
        <f>ROUND(E399*P399,2)</f>
        <v>0</v>
      </c>
      <c r="R399" s="225"/>
      <c r="S399" s="225" t="s">
        <v>289</v>
      </c>
      <c r="T399" s="225" t="s">
        <v>277</v>
      </c>
      <c r="U399" s="225">
        <v>0</v>
      </c>
      <c r="V399" s="225">
        <f>ROUND(E399*U399,2)</f>
        <v>0</v>
      </c>
      <c r="W399" s="225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 t="s">
        <v>346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23"/>
      <c r="B400" s="224"/>
      <c r="C400" s="254" t="s">
        <v>651</v>
      </c>
      <c r="D400" s="226"/>
      <c r="E400" s="227">
        <v>9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 t="s">
        <v>280</v>
      </c>
      <c r="AH400" s="206">
        <v>0</v>
      </c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37">
        <v>115</v>
      </c>
      <c r="B401" s="238" t="s">
        <v>652</v>
      </c>
      <c r="C401" s="253" t="s">
        <v>653</v>
      </c>
      <c r="D401" s="239" t="s">
        <v>370</v>
      </c>
      <c r="E401" s="240">
        <v>31.664999999999999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2">
        <v>1.58E-3</v>
      </c>
      <c r="O401" s="242">
        <f>ROUND(E401*N401,2)</f>
        <v>0.05</v>
      </c>
      <c r="P401" s="242">
        <v>0</v>
      </c>
      <c r="Q401" s="243">
        <f>ROUND(E401*P401,2)</f>
        <v>0</v>
      </c>
      <c r="R401" s="225"/>
      <c r="S401" s="225" t="s">
        <v>289</v>
      </c>
      <c r="T401" s="225" t="s">
        <v>277</v>
      </c>
      <c r="U401" s="225">
        <v>0</v>
      </c>
      <c r="V401" s="225">
        <f>ROUND(E401*U401,2)</f>
        <v>0</v>
      </c>
      <c r="W401" s="225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 t="s">
        <v>346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23"/>
      <c r="B402" s="224"/>
      <c r="C402" s="254" t="s">
        <v>654</v>
      </c>
      <c r="D402" s="226"/>
      <c r="E402" s="227">
        <v>25.16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 t="s">
        <v>280</v>
      </c>
      <c r="AH402" s="206">
        <v>0</v>
      </c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23"/>
      <c r="B403" s="224"/>
      <c r="C403" s="254" t="s">
        <v>640</v>
      </c>
      <c r="D403" s="226"/>
      <c r="E403" s="227">
        <v>6.5049999999999999</v>
      </c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 t="s">
        <v>280</v>
      </c>
      <c r="AH403" s="206">
        <v>0</v>
      </c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4">
        <v>116</v>
      </c>
      <c r="B404" s="245" t="s">
        <v>655</v>
      </c>
      <c r="C404" s="255" t="s">
        <v>656</v>
      </c>
      <c r="D404" s="246" t="s">
        <v>320</v>
      </c>
      <c r="E404" s="247">
        <v>0.36520000000000002</v>
      </c>
      <c r="F404" s="248"/>
      <c r="G404" s="249">
        <f>ROUND(E404*F404,2)</f>
        <v>0</v>
      </c>
      <c r="H404" s="248"/>
      <c r="I404" s="249">
        <f>ROUND(E404*H404,2)</f>
        <v>0</v>
      </c>
      <c r="J404" s="248"/>
      <c r="K404" s="249">
        <f>ROUND(E404*J404,2)</f>
        <v>0</v>
      </c>
      <c r="L404" s="249">
        <v>21</v>
      </c>
      <c r="M404" s="249">
        <f>G404*(1+L404/100)</f>
        <v>0</v>
      </c>
      <c r="N404" s="249">
        <v>0</v>
      </c>
      <c r="O404" s="249">
        <f>ROUND(E404*N404,2)</f>
        <v>0</v>
      </c>
      <c r="P404" s="249">
        <v>0</v>
      </c>
      <c r="Q404" s="250">
        <f>ROUND(E404*P404,2)</f>
        <v>0</v>
      </c>
      <c r="R404" s="225"/>
      <c r="S404" s="225" t="s">
        <v>289</v>
      </c>
      <c r="T404" s="225" t="s">
        <v>277</v>
      </c>
      <c r="U404" s="225">
        <v>0</v>
      </c>
      <c r="V404" s="225">
        <f>ROUND(E404*U404,2)</f>
        <v>0</v>
      </c>
      <c r="W404" s="225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 t="s">
        <v>346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x14ac:dyDescent="0.25">
      <c r="A405" s="231" t="s">
        <v>271</v>
      </c>
      <c r="B405" s="232" t="s">
        <v>222</v>
      </c>
      <c r="C405" s="252" t="s">
        <v>223</v>
      </c>
      <c r="D405" s="233"/>
      <c r="E405" s="234"/>
      <c r="F405" s="235"/>
      <c r="G405" s="235">
        <f>SUMIF(AG406:AG449,"&lt;&gt;NOR",G406:G449)</f>
        <v>0</v>
      </c>
      <c r="H405" s="235"/>
      <c r="I405" s="235">
        <f>SUM(I406:I449)</f>
        <v>0</v>
      </c>
      <c r="J405" s="235"/>
      <c r="K405" s="235">
        <f>SUM(K406:K449)</f>
        <v>0</v>
      </c>
      <c r="L405" s="235"/>
      <c r="M405" s="235">
        <f>SUM(M406:M449)</f>
        <v>0</v>
      </c>
      <c r="N405" s="235"/>
      <c r="O405" s="235">
        <f>SUM(O406:O449)</f>
        <v>0.43000000000000005</v>
      </c>
      <c r="P405" s="235"/>
      <c r="Q405" s="236">
        <f>SUM(Q406:Q449)</f>
        <v>0</v>
      </c>
      <c r="R405" s="230"/>
      <c r="S405" s="230"/>
      <c r="T405" s="230"/>
      <c r="U405" s="230"/>
      <c r="V405" s="230">
        <f>SUM(V406:V449)</f>
        <v>24.32</v>
      </c>
      <c r="W405" s="230"/>
      <c r="AG405" t="s">
        <v>272</v>
      </c>
    </row>
    <row r="406" spans="1:60" outlineLevel="1" x14ac:dyDescent="0.25">
      <c r="A406" s="237">
        <v>117</v>
      </c>
      <c r="B406" s="238" t="s">
        <v>657</v>
      </c>
      <c r="C406" s="253" t="s">
        <v>658</v>
      </c>
      <c r="D406" s="239" t="s">
        <v>333</v>
      </c>
      <c r="E406" s="240">
        <v>7</v>
      </c>
      <c r="F406" s="241"/>
      <c r="G406" s="242">
        <f>ROUND(E406*F406,2)</f>
        <v>0</v>
      </c>
      <c r="H406" s="241"/>
      <c r="I406" s="242">
        <f>ROUND(E406*H406,2)</f>
        <v>0</v>
      </c>
      <c r="J406" s="241"/>
      <c r="K406" s="242">
        <f>ROUND(E406*J406,2)</f>
        <v>0</v>
      </c>
      <c r="L406" s="242">
        <v>21</v>
      </c>
      <c r="M406" s="242">
        <f>G406*(1+L406/100)</f>
        <v>0</v>
      </c>
      <c r="N406" s="242">
        <v>0</v>
      </c>
      <c r="O406" s="242">
        <f>ROUND(E406*N406,2)</f>
        <v>0</v>
      </c>
      <c r="P406" s="242">
        <v>0</v>
      </c>
      <c r="Q406" s="243">
        <f>ROUND(E406*P406,2)</f>
        <v>0</v>
      </c>
      <c r="R406" s="225"/>
      <c r="S406" s="225" t="s">
        <v>276</v>
      </c>
      <c r="T406" s="225" t="s">
        <v>277</v>
      </c>
      <c r="U406" s="225">
        <v>1.45</v>
      </c>
      <c r="V406" s="225">
        <f>ROUND(E406*U406,2)</f>
        <v>10.15</v>
      </c>
      <c r="W406" s="225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 t="s">
        <v>659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23"/>
      <c r="B407" s="224"/>
      <c r="C407" s="254" t="s">
        <v>494</v>
      </c>
      <c r="D407" s="226"/>
      <c r="E407" s="227">
        <v>1</v>
      </c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 t="s">
        <v>280</v>
      </c>
      <c r="AH407" s="206">
        <v>0</v>
      </c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23"/>
      <c r="B408" s="224"/>
      <c r="C408" s="254" t="s">
        <v>532</v>
      </c>
      <c r="D408" s="226"/>
      <c r="E408" s="227">
        <v>1</v>
      </c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 t="s">
        <v>280</v>
      </c>
      <c r="AH408" s="206">
        <v>0</v>
      </c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23"/>
      <c r="B409" s="224"/>
      <c r="C409" s="254" t="s">
        <v>496</v>
      </c>
      <c r="D409" s="226"/>
      <c r="E409" s="227">
        <v>1</v>
      </c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 t="s">
        <v>280</v>
      </c>
      <c r="AH409" s="206">
        <v>0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23"/>
      <c r="B410" s="224"/>
      <c r="C410" s="254" t="s">
        <v>497</v>
      </c>
      <c r="D410" s="226"/>
      <c r="E410" s="227">
        <v>1</v>
      </c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 t="s">
        <v>280</v>
      </c>
      <c r="AH410" s="206">
        <v>0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23"/>
      <c r="B411" s="224"/>
      <c r="C411" s="254" t="s">
        <v>660</v>
      </c>
      <c r="D411" s="226"/>
      <c r="E411" s="227">
        <v>1</v>
      </c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 t="s">
        <v>280</v>
      </c>
      <c r="AH411" s="206">
        <v>0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23"/>
      <c r="B412" s="224"/>
      <c r="C412" s="254" t="s">
        <v>491</v>
      </c>
      <c r="D412" s="226"/>
      <c r="E412" s="227">
        <v>2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 t="s">
        <v>280</v>
      </c>
      <c r="AH412" s="206">
        <v>0</v>
      </c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37">
        <v>118</v>
      </c>
      <c r="B413" s="238" t="s">
        <v>661</v>
      </c>
      <c r="C413" s="253" t="s">
        <v>662</v>
      </c>
      <c r="D413" s="239" t="s">
        <v>333</v>
      </c>
      <c r="E413" s="240">
        <v>3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2">
        <v>0</v>
      </c>
      <c r="O413" s="242">
        <f>ROUND(E413*N413,2)</f>
        <v>0</v>
      </c>
      <c r="P413" s="242">
        <v>0</v>
      </c>
      <c r="Q413" s="243">
        <f>ROUND(E413*P413,2)</f>
        <v>0</v>
      </c>
      <c r="R413" s="225"/>
      <c r="S413" s="225" t="s">
        <v>276</v>
      </c>
      <c r="T413" s="225" t="s">
        <v>277</v>
      </c>
      <c r="U413" s="225">
        <v>1.5</v>
      </c>
      <c r="V413" s="225">
        <f>ROUND(E413*U413,2)</f>
        <v>4.5</v>
      </c>
      <c r="W413" s="22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 t="s">
        <v>659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23"/>
      <c r="B414" s="224"/>
      <c r="C414" s="254" t="s">
        <v>501</v>
      </c>
      <c r="D414" s="226"/>
      <c r="E414" s="227">
        <v>1</v>
      </c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 t="s">
        <v>280</v>
      </c>
      <c r="AH414" s="206">
        <v>0</v>
      </c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23"/>
      <c r="B415" s="224"/>
      <c r="C415" s="254" t="s">
        <v>502</v>
      </c>
      <c r="D415" s="226"/>
      <c r="E415" s="227">
        <v>1</v>
      </c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 t="s">
        <v>280</v>
      </c>
      <c r="AH415" s="206">
        <v>0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23"/>
      <c r="B416" s="224"/>
      <c r="C416" s="254" t="s">
        <v>663</v>
      </c>
      <c r="D416" s="226"/>
      <c r="E416" s="227">
        <v>1</v>
      </c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 t="s">
        <v>280</v>
      </c>
      <c r="AH416" s="206">
        <v>0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ht="20.399999999999999" outlineLevel="1" x14ac:dyDescent="0.25">
      <c r="A417" s="237">
        <v>119</v>
      </c>
      <c r="B417" s="238" t="s">
        <v>664</v>
      </c>
      <c r="C417" s="253" t="s">
        <v>665</v>
      </c>
      <c r="D417" s="239" t="s">
        <v>333</v>
      </c>
      <c r="E417" s="240">
        <v>10</v>
      </c>
      <c r="F417" s="241"/>
      <c r="G417" s="242">
        <f>ROUND(E417*F417,2)</f>
        <v>0</v>
      </c>
      <c r="H417" s="241"/>
      <c r="I417" s="242">
        <f>ROUND(E417*H417,2)</f>
        <v>0</v>
      </c>
      <c r="J417" s="241"/>
      <c r="K417" s="242">
        <f>ROUND(E417*J417,2)</f>
        <v>0</v>
      </c>
      <c r="L417" s="242">
        <v>21</v>
      </c>
      <c r="M417" s="242">
        <f>G417*(1+L417/100)</f>
        <v>0</v>
      </c>
      <c r="N417" s="242">
        <v>0</v>
      </c>
      <c r="O417" s="242">
        <f>ROUND(E417*N417,2)</f>
        <v>0</v>
      </c>
      <c r="P417" s="242">
        <v>0</v>
      </c>
      <c r="Q417" s="243">
        <f>ROUND(E417*P417,2)</f>
        <v>0</v>
      </c>
      <c r="R417" s="225"/>
      <c r="S417" s="225" t="s">
        <v>276</v>
      </c>
      <c r="T417" s="225" t="s">
        <v>277</v>
      </c>
      <c r="U417" s="225">
        <v>0.68799999999999994</v>
      </c>
      <c r="V417" s="225">
        <f>ROUND(E417*U417,2)</f>
        <v>6.88</v>
      </c>
      <c r="W417" s="22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 t="s">
        <v>659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23"/>
      <c r="B418" s="224"/>
      <c r="C418" s="254" t="s">
        <v>494</v>
      </c>
      <c r="D418" s="226"/>
      <c r="E418" s="227">
        <v>1</v>
      </c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 t="s">
        <v>280</v>
      </c>
      <c r="AH418" s="206">
        <v>0</v>
      </c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23"/>
      <c r="B419" s="224"/>
      <c r="C419" s="254" t="s">
        <v>501</v>
      </c>
      <c r="D419" s="226"/>
      <c r="E419" s="227">
        <v>1</v>
      </c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 t="s">
        <v>280</v>
      </c>
      <c r="AH419" s="206">
        <v>0</v>
      </c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23"/>
      <c r="B420" s="224"/>
      <c r="C420" s="254" t="s">
        <v>502</v>
      </c>
      <c r="D420" s="226"/>
      <c r="E420" s="227">
        <v>1</v>
      </c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 t="s">
        <v>280</v>
      </c>
      <c r="AH420" s="206">
        <v>0</v>
      </c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23"/>
      <c r="B421" s="224"/>
      <c r="C421" s="254" t="s">
        <v>532</v>
      </c>
      <c r="D421" s="226"/>
      <c r="E421" s="227">
        <v>1</v>
      </c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 t="s">
        <v>280</v>
      </c>
      <c r="AH421" s="206">
        <v>0</v>
      </c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23"/>
      <c r="B422" s="224"/>
      <c r="C422" s="254" t="s">
        <v>496</v>
      </c>
      <c r="D422" s="226"/>
      <c r="E422" s="227">
        <v>1</v>
      </c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 t="s">
        <v>280</v>
      </c>
      <c r="AH422" s="206">
        <v>0</v>
      </c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23"/>
      <c r="B423" s="224"/>
      <c r="C423" s="254" t="s">
        <v>497</v>
      </c>
      <c r="D423" s="226"/>
      <c r="E423" s="227">
        <v>1</v>
      </c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 t="s">
        <v>280</v>
      </c>
      <c r="AH423" s="206">
        <v>0</v>
      </c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23"/>
      <c r="B424" s="224"/>
      <c r="C424" s="254" t="s">
        <v>660</v>
      </c>
      <c r="D424" s="226"/>
      <c r="E424" s="227">
        <v>1</v>
      </c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 t="s">
        <v>280</v>
      </c>
      <c r="AH424" s="206">
        <v>0</v>
      </c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23"/>
      <c r="B425" s="224"/>
      <c r="C425" s="254" t="s">
        <v>488</v>
      </c>
      <c r="D425" s="226"/>
      <c r="E425" s="227">
        <v>1</v>
      </c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 t="s">
        <v>280</v>
      </c>
      <c r="AH425" s="206">
        <v>0</v>
      </c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23"/>
      <c r="B426" s="224"/>
      <c r="C426" s="254" t="s">
        <v>491</v>
      </c>
      <c r="D426" s="226"/>
      <c r="E426" s="227">
        <v>2</v>
      </c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 t="s">
        <v>280</v>
      </c>
      <c r="AH426" s="206">
        <v>0</v>
      </c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5">
      <c r="A427" s="244">
        <v>120</v>
      </c>
      <c r="B427" s="245" t="s">
        <v>666</v>
      </c>
      <c r="C427" s="255" t="s">
        <v>667</v>
      </c>
      <c r="D427" s="246" t="s">
        <v>0</v>
      </c>
      <c r="E427" s="247">
        <v>376.62</v>
      </c>
      <c r="F427" s="248"/>
      <c r="G427" s="249">
        <f>ROUND(E427*F427,2)</f>
        <v>0</v>
      </c>
      <c r="H427" s="248"/>
      <c r="I427" s="249">
        <f>ROUND(E427*H427,2)</f>
        <v>0</v>
      </c>
      <c r="J427" s="248"/>
      <c r="K427" s="249">
        <f>ROUND(E427*J427,2)</f>
        <v>0</v>
      </c>
      <c r="L427" s="249">
        <v>21</v>
      </c>
      <c r="M427" s="249">
        <f>G427*(1+L427/100)</f>
        <v>0</v>
      </c>
      <c r="N427" s="249">
        <v>0</v>
      </c>
      <c r="O427" s="249">
        <f>ROUND(E427*N427,2)</f>
        <v>0</v>
      </c>
      <c r="P427" s="249">
        <v>0</v>
      </c>
      <c r="Q427" s="250">
        <f>ROUND(E427*P427,2)</f>
        <v>0</v>
      </c>
      <c r="R427" s="225"/>
      <c r="S427" s="225" t="s">
        <v>276</v>
      </c>
      <c r="T427" s="225" t="s">
        <v>277</v>
      </c>
      <c r="U427" s="225">
        <v>0</v>
      </c>
      <c r="V427" s="225">
        <f>ROUND(E427*U427,2)</f>
        <v>0</v>
      </c>
      <c r="W427" s="225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 t="s">
        <v>455</v>
      </c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44">
        <v>121</v>
      </c>
      <c r="B428" s="245" t="s">
        <v>668</v>
      </c>
      <c r="C428" s="255" t="s">
        <v>669</v>
      </c>
      <c r="D428" s="246" t="s">
        <v>333</v>
      </c>
      <c r="E428" s="247">
        <v>1</v>
      </c>
      <c r="F428" s="248"/>
      <c r="G428" s="249">
        <f>ROUND(E428*F428,2)</f>
        <v>0</v>
      </c>
      <c r="H428" s="248"/>
      <c r="I428" s="249">
        <f>ROUND(E428*H428,2)</f>
        <v>0</v>
      </c>
      <c r="J428" s="248"/>
      <c r="K428" s="249">
        <f>ROUND(E428*J428,2)</f>
        <v>0</v>
      </c>
      <c r="L428" s="249">
        <v>21</v>
      </c>
      <c r="M428" s="249">
        <f>G428*(1+L428/100)</f>
        <v>0</v>
      </c>
      <c r="N428" s="249">
        <v>3.0349999999999999E-2</v>
      </c>
      <c r="O428" s="249">
        <f>ROUND(E428*N428,2)</f>
        <v>0.03</v>
      </c>
      <c r="P428" s="249">
        <v>0</v>
      </c>
      <c r="Q428" s="250">
        <f>ROUND(E428*P428,2)</f>
        <v>0</v>
      </c>
      <c r="R428" s="225"/>
      <c r="S428" s="225" t="s">
        <v>276</v>
      </c>
      <c r="T428" s="225" t="s">
        <v>277</v>
      </c>
      <c r="U428" s="225">
        <v>2.7873199999999998</v>
      </c>
      <c r="V428" s="225">
        <f>ROUND(E428*U428,2)</f>
        <v>2.79</v>
      </c>
      <c r="W428" s="225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 t="s">
        <v>325</v>
      </c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ht="20.399999999999999" outlineLevel="1" x14ac:dyDescent="0.25">
      <c r="A429" s="237">
        <v>122</v>
      </c>
      <c r="B429" s="238" t="s">
        <v>670</v>
      </c>
      <c r="C429" s="253" t="s">
        <v>671</v>
      </c>
      <c r="D429" s="239" t="s">
        <v>333</v>
      </c>
      <c r="E429" s="240">
        <v>2</v>
      </c>
      <c r="F429" s="241"/>
      <c r="G429" s="242">
        <f>ROUND(E429*F429,2)</f>
        <v>0</v>
      </c>
      <c r="H429" s="241"/>
      <c r="I429" s="242">
        <f>ROUND(E429*H429,2)</f>
        <v>0</v>
      </c>
      <c r="J429" s="241"/>
      <c r="K429" s="242">
        <f>ROUND(E429*J429,2)</f>
        <v>0</v>
      </c>
      <c r="L429" s="242">
        <v>21</v>
      </c>
      <c r="M429" s="242">
        <f>G429*(1+L429/100)</f>
        <v>0</v>
      </c>
      <c r="N429" s="242">
        <v>1.4999999999999999E-2</v>
      </c>
      <c r="O429" s="242">
        <f>ROUND(E429*N429,2)</f>
        <v>0.03</v>
      </c>
      <c r="P429" s="242">
        <v>0</v>
      </c>
      <c r="Q429" s="243">
        <f>ROUND(E429*P429,2)</f>
        <v>0</v>
      </c>
      <c r="R429" s="225" t="s">
        <v>672</v>
      </c>
      <c r="S429" s="225" t="s">
        <v>276</v>
      </c>
      <c r="T429" s="225" t="s">
        <v>277</v>
      </c>
      <c r="U429" s="225">
        <v>0</v>
      </c>
      <c r="V429" s="225">
        <f>ROUND(E429*U429,2)</f>
        <v>0</v>
      </c>
      <c r="W429" s="225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 t="s">
        <v>673</v>
      </c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5">
      <c r="A430" s="223"/>
      <c r="B430" s="224"/>
      <c r="C430" s="254" t="s">
        <v>491</v>
      </c>
      <c r="D430" s="226"/>
      <c r="E430" s="227">
        <v>2</v>
      </c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 t="s">
        <v>280</v>
      </c>
      <c r="AH430" s="206">
        <v>0</v>
      </c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ht="20.399999999999999" outlineLevel="1" x14ac:dyDescent="0.25">
      <c r="A431" s="237">
        <v>123</v>
      </c>
      <c r="B431" s="238" t="s">
        <v>674</v>
      </c>
      <c r="C431" s="253" t="s">
        <v>675</v>
      </c>
      <c r="D431" s="239" t="s">
        <v>333</v>
      </c>
      <c r="E431" s="240">
        <v>5</v>
      </c>
      <c r="F431" s="241"/>
      <c r="G431" s="242">
        <f>ROUND(E431*F431,2)</f>
        <v>0</v>
      </c>
      <c r="H431" s="241"/>
      <c r="I431" s="242">
        <f>ROUND(E431*H431,2)</f>
        <v>0</v>
      </c>
      <c r="J431" s="241"/>
      <c r="K431" s="242">
        <f>ROUND(E431*J431,2)</f>
        <v>0</v>
      </c>
      <c r="L431" s="242">
        <v>21</v>
      </c>
      <c r="M431" s="242">
        <f>G431*(1+L431/100)</f>
        <v>0</v>
      </c>
      <c r="N431" s="242">
        <v>1.9E-2</v>
      </c>
      <c r="O431" s="242">
        <f>ROUND(E431*N431,2)</f>
        <v>0.1</v>
      </c>
      <c r="P431" s="242">
        <v>0</v>
      </c>
      <c r="Q431" s="243">
        <f>ROUND(E431*P431,2)</f>
        <v>0</v>
      </c>
      <c r="R431" s="225" t="s">
        <v>672</v>
      </c>
      <c r="S431" s="225" t="s">
        <v>276</v>
      </c>
      <c r="T431" s="225" t="s">
        <v>676</v>
      </c>
      <c r="U431" s="225">
        <v>0</v>
      </c>
      <c r="V431" s="225">
        <f>ROUND(E431*U431,2)</f>
        <v>0</v>
      </c>
      <c r="W431" s="225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 t="s">
        <v>673</v>
      </c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outlineLevel="1" x14ac:dyDescent="0.25">
      <c r="A432" s="223"/>
      <c r="B432" s="224"/>
      <c r="C432" s="254" t="s">
        <v>494</v>
      </c>
      <c r="D432" s="226"/>
      <c r="E432" s="227">
        <v>1</v>
      </c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 t="s">
        <v>280</v>
      </c>
      <c r="AH432" s="206">
        <v>0</v>
      </c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23"/>
      <c r="B433" s="224"/>
      <c r="C433" s="254" t="s">
        <v>532</v>
      </c>
      <c r="D433" s="226"/>
      <c r="E433" s="227">
        <v>1</v>
      </c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 t="s">
        <v>280</v>
      </c>
      <c r="AH433" s="206">
        <v>0</v>
      </c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 x14ac:dyDescent="0.25">
      <c r="A434" s="223"/>
      <c r="B434" s="224"/>
      <c r="C434" s="254" t="s">
        <v>496</v>
      </c>
      <c r="D434" s="226"/>
      <c r="E434" s="227">
        <v>1</v>
      </c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 t="s">
        <v>280</v>
      </c>
      <c r="AH434" s="206">
        <v>0</v>
      </c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 x14ac:dyDescent="0.25">
      <c r="A435" s="223"/>
      <c r="B435" s="224"/>
      <c r="C435" s="254" t="s">
        <v>497</v>
      </c>
      <c r="D435" s="226"/>
      <c r="E435" s="227">
        <v>1</v>
      </c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 t="s">
        <v>280</v>
      </c>
      <c r="AH435" s="206">
        <v>0</v>
      </c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5">
      <c r="A436" s="223"/>
      <c r="B436" s="224"/>
      <c r="C436" s="254" t="s">
        <v>660</v>
      </c>
      <c r="D436" s="226"/>
      <c r="E436" s="227">
        <v>1</v>
      </c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 t="s">
        <v>280</v>
      </c>
      <c r="AH436" s="206">
        <v>0</v>
      </c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ht="20.399999999999999" outlineLevel="1" x14ac:dyDescent="0.25">
      <c r="A437" s="244">
        <v>124</v>
      </c>
      <c r="B437" s="245" t="s">
        <v>677</v>
      </c>
      <c r="C437" s="255" t="s">
        <v>678</v>
      </c>
      <c r="D437" s="246" t="s">
        <v>333</v>
      </c>
      <c r="E437" s="247">
        <v>5</v>
      </c>
      <c r="F437" s="248"/>
      <c r="G437" s="249">
        <f>ROUND(E437*F437,2)</f>
        <v>0</v>
      </c>
      <c r="H437" s="248"/>
      <c r="I437" s="249">
        <f>ROUND(E437*H437,2)</f>
        <v>0</v>
      </c>
      <c r="J437" s="248"/>
      <c r="K437" s="249">
        <f>ROUND(E437*J437,2)</f>
        <v>0</v>
      </c>
      <c r="L437" s="249">
        <v>21</v>
      </c>
      <c r="M437" s="249">
        <f>G437*(1+L437/100)</f>
        <v>0</v>
      </c>
      <c r="N437" s="249">
        <v>0.02</v>
      </c>
      <c r="O437" s="249">
        <f>ROUND(E437*N437,2)</f>
        <v>0.1</v>
      </c>
      <c r="P437" s="249">
        <v>0</v>
      </c>
      <c r="Q437" s="250">
        <f>ROUND(E437*P437,2)</f>
        <v>0</v>
      </c>
      <c r="R437" s="225" t="s">
        <v>672</v>
      </c>
      <c r="S437" s="225" t="s">
        <v>276</v>
      </c>
      <c r="T437" s="225" t="s">
        <v>676</v>
      </c>
      <c r="U437" s="225">
        <v>0</v>
      </c>
      <c r="V437" s="225">
        <f>ROUND(E437*U437,2)</f>
        <v>0</v>
      </c>
      <c r="W437" s="225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 t="s">
        <v>673</v>
      </c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ht="20.399999999999999" outlineLevel="1" x14ac:dyDescent="0.25">
      <c r="A438" s="237">
        <v>125</v>
      </c>
      <c r="B438" s="238" t="s">
        <v>679</v>
      </c>
      <c r="C438" s="253" t="s">
        <v>680</v>
      </c>
      <c r="D438" s="239" t="s">
        <v>333</v>
      </c>
      <c r="E438" s="240">
        <v>4</v>
      </c>
      <c r="F438" s="241"/>
      <c r="G438" s="242">
        <f>ROUND(E438*F438,2)</f>
        <v>0</v>
      </c>
      <c r="H438" s="241"/>
      <c r="I438" s="242">
        <f>ROUND(E438*H438,2)</f>
        <v>0</v>
      </c>
      <c r="J438" s="241"/>
      <c r="K438" s="242">
        <f>ROUND(E438*J438,2)</f>
        <v>0</v>
      </c>
      <c r="L438" s="242">
        <v>21</v>
      </c>
      <c r="M438" s="242">
        <f>G438*(1+L438/100)</f>
        <v>0</v>
      </c>
      <c r="N438" s="242">
        <v>2.1000000000000001E-2</v>
      </c>
      <c r="O438" s="242">
        <f>ROUND(E438*N438,2)</f>
        <v>0.08</v>
      </c>
      <c r="P438" s="242">
        <v>0</v>
      </c>
      <c r="Q438" s="243">
        <f>ROUND(E438*P438,2)</f>
        <v>0</v>
      </c>
      <c r="R438" s="225" t="s">
        <v>672</v>
      </c>
      <c r="S438" s="225" t="s">
        <v>276</v>
      </c>
      <c r="T438" s="225" t="s">
        <v>277</v>
      </c>
      <c r="U438" s="225">
        <v>0</v>
      </c>
      <c r="V438" s="225">
        <f>ROUND(E438*U438,2)</f>
        <v>0</v>
      </c>
      <c r="W438" s="225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 t="s">
        <v>673</v>
      </c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5">
      <c r="A439" s="223"/>
      <c r="B439" s="224"/>
      <c r="C439" s="254" t="s">
        <v>501</v>
      </c>
      <c r="D439" s="226"/>
      <c r="E439" s="227">
        <v>1</v>
      </c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 t="s">
        <v>280</v>
      </c>
      <c r="AH439" s="206">
        <v>0</v>
      </c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outlineLevel="1" x14ac:dyDescent="0.25">
      <c r="A440" s="223"/>
      <c r="B440" s="224"/>
      <c r="C440" s="254" t="s">
        <v>502</v>
      </c>
      <c r="D440" s="226"/>
      <c r="E440" s="227">
        <v>1</v>
      </c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 t="s">
        <v>280</v>
      </c>
      <c r="AH440" s="206">
        <v>0</v>
      </c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23"/>
      <c r="B441" s="224"/>
      <c r="C441" s="254" t="s">
        <v>681</v>
      </c>
      <c r="D441" s="226"/>
      <c r="E441" s="227">
        <v>1</v>
      </c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 t="s">
        <v>280</v>
      </c>
      <c r="AH441" s="206">
        <v>0</v>
      </c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23"/>
      <c r="B442" s="224"/>
      <c r="C442" s="254" t="s">
        <v>488</v>
      </c>
      <c r="D442" s="226"/>
      <c r="E442" s="227">
        <v>1</v>
      </c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 t="s">
        <v>280</v>
      </c>
      <c r="AH442" s="206">
        <v>0</v>
      </c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ht="20.399999999999999" outlineLevel="1" x14ac:dyDescent="0.25">
      <c r="A443" s="237">
        <v>126</v>
      </c>
      <c r="B443" s="238" t="s">
        <v>682</v>
      </c>
      <c r="C443" s="253" t="s">
        <v>683</v>
      </c>
      <c r="D443" s="239" t="s">
        <v>333</v>
      </c>
      <c r="E443" s="240">
        <v>4</v>
      </c>
      <c r="F443" s="241"/>
      <c r="G443" s="242">
        <f>ROUND(E443*F443,2)</f>
        <v>0</v>
      </c>
      <c r="H443" s="241"/>
      <c r="I443" s="242">
        <f>ROUND(E443*H443,2)</f>
        <v>0</v>
      </c>
      <c r="J443" s="241"/>
      <c r="K443" s="242">
        <f>ROUND(E443*J443,2)</f>
        <v>0</v>
      </c>
      <c r="L443" s="242">
        <v>21</v>
      </c>
      <c r="M443" s="242">
        <f>G443*(1+L443/100)</f>
        <v>0</v>
      </c>
      <c r="N443" s="242">
        <v>2.1999999999999999E-2</v>
      </c>
      <c r="O443" s="242">
        <f>ROUND(E443*N443,2)</f>
        <v>0.09</v>
      </c>
      <c r="P443" s="242">
        <v>0</v>
      </c>
      <c r="Q443" s="243">
        <f>ROUND(E443*P443,2)</f>
        <v>0</v>
      </c>
      <c r="R443" s="225" t="s">
        <v>672</v>
      </c>
      <c r="S443" s="225" t="s">
        <v>276</v>
      </c>
      <c r="T443" s="225" t="s">
        <v>676</v>
      </c>
      <c r="U443" s="225">
        <v>0</v>
      </c>
      <c r="V443" s="225">
        <f>ROUND(E443*U443,2)</f>
        <v>0</v>
      </c>
      <c r="W443" s="225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 t="s">
        <v>684</v>
      </c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 x14ac:dyDescent="0.25">
      <c r="A444" s="223"/>
      <c r="B444" s="224"/>
      <c r="C444" s="254" t="s">
        <v>501</v>
      </c>
      <c r="D444" s="226"/>
      <c r="E444" s="227">
        <v>1</v>
      </c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 t="s">
        <v>280</v>
      </c>
      <c r="AH444" s="206">
        <v>0</v>
      </c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5">
      <c r="A445" s="223"/>
      <c r="B445" s="224"/>
      <c r="C445" s="254" t="s">
        <v>502</v>
      </c>
      <c r="D445" s="226"/>
      <c r="E445" s="227">
        <v>1</v>
      </c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 t="s">
        <v>280</v>
      </c>
      <c r="AH445" s="206">
        <v>0</v>
      </c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5">
      <c r="A446" s="223"/>
      <c r="B446" s="224"/>
      <c r="C446" s="254" t="s">
        <v>681</v>
      </c>
      <c r="D446" s="226"/>
      <c r="E446" s="227">
        <v>1</v>
      </c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 t="s">
        <v>280</v>
      </c>
      <c r="AH446" s="206">
        <v>0</v>
      </c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5">
      <c r="A447" s="223"/>
      <c r="B447" s="224"/>
      <c r="C447" s="254" t="s">
        <v>488</v>
      </c>
      <c r="D447" s="226"/>
      <c r="E447" s="227">
        <v>1</v>
      </c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 t="s">
        <v>280</v>
      </c>
      <c r="AH447" s="206">
        <v>0</v>
      </c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ht="20.399999999999999" outlineLevel="1" x14ac:dyDescent="0.25">
      <c r="A448" s="244">
        <v>127</v>
      </c>
      <c r="B448" s="245" t="s">
        <v>685</v>
      </c>
      <c r="C448" s="255" t="s">
        <v>686</v>
      </c>
      <c r="D448" s="246" t="s">
        <v>454</v>
      </c>
      <c r="E448" s="247">
        <v>1</v>
      </c>
      <c r="F448" s="248"/>
      <c r="G448" s="249">
        <f>ROUND(E448*F448,2)</f>
        <v>0</v>
      </c>
      <c r="H448" s="248"/>
      <c r="I448" s="249">
        <f>ROUND(E448*H448,2)</f>
        <v>0</v>
      </c>
      <c r="J448" s="248"/>
      <c r="K448" s="249">
        <f>ROUND(E448*J448,2)</f>
        <v>0</v>
      </c>
      <c r="L448" s="249">
        <v>21</v>
      </c>
      <c r="M448" s="249">
        <f>G448*(1+L448/100)</f>
        <v>0</v>
      </c>
      <c r="N448" s="249">
        <v>0</v>
      </c>
      <c r="O448" s="249">
        <f>ROUND(E448*N448,2)</f>
        <v>0</v>
      </c>
      <c r="P448" s="249">
        <v>0</v>
      </c>
      <c r="Q448" s="250">
        <f>ROUND(E448*P448,2)</f>
        <v>0</v>
      </c>
      <c r="R448" s="225"/>
      <c r="S448" s="225" t="s">
        <v>289</v>
      </c>
      <c r="T448" s="225" t="s">
        <v>277</v>
      </c>
      <c r="U448" s="225">
        <v>0</v>
      </c>
      <c r="V448" s="225">
        <f>ROUND(E448*U448,2)</f>
        <v>0</v>
      </c>
      <c r="W448" s="225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 t="s">
        <v>278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ht="20.399999999999999" outlineLevel="1" x14ac:dyDescent="0.25">
      <c r="A449" s="244">
        <v>128</v>
      </c>
      <c r="B449" s="245" t="s">
        <v>687</v>
      </c>
      <c r="C449" s="255" t="s">
        <v>688</v>
      </c>
      <c r="D449" s="246" t="s">
        <v>454</v>
      </c>
      <c r="E449" s="247">
        <v>1</v>
      </c>
      <c r="F449" s="248"/>
      <c r="G449" s="249">
        <f>ROUND(E449*F449,2)</f>
        <v>0</v>
      </c>
      <c r="H449" s="248"/>
      <c r="I449" s="249">
        <f>ROUND(E449*H449,2)</f>
        <v>0</v>
      </c>
      <c r="J449" s="248"/>
      <c r="K449" s="249">
        <f>ROUND(E449*J449,2)</f>
        <v>0</v>
      </c>
      <c r="L449" s="249">
        <v>21</v>
      </c>
      <c r="M449" s="249">
        <f>G449*(1+L449/100)</f>
        <v>0</v>
      </c>
      <c r="N449" s="249">
        <v>0</v>
      </c>
      <c r="O449" s="249">
        <f>ROUND(E449*N449,2)</f>
        <v>0</v>
      </c>
      <c r="P449" s="249">
        <v>0</v>
      </c>
      <c r="Q449" s="250">
        <f>ROUND(E449*P449,2)</f>
        <v>0</v>
      </c>
      <c r="R449" s="225"/>
      <c r="S449" s="225" t="s">
        <v>289</v>
      </c>
      <c r="T449" s="225" t="s">
        <v>277</v>
      </c>
      <c r="U449" s="225">
        <v>0</v>
      </c>
      <c r="V449" s="225">
        <f>ROUND(E449*U449,2)</f>
        <v>0</v>
      </c>
      <c r="W449" s="225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 t="s">
        <v>278</v>
      </c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x14ac:dyDescent="0.25">
      <c r="A450" s="231" t="s">
        <v>271</v>
      </c>
      <c r="B450" s="232" t="s">
        <v>224</v>
      </c>
      <c r="C450" s="252" t="s">
        <v>225</v>
      </c>
      <c r="D450" s="233"/>
      <c r="E450" s="234"/>
      <c r="F450" s="235"/>
      <c r="G450" s="235">
        <f>SUMIF(AG451:AG458,"&lt;&gt;NOR",G451:G458)</f>
        <v>0</v>
      </c>
      <c r="H450" s="235"/>
      <c r="I450" s="235">
        <f>SUM(I451:I458)</f>
        <v>0</v>
      </c>
      <c r="J450" s="235"/>
      <c r="K450" s="235">
        <f>SUM(K451:K458)</f>
        <v>0</v>
      </c>
      <c r="L450" s="235"/>
      <c r="M450" s="235">
        <f>SUM(M451:M458)</f>
        <v>0</v>
      </c>
      <c r="N450" s="235"/>
      <c r="O450" s="235">
        <f>SUM(O451:O458)</f>
        <v>0.39</v>
      </c>
      <c r="P450" s="235"/>
      <c r="Q450" s="236">
        <f>SUM(Q451:Q458)</f>
        <v>0</v>
      </c>
      <c r="R450" s="230"/>
      <c r="S450" s="230"/>
      <c r="T450" s="230"/>
      <c r="U450" s="230"/>
      <c r="V450" s="230">
        <f>SUM(V451:V458)</f>
        <v>52.85</v>
      </c>
      <c r="W450" s="230"/>
      <c r="AG450" t="s">
        <v>272</v>
      </c>
    </row>
    <row r="451" spans="1:60" ht="20.399999999999999" outlineLevel="1" x14ac:dyDescent="0.25">
      <c r="A451" s="237">
        <v>129</v>
      </c>
      <c r="B451" s="238" t="s">
        <v>689</v>
      </c>
      <c r="C451" s="253" t="s">
        <v>690</v>
      </c>
      <c r="D451" s="239" t="s">
        <v>314</v>
      </c>
      <c r="E451" s="240">
        <v>68.239000000000004</v>
      </c>
      <c r="F451" s="241"/>
      <c r="G451" s="242">
        <f>ROUND(E451*F451,2)</f>
        <v>0</v>
      </c>
      <c r="H451" s="241"/>
      <c r="I451" s="242">
        <f>ROUND(E451*H451,2)</f>
        <v>0</v>
      </c>
      <c r="J451" s="241"/>
      <c r="K451" s="242">
        <f>ROUND(E451*J451,2)</f>
        <v>0</v>
      </c>
      <c r="L451" s="242">
        <v>21</v>
      </c>
      <c r="M451" s="242">
        <f>G451*(1+L451/100)</f>
        <v>0</v>
      </c>
      <c r="N451" s="242">
        <v>3.1700000000000001E-3</v>
      </c>
      <c r="O451" s="242">
        <f>ROUND(E451*N451,2)</f>
        <v>0.22</v>
      </c>
      <c r="P451" s="242">
        <v>0</v>
      </c>
      <c r="Q451" s="243">
        <f>ROUND(E451*P451,2)</f>
        <v>0</v>
      </c>
      <c r="R451" s="225"/>
      <c r="S451" s="225" t="s">
        <v>276</v>
      </c>
      <c r="T451" s="225" t="s">
        <v>277</v>
      </c>
      <c r="U451" s="225">
        <v>0.77453000000000005</v>
      </c>
      <c r="V451" s="225">
        <f>ROUND(E451*U451,2)</f>
        <v>52.85</v>
      </c>
      <c r="W451" s="225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 t="s">
        <v>325</v>
      </c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5">
      <c r="A452" s="223"/>
      <c r="B452" s="224"/>
      <c r="C452" s="254" t="s">
        <v>554</v>
      </c>
      <c r="D452" s="226"/>
      <c r="E452" s="227">
        <v>4.1360000000000001</v>
      </c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 t="s">
        <v>280</v>
      </c>
      <c r="AH452" s="206">
        <v>0</v>
      </c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5">
      <c r="A453" s="223"/>
      <c r="B453" s="224"/>
      <c r="C453" s="254" t="s">
        <v>555</v>
      </c>
      <c r="D453" s="226"/>
      <c r="E453" s="227">
        <v>5.8542800000000002</v>
      </c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 t="s">
        <v>280</v>
      </c>
      <c r="AH453" s="206">
        <v>0</v>
      </c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5">
      <c r="A454" s="223"/>
      <c r="B454" s="224"/>
      <c r="C454" s="254" t="s">
        <v>556</v>
      </c>
      <c r="D454" s="226"/>
      <c r="E454" s="227">
        <v>5.9849300000000003</v>
      </c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 t="s">
        <v>280</v>
      </c>
      <c r="AH454" s="206">
        <v>0</v>
      </c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 x14ac:dyDescent="0.25">
      <c r="A455" s="223"/>
      <c r="B455" s="224"/>
      <c r="C455" s="254" t="s">
        <v>691</v>
      </c>
      <c r="D455" s="226"/>
      <c r="E455" s="227">
        <v>50.445799999999998</v>
      </c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 t="s">
        <v>280</v>
      </c>
      <c r="AH455" s="206">
        <v>0</v>
      </c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 x14ac:dyDescent="0.25">
      <c r="A456" s="223"/>
      <c r="B456" s="224"/>
      <c r="C456" s="254" t="s">
        <v>558</v>
      </c>
      <c r="D456" s="226"/>
      <c r="E456" s="227">
        <v>1.8180000000000001</v>
      </c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 t="s">
        <v>280</v>
      </c>
      <c r="AH456" s="206">
        <v>0</v>
      </c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ht="20.399999999999999" outlineLevel="1" x14ac:dyDescent="0.25">
      <c r="A457" s="244">
        <v>130</v>
      </c>
      <c r="B457" s="245" t="s">
        <v>692</v>
      </c>
      <c r="C457" s="255" t="s">
        <v>693</v>
      </c>
      <c r="D457" s="246" t="s">
        <v>333</v>
      </c>
      <c r="E457" s="247">
        <v>1</v>
      </c>
      <c r="F457" s="248"/>
      <c r="G457" s="249">
        <f>ROUND(E457*F457,2)</f>
        <v>0</v>
      </c>
      <c r="H457" s="248"/>
      <c r="I457" s="249">
        <f>ROUND(E457*H457,2)</f>
        <v>0</v>
      </c>
      <c r="J457" s="248"/>
      <c r="K457" s="249">
        <f>ROUND(E457*J457,2)</f>
        <v>0</v>
      </c>
      <c r="L457" s="249">
        <v>21</v>
      </c>
      <c r="M457" s="249">
        <f>G457*(1+L457/100)</f>
        <v>0</v>
      </c>
      <c r="N457" s="249">
        <v>0.08</v>
      </c>
      <c r="O457" s="249">
        <f>ROUND(E457*N457,2)</f>
        <v>0.08</v>
      </c>
      <c r="P457" s="249">
        <v>0</v>
      </c>
      <c r="Q457" s="250">
        <f>ROUND(E457*P457,2)</f>
        <v>0</v>
      </c>
      <c r="R457" s="225" t="s">
        <v>672</v>
      </c>
      <c r="S457" s="225" t="s">
        <v>276</v>
      </c>
      <c r="T457" s="225" t="s">
        <v>277</v>
      </c>
      <c r="U457" s="225">
        <v>0</v>
      </c>
      <c r="V457" s="225">
        <f>ROUND(E457*U457,2)</f>
        <v>0</v>
      </c>
      <c r="W457" s="225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 t="s">
        <v>694</v>
      </c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5">
      <c r="A458" s="244">
        <v>131</v>
      </c>
      <c r="B458" s="245" t="s">
        <v>695</v>
      </c>
      <c r="C458" s="255" t="s">
        <v>696</v>
      </c>
      <c r="D458" s="246" t="s">
        <v>333</v>
      </c>
      <c r="E458" s="247">
        <v>1</v>
      </c>
      <c r="F458" s="248"/>
      <c r="G458" s="249">
        <f>ROUND(E458*F458,2)</f>
        <v>0</v>
      </c>
      <c r="H458" s="248"/>
      <c r="I458" s="249">
        <f>ROUND(E458*H458,2)</f>
        <v>0</v>
      </c>
      <c r="J458" s="248"/>
      <c r="K458" s="249">
        <f>ROUND(E458*J458,2)</f>
        <v>0</v>
      </c>
      <c r="L458" s="249">
        <v>21</v>
      </c>
      <c r="M458" s="249">
        <f>G458*(1+L458/100)</f>
        <v>0</v>
      </c>
      <c r="N458" s="249">
        <v>0.09</v>
      </c>
      <c r="O458" s="249">
        <f>ROUND(E458*N458,2)</f>
        <v>0.09</v>
      </c>
      <c r="P458" s="249">
        <v>0</v>
      </c>
      <c r="Q458" s="250">
        <f>ROUND(E458*P458,2)</f>
        <v>0</v>
      </c>
      <c r="R458" s="225"/>
      <c r="S458" s="225" t="s">
        <v>289</v>
      </c>
      <c r="T458" s="225" t="s">
        <v>277</v>
      </c>
      <c r="U458" s="225">
        <v>0</v>
      </c>
      <c r="V458" s="225">
        <f>ROUND(E458*U458,2)</f>
        <v>0</v>
      </c>
      <c r="W458" s="225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 t="s">
        <v>694</v>
      </c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x14ac:dyDescent="0.25">
      <c r="A459" s="231" t="s">
        <v>271</v>
      </c>
      <c r="B459" s="232" t="s">
        <v>228</v>
      </c>
      <c r="C459" s="252" t="s">
        <v>229</v>
      </c>
      <c r="D459" s="233"/>
      <c r="E459" s="234"/>
      <c r="F459" s="235"/>
      <c r="G459" s="235">
        <f>SUMIF(AG460:AG558,"&lt;&gt;NOR",G460:G558)</f>
        <v>0</v>
      </c>
      <c r="H459" s="235"/>
      <c r="I459" s="235">
        <f>SUM(I460:I558)</f>
        <v>0</v>
      </c>
      <c r="J459" s="235"/>
      <c r="K459" s="235">
        <f>SUM(K460:K558)</f>
        <v>0</v>
      </c>
      <c r="L459" s="235"/>
      <c r="M459" s="235">
        <f>SUM(M460:M558)</f>
        <v>0</v>
      </c>
      <c r="N459" s="235"/>
      <c r="O459" s="235">
        <f>SUM(O460:O558)</f>
        <v>4.4399999999999995</v>
      </c>
      <c r="P459" s="235"/>
      <c r="Q459" s="236">
        <f>SUM(Q460:Q558)</f>
        <v>1.97</v>
      </c>
      <c r="R459" s="230"/>
      <c r="S459" s="230"/>
      <c r="T459" s="230"/>
      <c r="U459" s="230"/>
      <c r="V459" s="230">
        <f>SUM(V460:V558)</f>
        <v>202.98000000000002</v>
      </c>
      <c r="W459" s="230"/>
      <c r="AG459" t="s">
        <v>272</v>
      </c>
    </row>
    <row r="460" spans="1:60" ht="20.399999999999999" outlineLevel="1" x14ac:dyDescent="0.25">
      <c r="A460" s="237">
        <v>132</v>
      </c>
      <c r="B460" s="238" t="s">
        <v>697</v>
      </c>
      <c r="C460" s="253" t="s">
        <v>698</v>
      </c>
      <c r="D460" s="239" t="s">
        <v>314</v>
      </c>
      <c r="E460" s="240">
        <v>98.59</v>
      </c>
      <c r="F460" s="241"/>
      <c r="G460" s="242">
        <f>ROUND(E460*F460,2)</f>
        <v>0</v>
      </c>
      <c r="H460" s="241"/>
      <c r="I460" s="242">
        <f>ROUND(E460*H460,2)</f>
        <v>0</v>
      </c>
      <c r="J460" s="241"/>
      <c r="K460" s="242">
        <f>ROUND(E460*J460,2)</f>
        <v>0</v>
      </c>
      <c r="L460" s="242">
        <v>21</v>
      </c>
      <c r="M460" s="242">
        <f>G460*(1+L460/100)</f>
        <v>0</v>
      </c>
      <c r="N460" s="242">
        <v>0</v>
      </c>
      <c r="O460" s="242">
        <f>ROUND(E460*N460,2)</f>
        <v>0</v>
      </c>
      <c r="P460" s="242">
        <v>0.02</v>
      </c>
      <c r="Q460" s="243">
        <f>ROUND(E460*P460,2)</f>
        <v>1.97</v>
      </c>
      <c r="R460" s="225"/>
      <c r="S460" s="225" t="s">
        <v>276</v>
      </c>
      <c r="T460" s="225" t="s">
        <v>277</v>
      </c>
      <c r="U460" s="225">
        <v>7.8E-2</v>
      </c>
      <c r="V460" s="225">
        <f>ROUND(E460*U460,2)</f>
        <v>7.69</v>
      </c>
      <c r="W460" s="225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 t="s">
        <v>278</v>
      </c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5">
      <c r="A461" s="223"/>
      <c r="B461" s="224"/>
      <c r="C461" s="254" t="s">
        <v>699</v>
      </c>
      <c r="D461" s="226"/>
      <c r="E461" s="227">
        <v>16.13</v>
      </c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 t="s">
        <v>280</v>
      </c>
      <c r="AH461" s="206">
        <v>0</v>
      </c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5">
      <c r="A462" s="223"/>
      <c r="B462" s="224"/>
      <c r="C462" s="254" t="s">
        <v>700</v>
      </c>
      <c r="D462" s="226"/>
      <c r="E462" s="227">
        <v>21.25</v>
      </c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 t="s">
        <v>280</v>
      </c>
      <c r="AH462" s="206">
        <v>0</v>
      </c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outlineLevel="1" x14ac:dyDescent="0.25">
      <c r="A463" s="223"/>
      <c r="B463" s="224"/>
      <c r="C463" s="254" t="s">
        <v>701</v>
      </c>
      <c r="D463" s="226"/>
      <c r="E463" s="227">
        <v>16.850000000000001</v>
      </c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 t="s">
        <v>280</v>
      </c>
      <c r="AH463" s="206">
        <v>0</v>
      </c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 x14ac:dyDescent="0.25">
      <c r="A464" s="223"/>
      <c r="B464" s="224"/>
      <c r="C464" s="254" t="s">
        <v>702</v>
      </c>
      <c r="D464" s="226"/>
      <c r="E464" s="227">
        <v>7.34</v>
      </c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 t="s">
        <v>280</v>
      </c>
      <c r="AH464" s="206">
        <v>0</v>
      </c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5">
      <c r="A465" s="223"/>
      <c r="B465" s="224"/>
      <c r="C465" s="254" t="s">
        <v>703</v>
      </c>
      <c r="D465" s="226"/>
      <c r="E465" s="227">
        <v>6.02</v>
      </c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 t="s">
        <v>280</v>
      </c>
      <c r="AH465" s="206">
        <v>0</v>
      </c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 x14ac:dyDescent="0.25">
      <c r="A466" s="223"/>
      <c r="B466" s="224"/>
      <c r="C466" s="254" t="s">
        <v>704</v>
      </c>
      <c r="D466" s="226"/>
      <c r="E466" s="227">
        <v>6.78</v>
      </c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 t="s">
        <v>280</v>
      </c>
      <c r="AH466" s="206">
        <v>0</v>
      </c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5">
      <c r="A467" s="223"/>
      <c r="B467" s="224"/>
      <c r="C467" s="254" t="s">
        <v>705</v>
      </c>
      <c r="D467" s="226"/>
      <c r="E467" s="227">
        <v>24.22</v>
      </c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 t="s">
        <v>280</v>
      </c>
      <c r="AH467" s="206">
        <v>0</v>
      </c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 x14ac:dyDescent="0.25">
      <c r="A468" s="237">
        <v>133</v>
      </c>
      <c r="B468" s="238" t="s">
        <v>706</v>
      </c>
      <c r="C468" s="253" t="s">
        <v>707</v>
      </c>
      <c r="D468" s="239" t="s">
        <v>314</v>
      </c>
      <c r="E468" s="240">
        <v>50.59</v>
      </c>
      <c r="F468" s="241"/>
      <c r="G468" s="242">
        <f>ROUND(E468*F468,2)</f>
        <v>0</v>
      </c>
      <c r="H468" s="241"/>
      <c r="I468" s="242">
        <f>ROUND(E468*H468,2)</f>
        <v>0</v>
      </c>
      <c r="J468" s="241"/>
      <c r="K468" s="242">
        <f>ROUND(E468*J468,2)</f>
        <v>0</v>
      </c>
      <c r="L468" s="242">
        <v>21</v>
      </c>
      <c r="M468" s="242">
        <f>G468*(1+L468/100)</f>
        <v>0</v>
      </c>
      <c r="N468" s="242">
        <v>2.1000000000000001E-4</v>
      </c>
      <c r="O468" s="242">
        <f>ROUND(E468*N468,2)</f>
        <v>0.01</v>
      </c>
      <c r="P468" s="242">
        <v>0</v>
      </c>
      <c r="Q468" s="243">
        <f>ROUND(E468*P468,2)</f>
        <v>0</v>
      </c>
      <c r="R468" s="225"/>
      <c r="S468" s="225" t="s">
        <v>276</v>
      </c>
      <c r="T468" s="225" t="s">
        <v>277</v>
      </c>
      <c r="U468" s="225">
        <v>0.05</v>
      </c>
      <c r="V468" s="225">
        <f>ROUND(E468*U468,2)</f>
        <v>2.5299999999999998</v>
      </c>
      <c r="W468" s="225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 t="s">
        <v>659</v>
      </c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outlineLevel="1" x14ac:dyDescent="0.25">
      <c r="A469" s="223"/>
      <c r="B469" s="224"/>
      <c r="C469" s="254" t="s">
        <v>708</v>
      </c>
      <c r="D469" s="226"/>
      <c r="E469" s="227">
        <v>16.13</v>
      </c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 t="s">
        <v>280</v>
      </c>
      <c r="AH469" s="206">
        <v>0</v>
      </c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 x14ac:dyDescent="0.25">
      <c r="A470" s="223"/>
      <c r="B470" s="224"/>
      <c r="C470" s="254" t="s">
        <v>709</v>
      </c>
      <c r="D470" s="226"/>
      <c r="E470" s="227">
        <v>14.94</v>
      </c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 t="s">
        <v>280</v>
      </c>
      <c r="AH470" s="206">
        <v>0</v>
      </c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 x14ac:dyDescent="0.25">
      <c r="A471" s="223"/>
      <c r="B471" s="224"/>
      <c r="C471" s="254" t="s">
        <v>710</v>
      </c>
      <c r="D471" s="226"/>
      <c r="E471" s="227">
        <v>7.34</v>
      </c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 t="s">
        <v>280</v>
      </c>
      <c r="AH471" s="206">
        <v>0</v>
      </c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 x14ac:dyDescent="0.25">
      <c r="A472" s="223"/>
      <c r="B472" s="224"/>
      <c r="C472" s="254" t="s">
        <v>711</v>
      </c>
      <c r="D472" s="226"/>
      <c r="E472" s="227">
        <v>6.02</v>
      </c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 t="s">
        <v>280</v>
      </c>
      <c r="AH472" s="206">
        <v>0</v>
      </c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 x14ac:dyDescent="0.25">
      <c r="A473" s="223"/>
      <c r="B473" s="224"/>
      <c r="C473" s="254" t="s">
        <v>712</v>
      </c>
      <c r="D473" s="226"/>
      <c r="E473" s="227">
        <v>1.68</v>
      </c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 t="s">
        <v>280</v>
      </c>
      <c r="AH473" s="206">
        <v>0</v>
      </c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 x14ac:dyDescent="0.25">
      <c r="A474" s="223"/>
      <c r="B474" s="224"/>
      <c r="C474" s="254" t="s">
        <v>713</v>
      </c>
      <c r="D474" s="226"/>
      <c r="E474" s="227">
        <v>4.4800000000000004</v>
      </c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 t="s">
        <v>280</v>
      </c>
      <c r="AH474" s="206">
        <v>0</v>
      </c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5">
      <c r="A475" s="237">
        <v>134</v>
      </c>
      <c r="B475" s="238" t="s">
        <v>714</v>
      </c>
      <c r="C475" s="253" t="s">
        <v>715</v>
      </c>
      <c r="D475" s="239" t="s">
        <v>370</v>
      </c>
      <c r="E475" s="240">
        <v>33.89</v>
      </c>
      <c r="F475" s="241"/>
      <c r="G475" s="242">
        <f>ROUND(E475*F475,2)</f>
        <v>0</v>
      </c>
      <c r="H475" s="241"/>
      <c r="I475" s="242">
        <f>ROUND(E475*H475,2)</f>
        <v>0</v>
      </c>
      <c r="J475" s="241"/>
      <c r="K475" s="242">
        <f>ROUND(E475*J475,2)</f>
        <v>0</v>
      </c>
      <c r="L475" s="242">
        <v>21</v>
      </c>
      <c r="M475" s="242">
        <f>G475*(1+L475/100)</f>
        <v>0</v>
      </c>
      <c r="N475" s="242">
        <v>0</v>
      </c>
      <c r="O475" s="242">
        <f>ROUND(E475*N475,2)</f>
        <v>0</v>
      </c>
      <c r="P475" s="242">
        <v>0</v>
      </c>
      <c r="Q475" s="243">
        <f>ROUND(E475*P475,2)</f>
        <v>0</v>
      </c>
      <c r="R475" s="225"/>
      <c r="S475" s="225" t="s">
        <v>276</v>
      </c>
      <c r="T475" s="225" t="s">
        <v>277</v>
      </c>
      <c r="U475" s="225">
        <v>0.23599999999999999</v>
      </c>
      <c r="V475" s="225">
        <f>ROUND(E475*U475,2)</f>
        <v>8</v>
      </c>
      <c r="W475" s="225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 t="s">
        <v>659</v>
      </c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outlineLevel="1" x14ac:dyDescent="0.25">
      <c r="A476" s="223"/>
      <c r="B476" s="224"/>
      <c r="C476" s="254" t="s">
        <v>716</v>
      </c>
      <c r="D476" s="226"/>
      <c r="E476" s="227">
        <v>15.55</v>
      </c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 t="s">
        <v>280</v>
      </c>
      <c r="AH476" s="206">
        <v>0</v>
      </c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</row>
    <row r="477" spans="1:60" ht="20.399999999999999" outlineLevel="1" x14ac:dyDescent="0.25">
      <c r="A477" s="223"/>
      <c r="B477" s="224"/>
      <c r="C477" s="254" t="s">
        <v>717</v>
      </c>
      <c r="D477" s="226"/>
      <c r="E477" s="227">
        <v>12.65</v>
      </c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 t="s">
        <v>280</v>
      </c>
      <c r="AH477" s="206">
        <v>0</v>
      </c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 x14ac:dyDescent="0.25">
      <c r="A478" s="223"/>
      <c r="B478" s="224"/>
      <c r="C478" s="254" t="s">
        <v>718</v>
      </c>
      <c r="D478" s="226"/>
      <c r="E478" s="227">
        <v>5.69</v>
      </c>
      <c r="F478" s="225"/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 t="s">
        <v>280</v>
      </c>
      <c r="AH478" s="206">
        <v>0</v>
      </c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 x14ac:dyDescent="0.25">
      <c r="A479" s="237">
        <v>135</v>
      </c>
      <c r="B479" s="238" t="s">
        <v>719</v>
      </c>
      <c r="C479" s="253" t="s">
        <v>720</v>
      </c>
      <c r="D479" s="239" t="s">
        <v>370</v>
      </c>
      <c r="E479" s="240">
        <v>52.005000000000003</v>
      </c>
      <c r="F479" s="241"/>
      <c r="G479" s="242">
        <f>ROUND(E479*F479,2)</f>
        <v>0</v>
      </c>
      <c r="H479" s="241"/>
      <c r="I479" s="242">
        <f>ROUND(E479*H479,2)</f>
        <v>0</v>
      </c>
      <c r="J479" s="241"/>
      <c r="K479" s="242">
        <f>ROUND(E479*J479,2)</f>
        <v>0</v>
      </c>
      <c r="L479" s="242">
        <v>21</v>
      </c>
      <c r="M479" s="242">
        <f>G479*(1+L479/100)</f>
        <v>0</v>
      </c>
      <c r="N479" s="242">
        <v>3.2000000000000003E-4</v>
      </c>
      <c r="O479" s="242">
        <f>ROUND(E479*N479,2)</f>
        <v>0.02</v>
      </c>
      <c r="P479" s="242">
        <v>0</v>
      </c>
      <c r="Q479" s="243">
        <f>ROUND(E479*P479,2)</f>
        <v>0</v>
      </c>
      <c r="R479" s="225"/>
      <c r="S479" s="225" t="s">
        <v>276</v>
      </c>
      <c r="T479" s="225" t="s">
        <v>277</v>
      </c>
      <c r="U479" s="225">
        <v>0.23599999999999999</v>
      </c>
      <c r="V479" s="225">
        <f>ROUND(E479*U479,2)</f>
        <v>12.27</v>
      </c>
      <c r="W479" s="225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 t="s">
        <v>346</v>
      </c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ht="20.399999999999999" outlineLevel="1" x14ac:dyDescent="0.25">
      <c r="A480" s="223"/>
      <c r="B480" s="224"/>
      <c r="C480" s="254" t="s">
        <v>721</v>
      </c>
      <c r="D480" s="226"/>
      <c r="E480" s="227">
        <v>39.880000000000003</v>
      </c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 t="s">
        <v>280</v>
      </c>
      <c r="AH480" s="206">
        <v>0</v>
      </c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outlineLevel="1" x14ac:dyDescent="0.25">
      <c r="A481" s="223"/>
      <c r="B481" s="224"/>
      <c r="C481" s="254" t="s">
        <v>722</v>
      </c>
      <c r="D481" s="226"/>
      <c r="E481" s="227">
        <v>7.44</v>
      </c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 t="s">
        <v>280</v>
      </c>
      <c r="AH481" s="206">
        <v>0</v>
      </c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 x14ac:dyDescent="0.25">
      <c r="A482" s="223"/>
      <c r="B482" s="224"/>
      <c r="C482" s="254" t="s">
        <v>723</v>
      </c>
      <c r="D482" s="226"/>
      <c r="E482" s="227">
        <v>4.6849999999999996</v>
      </c>
      <c r="F482" s="225"/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 t="s">
        <v>280</v>
      </c>
      <c r="AH482" s="206">
        <v>0</v>
      </c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outlineLevel="1" x14ac:dyDescent="0.25">
      <c r="A483" s="237">
        <v>136</v>
      </c>
      <c r="B483" s="238" t="s">
        <v>724</v>
      </c>
      <c r="C483" s="253" t="s">
        <v>725</v>
      </c>
      <c r="D483" s="239" t="s">
        <v>370</v>
      </c>
      <c r="E483" s="240">
        <v>33.89</v>
      </c>
      <c r="F483" s="241"/>
      <c r="G483" s="242">
        <f>ROUND(E483*F483,2)</f>
        <v>0</v>
      </c>
      <c r="H483" s="241"/>
      <c r="I483" s="242">
        <f>ROUND(E483*H483,2)</f>
        <v>0</v>
      </c>
      <c r="J483" s="241"/>
      <c r="K483" s="242">
        <f>ROUND(E483*J483,2)</f>
        <v>0</v>
      </c>
      <c r="L483" s="242">
        <v>21</v>
      </c>
      <c r="M483" s="242">
        <f>G483*(1+L483/100)</f>
        <v>0</v>
      </c>
      <c r="N483" s="242">
        <v>0</v>
      </c>
      <c r="O483" s="242">
        <f>ROUND(E483*N483,2)</f>
        <v>0</v>
      </c>
      <c r="P483" s="242">
        <v>0</v>
      </c>
      <c r="Q483" s="243">
        <f>ROUND(E483*P483,2)</f>
        <v>0</v>
      </c>
      <c r="R483" s="225"/>
      <c r="S483" s="225" t="s">
        <v>276</v>
      </c>
      <c r="T483" s="225" t="s">
        <v>277</v>
      </c>
      <c r="U483" s="225">
        <v>0.154</v>
      </c>
      <c r="V483" s="225">
        <f>ROUND(E483*U483,2)</f>
        <v>5.22</v>
      </c>
      <c r="W483" s="225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 t="s">
        <v>659</v>
      </c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outlineLevel="1" x14ac:dyDescent="0.25">
      <c r="A484" s="223"/>
      <c r="B484" s="224"/>
      <c r="C484" s="254" t="s">
        <v>716</v>
      </c>
      <c r="D484" s="226"/>
      <c r="E484" s="227">
        <v>15.55</v>
      </c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 t="s">
        <v>280</v>
      </c>
      <c r="AH484" s="206">
        <v>0</v>
      </c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ht="20.399999999999999" outlineLevel="1" x14ac:dyDescent="0.25">
      <c r="A485" s="223"/>
      <c r="B485" s="224"/>
      <c r="C485" s="254" t="s">
        <v>717</v>
      </c>
      <c r="D485" s="226"/>
      <c r="E485" s="227">
        <v>12.65</v>
      </c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 t="s">
        <v>280</v>
      </c>
      <c r="AH485" s="206">
        <v>0</v>
      </c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outlineLevel="1" x14ac:dyDescent="0.25">
      <c r="A486" s="223"/>
      <c r="B486" s="224"/>
      <c r="C486" s="254" t="s">
        <v>718</v>
      </c>
      <c r="D486" s="226"/>
      <c r="E486" s="227">
        <v>5.69</v>
      </c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 t="s">
        <v>280</v>
      </c>
      <c r="AH486" s="206">
        <v>0</v>
      </c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 x14ac:dyDescent="0.25">
      <c r="A487" s="237">
        <v>137</v>
      </c>
      <c r="B487" s="238" t="s">
        <v>726</v>
      </c>
      <c r="C487" s="253" t="s">
        <v>727</v>
      </c>
      <c r="D487" s="239" t="s">
        <v>314</v>
      </c>
      <c r="E487" s="240">
        <v>50.59</v>
      </c>
      <c r="F487" s="241"/>
      <c r="G487" s="242">
        <f>ROUND(E487*F487,2)</f>
        <v>0</v>
      </c>
      <c r="H487" s="241"/>
      <c r="I487" s="242">
        <f>ROUND(E487*H487,2)</f>
        <v>0</v>
      </c>
      <c r="J487" s="241"/>
      <c r="K487" s="242">
        <f>ROUND(E487*J487,2)</f>
        <v>0</v>
      </c>
      <c r="L487" s="242">
        <v>21</v>
      </c>
      <c r="M487" s="242">
        <f>G487*(1+L487/100)</f>
        <v>0</v>
      </c>
      <c r="N487" s="242">
        <v>4.5500000000000002E-3</v>
      </c>
      <c r="O487" s="242">
        <f>ROUND(E487*N487,2)</f>
        <v>0.23</v>
      </c>
      <c r="P487" s="242">
        <v>0</v>
      </c>
      <c r="Q487" s="243">
        <f>ROUND(E487*P487,2)</f>
        <v>0</v>
      </c>
      <c r="R487" s="225"/>
      <c r="S487" s="225" t="s">
        <v>276</v>
      </c>
      <c r="T487" s="225" t="s">
        <v>277</v>
      </c>
      <c r="U487" s="225">
        <v>0.97</v>
      </c>
      <c r="V487" s="225">
        <f>ROUND(E487*U487,2)</f>
        <v>49.07</v>
      </c>
      <c r="W487" s="225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 t="s">
        <v>659</v>
      </c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outlineLevel="1" x14ac:dyDescent="0.25">
      <c r="A488" s="223"/>
      <c r="B488" s="224"/>
      <c r="C488" s="254" t="s">
        <v>708</v>
      </c>
      <c r="D488" s="226"/>
      <c r="E488" s="227">
        <v>16.13</v>
      </c>
      <c r="F488" s="225"/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 t="s">
        <v>280</v>
      </c>
      <c r="AH488" s="206">
        <v>0</v>
      </c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</row>
    <row r="489" spans="1:60" outlineLevel="1" x14ac:dyDescent="0.25">
      <c r="A489" s="223"/>
      <c r="B489" s="224"/>
      <c r="C489" s="254" t="s">
        <v>709</v>
      </c>
      <c r="D489" s="226"/>
      <c r="E489" s="227">
        <v>14.94</v>
      </c>
      <c r="F489" s="225"/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 t="s">
        <v>280</v>
      </c>
      <c r="AH489" s="206">
        <v>0</v>
      </c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 x14ac:dyDescent="0.25">
      <c r="A490" s="223"/>
      <c r="B490" s="224"/>
      <c r="C490" s="254" t="s">
        <v>710</v>
      </c>
      <c r="D490" s="226"/>
      <c r="E490" s="227">
        <v>7.34</v>
      </c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 t="s">
        <v>280</v>
      </c>
      <c r="AH490" s="206">
        <v>0</v>
      </c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 x14ac:dyDescent="0.25">
      <c r="A491" s="223"/>
      <c r="B491" s="224"/>
      <c r="C491" s="254" t="s">
        <v>711</v>
      </c>
      <c r="D491" s="226"/>
      <c r="E491" s="227">
        <v>6.02</v>
      </c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 t="s">
        <v>280</v>
      </c>
      <c r="AH491" s="206">
        <v>0</v>
      </c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outlineLevel="1" x14ac:dyDescent="0.25">
      <c r="A492" s="223"/>
      <c r="B492" s="224"/>
      <c r="C492" s="254" t="s">
        <v>712</v>
      </c>
      <c r="D492" s="226"/>
      <c r="E492" s="227">
        <v>1.68</v>
      </c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 t="s">
        <v>280</v>
      </c>
      <c r="AH492" s="206">
        <v>0</v>
      </c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</row>
    <row r="493" spans="1:60" outlineLevel="1" x14ac:dyDescent="0.25">
      <c r="A493" s="223"/>
      <c r="B493" s="224"/>
      <c r="C493" s="254" t="s">
        <v>713</v>
      </c>
      <c r="D493" s="226"/>
      <c r="E493" s="227">
        <v>4.4800000000000004</v>
      </c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 t="s">
        <v>280</v>
      </c>
      <c r="AH493" s="206">
        <v>0</v>
      </c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6"/>
      <c r="BA493" s="206"/>
      <c r="BB493" s="206"/>
      <c r="BC493" s="206"/>
      <c r="BD493" s="206"/>
      <c r="BE493" s="206"/>
      <c r="BF493" s="206"/>
      <c r="BG493" s="206"/>
      <c r="BH493" s="206"/>
    </row>
    <row r="494" spans="1:60" outlineLevel="1" x14ac:dyDescent="0.25">
      <c r="A494" s="237">
        <v>138</v>
      </c>
      <c r="B494" s="238" t="s">
        <v>728</v>
      </c>
      <c r="C494" s="253" t="s">
        <v>729</v>
      </c>
      <c r="D494" s="239" t="s">
        <v>370</v>
      </c>
      <c r="E494" s="240">
        <v>33.89</v>
      </c>
      <c r="F494" s="241"/>
      <c r="G494" s="242">
        <f>ROUND(E494*F494,2)</f>
        <v>0</v>
      </c>
      <c r="H494" s="241"/>
      <c r="I494" s="242">
        <f>ROUND(E494*H494,2)</f>
        <v>0</v>
      </c>
      <c r="J494" s="241"/>
      <c r="K494" s="242">
        <f>ROUND(E494*J494,2)</f>
        <v>0</v>
      </c>
      <c r="L494" s="242">
        <v>21</v>
      </c>
      <c r="M494" s="242">
        <f>G494*(1+L494/100)</f>
        <v>0</v>
      </c>
      <c r="N494" s="242">
        <v>4.0000000000000003E-5</v>
      </c>
      <c r="O494" s="242">
        <f>ROUND(E494*N494,2)</f>
        <v>0</v>
      </c>
      <c r="P494" s="242">
        <v>0</v>
      </c>
      <c r="Q494" s="243">
        <f>ROUND(E494*P494,2)</f>
        <v>0</v>
      </c>
      <c r="R494" s="225"/>
      <c r="S494" s="225" t="s">
        <v>276</v>
      </c>
      <c r="T494" s="225" t="s">
        <v>277</v>
      </c>
      <c r="U494" s="225">
        <v>7.0000000000000007E-2</v>
      </c>
      <c r="V494" s="225">
        <f>ROUND(E494*U494,2)</f>
        <v>2.37</v>
      </c>
      <c r="W494" s="225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 t="s">
        <v>659</v>
      </c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</row>
    <row r="495" spans="1:60" outlineLevel="1" x14ac:dyDescent="0.25">
      <c r="A495" s="223"/>
      <c r="B495" s="224"/>
      <c r="C495" s="254" t="s">
        <v>716</v>
      </c>
      <c r="D495" s="226"/>
      <c r="E495" s="227">
        <v>15.55</v>
      </c>
      <c r="F495" s="225"/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 t="s">
        <v>280</v>
      </c>
      <c r="AH495" s="206">
        <v>0</v>
      </c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6"/>
      <c r="BA495" s="206"/>
      <c r="BB495" s="206"/>
      <c r="BC495" s="206"/>
      <c r="BD495" s="206"/>
      <c r="BE495" s="206"/>
      <c r="BF495" s="206"/>
      <c r="BG495" s="206"/>
      <c r="BH495" s="206"/>
    </row>
    <row r="496" spans="1:60" ht="20.399999999999999" outlineLevel="1" x14ac:dyDescent="0.25">
      <c r="A496" s="223"/>
      <c r="B496" s="224"/>
      <c r="C496" s="254" t="s">
        <v>717</v>
      </c>
      <c r="D496" s="226"/>
      <c r="E496" s="227">
        <v>12.65</v>
      </c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 t="s">
        <v>280</v>
      </c>
      <c r="AH496" s="206">
        <v>0</v>
      </c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6"/>
      <c r="BA496" s="206"/>
      <c r="BB496" s="206"/>
      <c r="BC496" s="206"/>
      <c r="BD496" s="206"/>
      <c r="BE496" s="206"/>
      <c r="BF496" s="206"/>
      <c r="BG496" s="206"/>
      <c r="BH496" s="206"/>
    </row>
    <row r="497" spans="1:60" outlineLevel="1" x14ac:dyDescent="0.25">
      <c r="A497" s="223"/>
      <c r="B497" s="224"/>
      <c r="C497" s="254" t="s">
        <v>718</v>
      </c>
      <c r="D497" s="226"/>
      <c r="E497" s="227">
        <v>5.69</v>
      </c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 t="s">
        <v>280</v>
      </c>
      <c r="AH497" s="206">
        <v>0</v>
      </c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6"/>
      <c r="BA497" s="206"/>
      <c r="BB497" s="206"/>
      <c r="BC497" s="206"/>
      <c r="BD497" s="206"/>
      <c r="BE497" s="206"/>
      <c r="BF497" s="206"/>
      <c r="BG497" s="206"/>
      <c r="BH497" s="206"/>
    </row>
    <row r="498" spans="1:60" outlineLevel="1" x14ac:dyDescent="0.25">
      <c r="A498" s="237">
        <v>139</v>
      </c>
      <c r="B498" s="238" t="s">
        <v>730</v>
      </c>
      <c r="C498" s="253" t="s">
        <v>731</v>
      </c>
      <c r="D498" s="239" t="s">
        <v>314</v>
      </c>
      <c r="E498" s="240">
        <v>6.16</v>
      </c>
      <c r="F498" s="241"/>
      <c r="G498" s="242">
        <f>ROUND(E498*F498,2)</f>
        <v>0</v>
      </c>
      <c r="H498" s="241"/>
      <c r="I498" s="242">
        <f>ROUND(E498*H498,2)</f>
        <v>0</v>
      </c>
      <c r="J498" s="241"/>
      <c r="K498" s="242">
        <f>ROUND(E498*J498,2)</f>
        <v>0</v>
      </c>
      <c r="L498" s="242">
        <v>21</v>
      </c>
      <c r="M498" s="242">
        <f>G498*(1+L498/100)</f>
        <v>0</v>
      </c>
      <c r="N498" s="242">
        <v>0</v>
      </c>
      <c r="O498" s="242">
        <f>ROUND(E498*N498,2)</f>
        <v>0</v>
      </c>
      <c r="P498" s="242">
        <v>0</v>
      </c>
      <c r="Q498" s="243">
        <f>ROUND(E498*P498,2)</f>
        <v>0</v>
      </c>
      <c r="R498" s="225"/>
      <c r="S498" s="225" t="s">
        <v>276</v>
      </c>
      <c r="T498" s="225" t="s">
        <v>277</v>
      </c>
      <c r="U498" s="225">
        <v>0.03</v>
      </c>
      <c r="V498" s="225">
        <f>ROUND(E498*U498,2)</f>
        <v>0.18</v>
      </c>
      <c r="W498" s="225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 t="s">
        <v>659</v>
      </c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6"/>
      <c r="AX498" s="206"/>
      <c r="AY498" s="206"/>
      <c r="AZ498" s="206"/>
      <c r="BA498" s="206"/>
      <c r="BB498" s="206"/>
      <c r="BC498" s="206"/>
      <c r="BD498" s="206"/>
      <c r="BE498" s="206"/>
      <c r="BF498" s="206"/>
      <c r="BG498" s="206"/>
      <c r="BH498" s="206"/>
    </row>
    <row r="499" spans="1:60" outlineLevel="1" x14ac:dyDescent="0.25">
      <c r="A499" s="223"/>
      <c r="B499" s="224"/>
      <c r="C499" s="254" t="s">
        <v>712</v>
      </c>
      <c r="D499" s="226"/>
      <c r="E499" s="227">
        <v>1.68</v>
      </c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 t="s">
        <v>280</v>
      </c>
      <c r="AH499" s="206">
        <v>0</v>
      </c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</row>
    <row r="500" spans="1:60" outlineLevel="1" x14ac:dyDescent="0.25">
      <c r="A500" s="223"/>
      <c r="B500" s="224"/>
      <c r="C500" s="254" t="s">
        <v>713</v>
      </c>
      <c r="D500" s="226"/>
      <c r="E500" s="227">
        <v>4.4800000000000004</v>
      </c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 t="s">
        <v>280</v>
      </c>
      <c r="AH500" s="206">
        <v>0</v>
      </c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</row>
    <row r="501" spans="1:60" outlineLevel="1" x14ac:dyDescent="0.25">
      <c r="A501" s="237">
        <v>140</v>
      </c>
      <c r="B501" s="238" t="s">
        <v>732</v>
      </c>
      <c r="C501" s="253" t="s">
        <v>733</v>
      </c>
      <c r="D501" s="239" t="s">
        <v>314</v>
      </c>
      <c r="E501" s="240">
        <v>50.59</v>
      </c>
      <c r="F501" s="241"/>
      <c r="G501" s="242">
        <f>ROUND(E501*F501,2)</f>
        <v>0</v>
      </c>
      <c r="H501" s="241"/>
      <c r="I501" s="242">
        <f>ROUND(E501*H501,2)</f>
        <v>0</v>
      </c>
      <c r="J501" s="241"/>
      <c r="K501" s="242">
        <f>ROUND(E501*J501,2)</f>
        <v>0</v>
      </c>
      <c r="L501" s="242">
        <v>21</v>
      </c>
      <c r="M501" s="242">
        <f>G501*(1+L501/100)</f>
        <v>0</v>
      </c>
      <c r="N501" s="242">
        <v>8.0000000000000004E-4</v>
      </c>
      <c r="O501" s="242">
        <f>ROUND(E501*N501,2)</f>
        <v>0.04</v>
      </c>
      <c r="P501" s="242">
        <v>0</v>
      </c>
      <c r="Q501" s="243">
        <f>ROUND(E501*P501,2)</f>
        <v>0</v>
      </c>
      <c r="R501" s="225"/>
      <c r="S501" s="225" t="s">
        <v>276</v>
      </c>
      <c r="T501" s="225" t="s">
        <v>277</v>
      </c>
      <c r="U501" s="225">
        <v>0</v>
      </c>
      <c r="V501" s="225">
        <f>ROUND(E501*U501,2)</f>
        <v>0</v>
      </c>
      <c r="W501" s="225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 t="s">
        <v>659</v>
      </c>
      <c r="AH501" s="206"/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</row>
    <row r="502" spans="1:60" outlineLevel="1" x14ac:dyDescent="0.25">
      <c r="A502" s="223"/>
      <c r="B502" s="224"/>
      <c r="C502" s="254" t="s">
        <v>708</v>
      </c>
      <c r="D502" s="226"/>
      <c r="E502" s="227">
        <v>16.13</v>
      </c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 t="s">
        <v>280</v>
      </c>
      <c r="AH502" s="206">
        <v>0</v>
      </c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</row>
    <row r="503" spans="1:60" outlineLevel="1" x14ac:dyDescent="0.25">
      <c r="A503" s="223"/>
      <c r="B503" s="224"/>
      <c r="C503" s="254" t="s">
        <v>709</v>
      </c>
      <c r="D503" s="226"/>
      <c r="E503" s="227">
        <v>14.94</v>
      </c>
      <c r="F503" s="225"/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 t="s">
        <v>280</v>
      </c>
      <c r="AH503" s="206">
        <v>0</v>
      </c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</row>
    <row r="504" spans="1:60" outlineLevel="1" x14ac:dyDescent="0.25">
      <c r="A504" s="223"/>
      <c r="B504" s="224"/>
      <c r="C504" s="254" t="s">
        <v>710</v>
      </c>
      <c r="D504" s="226"/>
      <c r="E504" s="227">
        <v>7.34</v>
      </c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 t="s">
        <v>280</v>
      </c>
      <c r="AH504" s="206">
        <v>0</v>
      </c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</row>
    <row r="505" spans="1:60" outlineLevel="1" x14ac:dyDescent="0.25">
      <c r="A505" s="223"/>
      <c r="B505" s="224"/>
      <c r="C505" s="254" t="s">
        <v>711</v>
      </c>
      <c r="D505" s="226"/>
      <c r="E505" s="227">
        <v>6.02</v>
      </c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 t="s">
        <v>280</v>
      </c>
      <c r="AH505" s="206">
        <v>0</v>
      </c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</row>
    <row r="506" spans="1:60" outlineLevel="1" x14ac:dyDescent="0.25">
      <c r="A506" s="223"/>
      <c r="B506" s="224"/>
      <c r="C506" s="254" t="s">
        <v>712</v>
      </c>
      <c r="D506" s="226"/>
      <c r="E506" s="227">
        <v>1.68</v>
      </c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 t="s">
        <v>280</v>
      </c>
      <c r="AH506" s="206">
        <v>0</v>
      </c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</row>
    <row r="507" spans="1:60" outlineLevel="1" x14ac:dyDescent="0.25">
      <c r="A507" s="223"/>
      <c r="B507" s="224"/>
      <c r="C507" s="254" t="s">
        <v>713</v>
      </c>
      <c r="D507" s="226"/>
      <c r="E507" s="227">
        <v>4.4800000000000004</v>
      </c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 t="s">
        <v>280</v>
      </c>
      <c r="AH507" s="206">
        <v>0</v>
      </c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</row>
    <row r="508" spans="1:60" outlineLevel="1" x14ac:dyDescent="0.25">
      <c r="A508" s="237">
        <v>141</v>
      </c>
      <c r="B508" s="238" t="s">
        <v>732</v>
      </c>
      <c r="C508" s="253" t="s">
        <v>734</v>
      </c>
      <c r="D508" s="239" t="s">
        <v>314</v>
      </c>
      <c r="E508" s="240">
        <v>90.962069999999997</v>
      </c>
      <c r="F508" s="241"/>
      <c r="G508" s="242">
        <f>ROUND(E508*F508,2)</f>
        <v>0</v>
      </c>
      <c r="H508" s="241"/>
      <c r="I508" s="242">
        <f>ROUND(E508*H508,2)</f>
        <v>0</v>
      </c>
      <c r="J508" s="241"/>
      <c r="K508" s="242">
        <f>ROUND(E508*J508,2)</f>
        <v>0</v>
      </c>
      <c r="L508" s="242">
        <v>21</v>
      </c>
      <c r="M508" s="242">
        <f>G508*(1+L508/100)</f>
        <v>0</v>
      </c>
      <c r="N508" s="242">
        <v>8.0000000000000004E-4</v>
      </c>
      <c r="O508" s="242">
        <f>ROUND(E508*N508,2)</f>
        <v>7.0000000000000007E-2</v>
      </c>
      <c r="P508" s="242">
        <v>0</v>
      </c>
      <c r="Q508" s="243">
        <f>ROUND(E508*P508,2)</f>
        <v>0</v>
      </c>
      <c r="R508" s="225"/>
      <c r="S508" s="225" t="s">
        <v>276</v>
      </c>
      <c r="T508" s="225" t="s">
        <v>277</v>
      </c>
      <c r="U508" s="225">
        <v>0</v>
      </c>
      <c r="V508" s="225">
        <f>ROUND(E508*U508,2)</f>
        <v>0</v>
      </c>
      <c r="W508" s="225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 t="s">
        <v>346</v>
      </c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</row>
    <row r="509" spans="1:60" outlineLevel="1" x14ac:dyDescent="0.25">
      <c r="A509" s="223"/>
      <c r="B509" s="224"/>
      <c r="C509" s="254" t="s">
        <v>735</v>
      </c>
      <c r="D509" s="226"/>
      <c r="E509" s="227">
        <v>5.6265000000000001</v>
      </c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 t="s">
        <v>280</v>
      </c>
      <c r="AH509" s="206">
        <v>0</v>
      </c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</row>
    <row r="510" spans="1:60" outlineLevel="1" x14ac:dyDescent="0.25">
      <c r="A510" s="223"/>
      <c r="B510" s="224"/>
      <c r="C510" s="254" t="s">
        <v>348</v>
      </c>
      <c r="D510" s="226"/>
      <c r="E510" s="227">
        <v>48.611499999999999</v>
      </c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 t="s">
        <v>280</v>
      </c>
      <c r="AH510" s="206">
        <v>0</v>
      </c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6"/>
      <c r="AT510" s="206"/>
      <c r="AU510" s="206"/>
      <c r="AV510" s="206"/>
      <c r="AW510" s="206"/>
      <c r="AX510" s="206"/>
      <c r="AY510" s="206"/>
      <c r="AZ510" s="206"/>
      <c r="BA510" s="206"/>
      <c r="BB510" s="206"/>
      <c r="BC510" s="206"/>
      <c r="BD510" s="206"/>
      <c r="BE510" s="206"/>
      <c r="BF510" s="206"/>
      <c r="BG510" s="206"/>
      <c r="BH510" s="206"/>
    </row>
    <row r="511" spans="1:60" outlineLevel="1" x14ac:dyDescent="0.25">
      <c r="A511" s="223"/>
      <c r="B511" s="224"/>
      <c r="C511" s="254" t="s">
        <v>349</v>
      </c>
      <c r="D511" s="226"/>
      <c r="E511" s="227">
        <v>0.48425000000000001</v>
      </c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 t="s">
        <v>280</v>
      </c>
      <c r="AH511" s="206">
        <v>0</v>
      </c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</row>
    <row r="512" spans="1:60" outlineLevel="1" x14ac:dyDescent="0.25">
      <c r="A512" s="223"/>
      <c r="B512" s="224"/>
      <c r="C512" s="254" t="s">
        <v>350</v>
      </c>
      <c r="D512" s="226"/>
      <c r="E512" s="227">
        <v>13.387499999999999</v>
      </c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 t="s">
        <v>280</v>
      </c>
      <c r="AH512" s="206">
        <v>0</v>
      </c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</row>
    <row r="513" spans="1:60" outlineLevel="1" x14ac:dyDescent="0.25">
      <c r="A513" s="223"/>
      <c r="B513" s="224"/>
      <c r="C513" s="254" t="s">
        <v>351</v>
      </c>
      <c r="D513" s="226"/>
      <c r="E513" s="227">
        <v>13.9587</v>
      </c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 t="s">
        <v>280</v>
      </c>
      <c r="AH513" s="206">
        <v>0</v>
      </c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</row>
    <row r="514" spans="1:60" outlineLevel="1" x14ac:dyDescent="0.25">
      <c r="A514" s="223"/>
      <c r="B514" s="224"/>
      <c r="C514" s="254" t="s">
        <v>480</v>
      </c>
      <c r="D514" s="226"/>
      <c r="E514" s="227">
        <v>0.71662999999999999</v>
      </c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 t="s">
        <v>280</v>
      </c>
      <c r="AH514" s="206">
        <v>0</v>
      </c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</row>
    <row r="515" spans="1:60" outlineLevel="1" x14ac:dyDescent="0.25">
      <c r="A515" s="223"/>
      <c r="B515" s="224"/>
      <c r="C515" s="254" t="s">
        <v>481</v>
      </c>
      <c r="D515" s="226"/>
      <c r="E515" s="227">
        <v>8.1769999999999996</v>
      </c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 t="s">
        <v>280</v>
      </c>
      <c r="AH515" s="206">
        <v>0</v>
      </c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</row>
    <row r="516" spans="1:60" outlineLevel="1" x14ac:dyDescent="0.25">
      <c r="A516" s="237">
        <v>142</v>
      </c>
      <c r="B516" s="238" t="s">
        <v>736</v>
      </c>
      <c r="C516" s="253" t="s">
        <v>737</v>
      </c>
      <c r="D516" s="239" t="s">
        <v>314</v>
      </c>
      <c r="E516" s="240">
        <v>90.962100000000007</v>
      </c>
      <c r="F516" s="241"/>
      <c r="G516" s="242">
        <f>ROUND(E516*F516,2)</f>
        <v>0</v>
      </c>
      <c r="H516" s="241"/>
      <c r="I516" s="242">
        <f>ROUND(E516*H516,2)</f>
        <v>0</v>
      </c>
      <c r="J516" s="241"/>
      <c r="K516" s="242">
        <f>ROUND(E516*J516,2)</f>
        <v>0</v>
      </c>
      <c r="L516" s="242">
        <v>21</v>
      </c>
      <c r="M516" s="242">
        <f>G516*(1+L516/100)</f>
        <v>0</v>
      </c>
      <c r="N516" s="242">
        <v>7.0499999999999998E-3</v>
      </c>
      <c r="O516" s="242">
        <f>ROUND(E516*N516,2)</f>
        <v>0.64</v>
      </c>
      <c r="P516" s="242">
        <v>0</v>
      </c>
      <c r="Q516" s="243">
        <f>ROUND(E516*P516,2)</f>
        <v>0</v>
      </c>
      <c r="R516" s="225"/>
      <c r="S516" s="225" t="s">
        <v>276</v>
      </c>
      <c r="T516" s="225" t="s">
        <v>277</v>
      </c>
      <c r="U516" s="225">
        <v>1.0946</v>
      </c>
      <c r="V516" s="225">
        <f>ROUND(E516*U516,2)</f>
        <v>99.57</v>
      </c>
      <c r="W516" s="225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 t="s">
        <v>346</v>
      </c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</row>
    <row r="517" spans="1:60" outlineLevel="1" x14ac:dyDescent="0.25">
      <c r="A517" s="223"/>
      <c r="B517" s="224"/>
      <c r="C517" s="254" t="s">
        <v>347</v>
      </c>
      <c r="D517" s="226"/>
      <c r="E517" s="227">
        <v>5.6265000000000001</v>
      </c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 t="s">
        <v>280</v>
      </c>
      <c r="AH517" s="206">
        <v>0</v>
      </c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</row>
    <row r="518" spans="1:60" outlineLevel="1" x14ac:dyDescent="0.25">
      <c r="A518" s="223"/>
      <c r="B518" s="224"/>
      <c r="C518" s="254" t="s">
        <v>348</v>
      </c>
      <c r="D518" s="226"/>
      <c r="E518" s="227">
        <v>48.611499999999999</v>
      </c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 t="s">
        <v>280</v>
      </c>
      <c r="AH518" s="206">
        <v>0</v>
      </c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</row>
    <row r="519" spans="1:60" outlineLevel="1" x14ac:dyDescent="0.25">
      <c r="A519" s="223"/>
      <c r="B519" s="224"/>
      <c r="C519" s="254" t="s">
        <v>349</v>
      </c>
      <c r="D519" s="226"/>
      <c r="E519" s="227">
        <v>0.48425000000000001</v>
      </c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 t="s">
        <v>280</v>
      </c>
      <c r="AH519" s="206">
        <v>0</v>
      </c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</row>
    <row r="520" spans="1:60" outlineLevel="1" x14ac:dyDescent="0.25">
      <c r="A520" s="223"/>
      <c r="B520" s="224"/>
      <c r="C520" s="254" t="s">
        <v>350</v>
      </c>
      <c r="D520" s="226"/>
      <c r="E520" s="227">
        <v>13.387499999999999</v>
      </c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 t="s">
        <v>280</v>
      </c>
      <c r="AH520" s="206">
        <v>0</v>
      </c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</row>
    <row r="521" spans="1:60" outlineLevel="1" x14ac:dyDescent="0.25">
      <c r="A521" s="223"/>
      <c r="B521" s="224"/>
      <c r="C521" s="254" t="s">
        <v>351</v>
      </c>
      <c r="D521" s="226"/>
      <c r="E521" s="227">
        <v>13.9587</v>
      </c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 t="s">
        <v>280</v>
      </c>
      <c r="AH521" s="206">
        <v>0</v>
      </c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</row>
    <row r="522" spans="1:60" outlineLevel="1" x14ac:dyDescent="0.25">
      <c r="A522" s="223"/>
      <c r="B522" s="224"/>
      <c r="C522" s="254" t="s">
        <v>480</v>
      </c>
      <c r="D522" s="226"/>
      <c r="E522" s="227">
        <v>0.71662999999999999</v>
      </c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 t="s">
        <v>280</v>
      </c>
      <c r="AH522" s="206">
        <v>0</v>
      </c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</row>
    <row r="523" spans="1:60" outlineLevel="1" x14ac:dyDescent="0.25">
      <c r="A523" s="223"/>
      <c r="B523" s="224"/>
      <c r="C523" s="254" t="s">
        <v>481</v>
      </c>
      <c r="D523" s="226"/>
      <c r="E523" s="227">
        <v>8.1769999999999996</v>
      </c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 t="s">
        <v>280</v>
      </c>
      <c r="AH523" s="206">
        <v>0</v>
      </c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</row>
    <row r="524" spans="1:60" outlineLevel="1" x14ac:dyDescent="0.25">
      <c r="A524" s="244">
        <v>143</v>
      </c>
      <c r="B524" s="245" t="s">
        <v>738</v>
      </c>
      <c r="C524" s="255" t="s">
        <v>739</v>
      </c>
      <c r="D524" s="246" t="s">
        <v>0</v>
      </c>
      <c r="E524" s="247">
        <v>495.25655999999998</v>
      </c>
      <c r="F524" s="248"/>
      <c r="G524" s="249">
        <f>ROUND(E524*F524,2)</f>
        <v>0</v>
      </c>
      <c r="H524" s="248"/>
      <c r="I524" s="249">
        <f>ROUND(E524*H524,2)</f>
        <v>0</v>
      </c>
      <c r="J524" s="248"/>
      <c r="K524" s="249">
        <f>ROUND(E524*J524,2)</f>
        <v>0</v>
      </c>
      <c r="L524" s="249">
        <v>21</v>
      </c>
      <c r="M524" s="249">
        <f>G524*(1+L524/100)</f>
        <v>0</v>
      </c>
      <c r="N524" s="249">
        <v>0</v>
      </c>
      <c r="O524" s="249">
        <f>ROUND(E524*N524,2)</f>
        <v>0</v>
      </c>
      <c r="P524" s="249">
        <v>0</v>
      </c>
      <c r="Q524" s="250">
        <f>ROUND(E524*P524,2)</f>
        <v>0</v>
      </c>
      <c r="R524" s="225"/>
      <c r="S524" s="225" t="s">
        <v>276</v>
      </c>
      <c r="T524" s="225" t="s">
        <v>277</v>
      </c>
      <c r="U524" s="225">
        <v>0</v>
      </c>
      <c r="V524" s="225">
        <f>ROUND(E524*U524,2)</f>
        <v>0</v>
      </c>
      <c r="W524" s="225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 t="s">
        <v>455</v>
      </c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</row>
    <row r="525" spans="1:60" outlineLevel="1" x14ac:dyDescent="0.25">
      <c r="A525" s="237">
        <v>144</v>
      </c>
      <c r="B525" s="238" t="s">
        <v>740</v>
      </c>
      <c r="C525" s="253" t="s">
        <v>741</v>
      </c>
      <c r="D525" s="239" t="s">
        <v>370</v>
      </c>
      <c r="E525" s="240">
        <v>19</v>
      </c>
      <c r="F525" s="241"/>
      <c r="G525" s="242">
        <f>ROUND(E525*F525,2)</f>
        <v>0</v>
      </c>
      <c r="H525" s="241"/>
      <c r="I525" s="242">
        <f>ROUND(E525*H525,2)</f>
        <v>0</v>
      </c>
      <c r="J525" s="241"/>
      <c r="K525" s="242">
        <f>ROUND(E525*J525,2)</f>
        <v>0</v>
      </c>
      <c r="L525" s="242">
        <v>21</v>
      </c>
      <c r="M525" s="242">
        <f>G525*(1+L525/100)</f>
        <v>0</v>
      </c>
      <c r="N525" s="242">
        <v>0</v>
      </c>
      <c r="O525" s="242">
        <f>ROUND(E525*N525,2)</f>
        <v>0</v>
      </c>
      <c r="P525" s="242">
        <v>0</v>
      </c>
      <c r="Q525" s="243">
        <f>ROUND(E525*P525,2)</f>
        <v>0</v>
      </c>
      <c r="R525" s="225"/>
      <c r="S525" s="225" t="s">
        <v>289</v>
      </c>
      <c r="T525" s="225" t="s">
        <v>277</v>
      </c>
      <c r="U525" s="225">
        <v>0</v>
      </c>
      <c r="V525" s="225">
        <f>ROUND(E525*U525,2)</f>
        <v>0</v>
      </c>
      <c r="W525" s="225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 t="s">
        <v>346</v>
      </c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</row>
    <row r="526" spans="1:60" outlineLevel="1" x14ac:dyDescent="0.25">
      <c r="A526" s="223"/>
      <c r="B526" s="224"/>
      <c r="C526" s="254" t="s">
        <v>742</v>
      </c>
      <c r="D526" s="226"/>
      <c r="E526" s="227">
        <v>19</v>
      </c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 t="s">
        <v>280</v>
      </c>
      <c r="AH526" s="206">
        <v>0</v>
      </c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</row>
    <row r="527" spans="1:60" outlineLevel="1" x14ac:dyDescent="0.25">
      <c r="A527" s="237">
        <v>145</v>
      </c>
      <c r="B527" s="238" t="s">
        <v>743</v>
      </c>
      <c r="C527" s="253" t="s">
        <v>744</v>
      </c>
      <c r="D527" s="239" t="s">
        <v>370</v>
      </c>
      <c r="E527" s="240">
        <v>11</v>
      </c>
      <c r="F527" s="241"/>
      <c r="G527" s="242">
        <f>ROUND(E527*F527,2)</f>
        <v>0</v>
      </c>
      <c r="H527" s="241"/>
      <c r="I527" s="242">
        <f>ROUND(E527*H527,2)</f>
        <v>0</v>
      </c>
      <c r="J527" s="241"/>
      <c r="K527" s="242">
        <f>ROUND(E527*J527,2)</f>
        <v>0</v>
      </c>
      <c r="L527" s="242">
        <v>21</v>
      </c>
      <c r="M527" s="242">
        <f>G527*(1+L527/100)</f>
        <v>0</v>
      </c>
      <c r="N527" s="242">
        <v>0</v>
      </c>
      <c r="O527" s="242">
        <f>ROUND(E527*N527,2)</f>
        <v>0</v>
      </c>
      <c r="P527" s="242">
        <v>0</v>
      </c>
      <c r="Q527" s="243">
        <f>ROUND(E527*P527,2)</f>
        <v>0</v>
      </c>
      <c r="R527" s="225"/>
      <c r="S527" s="225" t="s">
        <v>289</v>
      </c>
      <c r="T527" s="225" t="s">
        <v>277</v>
      </c>
      <c r="U527" s="225">
        <v>0</v>
      </c>
      <c r="V527" s="225">
        <f>ROUND(E527*U527,2)</f>
        <v>0</v>
      </c>
      <c r="W527" s="225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 t="s">
        <v>346</v>
      </c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</row>
    <row r="528" spans="1:60" outlineLevel="1" x14ac:dyDescent="0.25">
      <c r="A528" s="223"/>
      <c r="B528" s="224"/>
      <c r="C528" s="254" t="s">
        <v>745</v>
      </c>
      <c r="D528" s="226"/>
      <c r="E528" s="227">
        <v>2.2050000000000001</v>
      </c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 t="s">
        <v>280</v>
      </c>
      <c r="AH528" s="206">
        <v>0</v>
      </c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</row>
    <row r="529" spans="1:60" outlineLevel="1" x14ac:dyDescent="0.25">
      <c r="A529" s="223"/>
      <c r="B529" s="224"/>
      <c r="C529" s="254" t="s">
        <v>746</v>
      </c>
      <c r="D529" s="226"/>
      <c r="E529" s="227">
        <v>8.7949999999999999</v>
      </c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 t="s">
        <v>280</v>
      </c>
      <c r="AH529" s="206">
        <v>0</v>
      </c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6"/>
      <c r="BA529" s="206"/>
      <c r="BB529" s="206"/>
      <c r="BC529" s="206"/>
      <c r="BD529" s="206"/>
      <c r="BE529" s="206"/>
      <c r="BF529" s="206"/>
      <c r="BG529" s="206"/>
      <c r="BH529" s="206"/>
    </row>
    <row r="530" spans="1:60" ht="20.399999999999999" outlineLevel="1" x14ac:dyDescent="0.25">
      <c r="A530" s="237">
        <v>146</v>
      </c>
      <c r="B530" s="238" t="s">
        <v>747</v>
      </c>
      <c r="C530" s="253" t="s">
        <v>748</v>
      </c>
      <c r="D530" s="239" t="s">
        <v>314</v>
      </c>
      <c r="E530" s="240">
        <v>50.59</v>
      </c>
      <c r="F530" s="241"/>
      <c r="G530" s="242">
        <f>ROUND(E530*F530,2)</f>
        <v>0</v>
      </c>
      <c r="H530" s="241"/>
      <c r="I530" s="242">
        <f>ROUND(E530*H530,2)</f>
        <v>0</v>
      </c>
      <c r="J530" s="241"/>
      <c r="K530" s="242">
        <f>ROUND(E530*J530,2)</f>
        <v>0</v>
      </c>
      <c r="L530" s="242">
        <v>21</v>
      </c>
      <c r="M530" s="242">
        <f>G530*(1+L530/100)</f>
        <v>0</v>
      </c>
      <c r="N530" s="242">
        <v>1.018E-2</v>
      </c>
      <c r="O530" s="242">
        <f>ROUND(E530*N530,2)</f>
        <v>0.52</v>
      </c>
      <c r="P530" s="242">
        <v>0</v>
      </c>
      <c r="Q530" s="243">
        <f>ROUND(E530*P530,2)</f>
        <v>0</v>
      </c>
      <c r="R530" s="225"/>
      <c r="S530" s="225" t="s">
        <v>276</v>
      </c>
      <c r="T530" s="225" t="s">
        <v>277</v>
      </c>
      <c r="U530" s="225">
        <v>0.31788</v>
      </c>
      <c r="V530" s="225">
        <f>ROUND(E530*U530,2)</f>
        <v>16.079999999999998</v>
      </c>
      <c r="W530" s="225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 t="s">
        <v>607</v>
      </c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</row>
    <row r="531" spans="1:60" outlineLevel="1" x14ac:dyDescent="0.25">
      <c r="A531" s="223"/>
      <c r="B531" s="224"/>
      <c r="C531" s="254" t="s">
        <v>708</v>
      </c>
      <c r="D531" s="226"/>
      <c r="E531" s="227">
        <v>16.13</v>
      </c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 t="s">
        <v>280</v>
      </c>
      <c r="AH531" s="206">
        <v>0</v>
      </c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6"/>
      <c r="BA531" s="206"/>
      <c r="BB531" s="206"/>
      <c r="BC531" s="206"/>
      <c r="BD531" s="206"/>
      <c r="BE531" s="206"/>
      <c r="BF531" s="206"/>
      <c r="BG531" s="206"/>
      <c r="BH531" s="206"/>
    </row>
    <row r="532" spans="1:60" outlineLevel="1" x14ac:dyDescent="0.25">
      <c r="A532" s="223"/>
      <c r="B532" s="224"/>
      <c r="C532" s="254" t="s">
        <v>709</v>
      </c>
      <c r="D532" s="226"/>
      <c r="E532" s="227">
        <v>14.94</v>
      </c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 t="s">
        <v>280</v>
      </c>
      <c r="AH532" s="206">
        <v>0</v>
      </c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</row>
    <row r="533" spans="1:60" outlineLevel="1" x14ac:dyDescent="0.25">
      <c r="A533" s="223"/>
      <c r="B533" s="224"/>
      <c r="C533" s="254" t="s">
        <v>710</v>
      </c>
      <c r="D533" s="226"/>
      <c r="E533" s="227">
        <v>7.34</v>
      </c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 t="s">
        <v>280</v>
      </c>
      <c r="AH533" s="206">
        <v>0</v>
      </c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</row>
    <row r="534" spans="1:60" outlineLevel="1" x14ac:dyDescent="0.25">
      <c r="A534" s="223"/>
      <c r="B534" s="224"/>
      <c r="C534" s="254" t="s">
        <v>711</v>
      </c>
      <c r="D534" s="226"/>
      <c r="E534" s="227">
        <v>6.02</v>
      </c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 t="s">
        <v>280</v>
      </c>
      <c r="AH534" s="206">
        <v>0</v>
      </c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</row>
    <row r="535" spans="1:60" outlineLevel="1" x14ac:dyDescent="0.25">
      <c r="A535" s="223"/>
      <c r="B535" s="224"/>
      <c r="C535" s="254" t="s">
        <v>712</v>
      </c>
      <c r="D535" s="226"/>
      <c r="E535" s="227">
        <v>1.68</v>
      </c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 t="s">
        <v>280</v>
      </c>
      <c r="AH535" s="206">
        <v>0</v>
      </c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</row>
    <row r="536" spans="1:60" outlineLevel="1" x14ac:dyDescent="0.25">
      <c r="A536" s="223"/>
      <c r="B536" s="224"/>
      <c r="C536" s="254" t="s">
        <v>713</v>
      </c>
      <c r="D536" s="226"/>
      <c r="E536" s="227">
        <v>4.4800000000000004</v>
      </c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 t="s">
        <v>280</v>
      </c>
      <c r="AH536" s="206">
        <v>0</v>
      </c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</row>
    <row r="537" spans="1:60" outlineLevel="1" x14ac:dyDescent="0.25">
      <c r="A537" s="237">
        <v>147</v>
      </c>
      <c r="B537" s="238" t="s">
        <v>749</v>
      </c>
      <c r="C537" s="253" t="s">
        <v>750</v>
      </c>
      <c r="D537" s="239" t="s">
        <v>314</v>
      </c>
      <c r="E537" s="240">
        <v>59.376899999999999</v>
      </c>
      <c r="F537" s="241"/>
      <c r="G537" s="242">
        <f>ROUND(E537*F537,2)</f>
        <v>0</v>
      </c>
      <c r="H537" s="241"/>
      <c r="I537" s="242">
        <f>ROUND(E537*H537,2)</f>
        <v>0</v>
      </c>
      <c r="J537" s="241"/>
      <c r="K537" s="242">
        <f>ROUND(E537*J537,2)</f>
        <v>0</v>
      </c>
      <c r="L537" s="242">
        <v>21</v>
      </c>
      <c r="M537" s="242">
        <f>G537*(1+L537/100)</f>
        <v>0</v>
      </c>
      <c r="N537" s="242">
        <v>1.4200000000000001E-2</v>
      </c>
      <c r="O537" s="242">
        <f>ROUND(E537*N537,2)</f>
        <v>0.84</v>
      </c>
      <c r="P537" s="242">
        <v>0</v>
      </c>
      <c r="Q537" s="243">
        <f>ROUND(E537*P537,2)</f>
        <v>0</v>
      </c>
      <c r="R537" s="225" t="s">
        <v>672</v>
      </c>
      <c r="S537" s="225" t="s">
        <v>276</v>
      </c>
      <c r="T537" s="225" t="s">
        <v>277</v>
      </c>
      <c r="U537" s="225">
        <v>0</v>
      </c>
      <c r="V537" s="225">
        <f>ROUND(E537*U537,2)</f>
        <v>0</v>
      </c>
      <c r="W537" s="225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 t="s">
        <v>694</v>
      </c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</row>
    <row r="538" spans="1:60" outlineLevel="1" x14ac:dyDescent="0.25">
      <c r="A538" s="223"/>
      <c r="B538" s="224"/>
      <c r="C538" s="256" t="s">
        <v>751</v>
      </c>
      <c r="D538" s="228"/>
      <c r="E538" s="229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 t="s">
        <v>280</v>
      </c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</row>
    <row r="539" spans="1:60" outlineLevel="1" x14ac:dyDescent="0.25">
      <c r="A539" s="223"/>
      <c r="B539" s="224"/>
      <c r="C539" s="257" t="s">
        <v>752</v>
      </c>
      <c r="D539" s="228"/>
      <c r="E539" s="229">
        <v>16.13</v>
      </c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 t="s">
        <v>280</v>
      </c>
      <c r="AH539" s="206">
        <v>2</v>
      </c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</row>
    <row r="540" spans="1:60" outlineLevel="1" x14ac:dyDescent="0.25">
      <c r="A540" s="223"/>
      <c r="B540" s="224"/>
      <c r="C540" s="257" t="s">
        <v>753</v>
      </c>
      <c r="D540" s="228"/>
      <c r="E540" s="229">
        <v>14.94</v>
      </c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 t="s">
        <v>280</v>
      </c>
      <c r="AH540" s="206">
        <v>2</v>
      </c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</row>
    <row r="541" spans="1:60" outlineLevel="1" x14ac:dyDescent="0.25">
      <c r="A541" s="223"/>
      <c r="B541" s="224"/>
      <c r="C541" s="257" t="s">
        <v>754</v>
      </c>
      <c r="D541" s="228"/>
      <c r="E541" s="229">
        <v>7.34</v>
      </c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 t="s">
        <v>280</v>
      </c>
      <c r="AH541" s="206">
        <v>2</v>
      </c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</row>
    <row r="542" spans="1:60" outlineLevel="1" x14ac:dyDescent="0.25">
      <c r="A542" s="223"/>
      <c r="B542" s="224"/>
      <c r="C542" s="257" t="s">
        <v>755</v>
      </c>
      <c r="D542" s="228"/>
      <c r="E542" s="229">
        <v>6.02</v>
      </c>
      <c r="F542" s="225"/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 t="s">
        <v>280</v>
      </c>
      <c r="AH542" s="206">
        <v>2</v>
      </c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</row>
    <row r="543" spans="1:60" outlineLevel="1" x14ac:dyDescent="0.25">
      <c r="A543" s="223"/>
      <c r="B543" s="224"/>
      <c r="C543" s="257" t="s">
        <v>756</v>
      </c>
      <c r="D543" s="228"/>
      <c r="E543" s="229">
        <v>1.68</v>
      </c>
      <c r="F543" s="225"/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 t="s">
        <v>280</v>
      </c>
      <c r="AH543" s="206">
        <v>2</v>
      </c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</row>
    <row r="544" spans="1:60" outlineLevel="1" x14ac:dyDescent="0.25">
      <c r="A544" s="223"/>
      <c r="B544" s="224"/>
      <c r="C544" s="257" t="s">
        <v>757</v>
      </c>
      <c r="D544" s="228"/>
      <c r="E544" s="229">
        <v>4.4800000000000004</v>
      </c>
      <c r="F544" s="225"/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 t="s">
        <v>280</v>
      </c>
      <c r="AH544" s="206">
        <v>2</v>
      </c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</row>
    <row r="545" spans="1:60" ht="20.399999999999999" outlineLevel="1" x14ac:dyDescent="0.25">
      <c r="A545" s="223"/>
      <c r="B545" s="224"/>
      <c r="C545" s="257" t="s">
        <v>758</v>
      </c>
      <c r="D545" s="228"/>
      <c r="E545" s="229">
        <v>1.5549999999999999</v>
      </c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 t="s">
        <v>280</v>
      </c>
      <c r="AH545" s="206">
        <v>2</v>
      </c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</row>
    <row r="546" spans="1:60" ht="20.399999999999999" outlineLevel="1" x14ac:dyDescent="0.25">
      <c r="A546" s="223"/>
      <c r="B546" s="224"/>
      <c r="C546" s="257" t="s">
        <v>759</v>
      </c>
      <c r="D546" s="228"/>
      <c r="E546" s="229">
        <v>1.2649999999999999</v>
      </c>
      <c r="F546" s="225"/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 t="s">
        <v>280</v>
      </c>
      <c r="AH546" s="206">
        <v>2</v>
      </c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</row>
    <row r="547" spans="1:60" ht="20.399999999999999" outlineLevel="1" x14ac:dyDescent="0.25">
      <c r="A547" s="223"/>
      <c r="B547" s="224"/>
      <c r="C547" s="257" t="s">
        <v>760</v>
      </c>
      <c r="D547" s="228"/>
      <c r="E547" s="229">
        <v>0.56899999999999995</v>
      </c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 t="s">
        <v>280</v>
      </c>
      <c r="AH547" s="206">
        <v>2</v>
      </c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</row>
    <row r="548" spans="1:60" outlineLevel="1" x14ac:dyDescent="0.25">
      <c r="A548" s="223"/>
      <c r="B548" s="224"/>
      <c r="C548" s="256" t="s">
        <v>761</v>
      </c>
      <c r="D548" s="228"/>
      <c r="E548" s="229"/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 t="s">
        <v>280</v>
      </c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</row>
    <row r="549" spans="1:60" outlineLevel="1" x14ac:dyDescent="0.25">
      <c r="A549" s="223"/>
      <c r="B549" s="224"/>
      <c r="C549" s="254" t="s">
        <v>762</v>
      </c>
      <c r="D549" s="226"/>
      <c r="E549" s="227">
        <v>59.376899999999999</v>
      </c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 t="s">
        <v>280</v>
      </c>
      <c r="AH549" s="206">
        <v>0</v>
      </c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</row>
    <row r="550" spans="1:60" ht="20.399999999999999" outlineLevel="1" x14ac:dyDescent="0.25">
      <c r="A550" s="237">
        <v>148</v>
      </c>
      <c r="B550" s="238" t="s">
        <v>763</v>
      </c>
      <c r="C550" s="253" t="s">
        <v>764</v>
      </c>
      <c r="D550" s="239" t="s">
        <v>314</v>
      </c>
      <c r="E550" s="240">
        <v>108</v>
      </c>
      <c r="F550" s="241"/>
      <c r="G550" s="242">
        <f>ROUND(E550*F550,2)</f>
        <v>0</v>
      </c>
      <c r="H550" s="241"/>
      <c r="I550" s="242">
        <f>ROUND(E550*H550,2)</f>
        <v>0</v>
      </c>
      <c r="J550" s="241"/>
      <c r="K550" s="242">
        <f>ROUND(E550*J550,2)</f>
        <v>0</v>
      </c>
      <c r="L550" s="242">
        <v>21</v>
      </c>
      <c r="M550" s="242">
        <f>G550*(1+L550/100)</f>
        <v>0</v>
      </c>
      <c r="N550" s="242">
        <v>1.9199999999999998E-2</v>
      </c>
      <c r="O550" s="242">
        <f>ROUND(E550*N550,2)</f>
        <v>2.0699999999999998</v>
      </c>
      <c r="P550" s="242">
        <v>0</v>
      </c>
      <c r="Q550" s="243">
        <f>ROUND(E550*P550,2)</f>
        <v>0</v>
      </c>
      <c r="R550" s="225" t="s">
        <v>672</v>
      </c>
      <c r="S550" s="225" t="s">
        <v>276</v>
      </c>
      <c r="T550" s="225" t="s">
        <v>277</v>
      </c>
      <c r="U550" s="225">
        <v>0</v>
      </c>
      <c r="V550" s="225">
        <f>ROUND(E550*U550,2)</f>
        <v>0</v>
      </c>
      <c r="W550" s="225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 t="s">
        <v>694</v>
      </c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</row>
    <row r="551" spans="1:60" outlineLevel="1" x14ac:dyDescent="0.25">
      <c r="A551" s="223"/>
      <c r="B551" s="224"/>
      <c r="C551" s="254" t="s">
        <v>765</v>
      </c>
      <c r="D551" s="226"/>
      <c r="E551" s="227">
        <v>6.4704800000000002</v>
      </c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 t="s">
        <v>280</v>
      </c>
      <c r="AH551" s="206">
        <v>0</v>
      </c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</row>
    <row r="552" spans="1:60" outlineLevel="1" x14ac:dyDescent="0.25">
      <c r="A552" s="223"/>
      <c r="B552" s="224"/>
      <c r="C552" s="254" t="s">
        <v>599</v>
      </c>
      <c r="D552" s="226"/>
      <c r="E552" s="227">
        <v>53.472650000000002</v>
      </c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 t="s">
        <v>280</v>
      </c>
      <c r="AH552" s="206">
        <v>0</v>
      </c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</row>
    <row r="553" spans="1:60" outlineLevel="1" x14ac:dyDescent="0.25">
      <c r="A553" s="223"/>
      <c r="B553" s="224"/>
      <c r="C553" s="254" t="s">
        <v>766</v>
      </c>
      <c r="D553" s="226"/>
      <c r="E553" s="227">
        <v>0.55689</v>
      </c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 t="s">
        <v>280</v>
      </c>
      <c r="AH553" s="206">
        <v>0</v>
      </c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</row>
    <row r="554" spans="1:60" outlineLevel="1" x14ac:dyDescent="0.25">
      <c r="A554" s="223"/>
      <c r="B554" s="224"/>
      <c r="C554" s="254" t="s">
        <v>767</v>
      </c>
      <c r="D554" s="226"/>
      <c r="E554" s="227">
        <v>15.395630000000001</v>
      </c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 t="s">
        <v>280</v>
      </c>
      <c r="AH554" s="206">
        <v>0</v>
      </c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</row>
    <row r="555" spans="1:60" outlineLevel="1" x14ac:dyDescent="0.25">
      <c r="A555" s="223"/>
      <c r="B555" s="224"/>
      <c r="C555" s="254" t="s">
        <v>768</v>
      </c>
      <c r="D555" s="226"/>
      <c r="E555" s="227">
        <v>16.052510000000002</v>
      </c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 t="s">
        <v>280</v>
      </c>
      <c r="AH555" s="206">
        <v>0</v>
      </c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</row>
    <row r="556" spans="1:60" outlineLevel="1" x14ac:dyDescent="0.25">
      <c r="A556" s="223"/>
      <c r="B556" s="224"/>
      <c r="C556" s="254" t="s">
        <v>769</v>
      </c>
      <c r="D556" s="226"/>
      <c r="E556" s="227">
        <v>0.82411999999999996</v>
      </c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 t="s">
        <v>280</v>
      </c>
      <c r="AH556" s="206">
        <v>0</v>
      </c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</row>
    <row r="557" spans="1:60" outlineLevel="1" x14ac:dyDescent="0.25">
      <c r="A557" s="223"/>
      <c r="B557" s="224"/>
      <c r="C557" s="254" t="s">
        <v>770</v>
      </c>
      <c r="D557" s="226"/>
      <c r="E557" s="227">
        <v>9.2277000000000005</v>
      </c>
      <c r="F557" s="225"/>
      <c r="G557" s="225"/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 t="s">
        <v>280</v>
      </c>
      <c r="AH557" s="206">
        <v>0</v>
      </c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</row>
    <row r="558" spans="1:60" outlineLevel="1" x14ac:dyDescent="0.25">
      <c r="A558" s="223"/>
      <c r="B558" s="224"/>
      <c r="C558" s="254" t="s">
        <v>771</v>
      </c>
      <c r="D558" s="226"/>
      <c r="E558" s="227">
        <v>6</v>
      </c>
      <c r="F558" s="225"/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 t="s">
        <v>280</v>
      </c>
      <c r="AH558" s="206">
        <v>0</v>
      </c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</row>
    <row r="559" spans="1:60" x14ac:dyDescent="0.25">
      <c r="A559" s="231" t="s">
        <v>271</v>
      </c>
      <c r="B559" s="232" t="s">
        <v>230</v>
      </c>
      <c r="C559" s="252" t="s">
        <v>231</v>
      </c>
      <c r="D559" s="233"/>
      <c r="E559" s="234"/>
      <c r="F559" s="235"/>
      <c r="G559" s="235">
        <f>SUMIF(AG560:AG626,"&lt;&gt;NOR",G560:G626)</f>
        <v>0</v>
      </c>
      <c r="H559" s="235"/>
      <c r="I559" s="235">
        <f>SUM(I560:I626)</f>
        <v>0</v>
      </c>
      <c r="J559" s="235"/>
      <c r="K559" s="235">
        <f>SUM(K560:K626)</f>
        <v>0</v>
      </c>
      <c r="L559" s="235"/>
      <c r="M559" s="235">
        <f>SUM(M560:M626)</f>
        <v>0</v>
      </c>
      <c r="N559" s="235"/>
      <c r="O559" s="235">
        <f>SUM(O560:O626)</f>
        <v>1.0899999999999999</v>
      </c>
      <c r="P559" s="235"/>
      <c r="Q559" s="236">
        <f>SUM(Q560:Q626)</f>
        <v>7.0000000000000007E-2</v>
      </c>
      <c r="R559" s="230"/>
      <c r="S559" s="230"/>
      <c r="T559" s="230"/>
      <c r="U559" s="230"/>
      <c r="V559" s="230">
        <f>SUM(V560:V626)</f>
        <v>64.100000000000009</v>
      </c>
      <c r="W559" s="230"/>
      <c r="AG559" t="s">
        <v>272</v>
      </c>
    </row>
    <row r="560" spans="1:60" outlineLevel="1" x14ac:dyDescent="0.25">
      <c r="A560" s="237">
        <v>149</v>
      </c>
      <c r="B560" s="238" t="s">
        <v>772</v>
      </c>
      <c r="C560" s="253" t="s">
        <v>773</v>
      </c>
      <c r="D560" s="239" t="s">
        <v>370</v>
      </c>
      <c r="E560" s="240">
        <v>62.975000000000001</v>
      </c>
      <c r="F560" s="241"/>
      <c r="G560" s="242">
        <f>ROUND(E560*F560,2)</f>
        <v>0</v>
      </c>
      <c r="H560" s="241"/>
      <c r="I560" s="242">
        <f>ROUND(E560*H560,2)</f>
        <v>0</v>
      </c>
      <c r="J560" s="241"/>
      <c r="K560" s="242">
        <f>ROUND(E560*J560,2)</f>
        <v>0</v>
      </c>
      <c r="L560" s="242">
        <v>21</v>
      </c>
      <c r="M560" s="242">
        <f>G560*(1+L560/100)</f>
        <v>0</v>
      </c>
      <c r="N560" s="242">
        <v>0</v>
      </c>
      <c r="O560" s="242">
        <f>ROUND(E560*N560,2)</f>
        <v>0</v>
      </c>
      <c r="P560" s="242">
        <v>0</v>
      </c>
      <c r="Q560" s="243">
        <f>ROUND(E560*P560,2)</f>
        <v>0</v>
      </c>
      <c r="R560" s="225"/>
      <c r="S560" s="225" t="s">
        <v>276</v>
      </c>
      <c r="T560" s="225" t="s">
        <v>277</v>
      </c>
      <c r="U560" s="225">
        <v>3.5000000000000003E-2</v>
      </c>
      <c r="V560" s="225">
        <f>ROUND(E560*U560,2)</f>
        <v>2.2000000000000002</v>
      </c>
      <c r="W560" s="225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 t="s">
        <v>659</v>
      </c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</row>
    <row r="561" spans="1:60" outlineLevel="1" x14ac:dyDescent="0.25">
      <c r="A561" s="223"/>
      <c r="B561" s="224"/>
      <c r="C561" s="254" t="s">
        <v>774</v>
      </c>
      <c r="D561" s="226"/>
      <c r="E561" s="227">
        <v>21</v>
      </c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 t="s">
        <v>280</v>
      </c>
      <c r="AH561" s="206">
        <v>0</v>
      </c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</row>
    <row r="562" spans="1:60" outlineLevel="1" x14ac:dyDescent="0.25">
      <c r="A562" s="223"/>
      <c r="B562" s="224"/>
      <c r="C562" s="254" t="s">
        <v>775</v>
      </c>
      <c r="D562" s="226"/>
      <c r="E562" s="227">
        <v>20.3</v>
      </c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 t="s">
        <v>280</v>
      </c>
      <c r="AH562" s="206">
        <v>0</v>
      </c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</row>
    <row r="563" spans="1:60" outlineLevel="1" x14ac:dyDescent="0.25">
      <c r="A563" s="223"/>
      <c r="B563" s="224"/>
      <c r="C563" s="254" t="s">
        <v>776</v>
      </c>
      <c r="D563" s="226"/>
      <c r="E563" s="227">
        <v>9.2850000000000001</v>
      </c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 t="s">
        <v>280</v>
      </c>
      <c r="AH563" s="206">
        <v>0</v>
      </c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</row>
    <row r="564" spans="1:60" outlineLevel="1" x14ac:dyDescent="0.25">
      <c r="A564" s="223"/>
      <c r="B564" s="224"/>
      <c r="C564" s="254" t="s">
        <v>777</v>
      </c>
      <c r="D564" s="226"/>
      <c r="E564" s="227">
        <v>5.4</v>
      </c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 t="s">
        <v>280</v>
      </c>
      <c r="AH564" s="206">
        <v>0</v>
      </c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</row>
    <row r="565" spans="1:60" outlineLevel="1" x14ac:dyDescent="0.25">
      <c r="A565" s="223"/>
      <c r="B565" s="224"/>
      <c r="C565" s="254" t="s">
        <v>778</v>
      </c>
      <c r="D565" s="226"/>
      <c r="E565" s="227">
        <v>6.99</v>
      </c>
      <c r="F565" s="225"/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 t="s">
        <v>280</v>
      </c>
      <c r="AH565" s="206">
        <v>0</v>
      </c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</row>
    <row r="566" spans="1:60" outlineLevel="1" x14ac:dyDescent="0.25">
      <c r="A566" s="237">
        <v>150</v>
      </c>
      <c r="B566" s="238" t="s">
        <v>779</v>
      </c>
      <c r="C566" s="253" t="s">
        <v>780</v>
      </c>
      <c r="D566" s="239" t="s">
        <v>370</v>
      </c>
      <c r="E566" s="240">
        <v>102.88</v>
      </c>
      <c r="F566" s="241"/>
      <c r="G566" s="242">
        <f>ROUND(E566*F566,2)</f>
        <v>0</v>
      </c>
      <c r="H566" s="241"/>
      <c r="I566" s="242">
        <f>ROUND(E566*H566,2)</f>
        <v>0</v>
      </c>
      <c r="J566" s="241"/>
      <c r="K566" s="242">
        <f>ROUND(E566*J566,2)</f>
        <v>0</v>
      </c>
      <c r="L566" s="242">
        <v>21</v>
      </c>
      <c r="M566" s="242">
        <f>G566*(1+L566/100)</f>
        <v>0</v>
      </c>
      <c r="N566" s="242">
        <v>3.0000000000000001E-5</v>
      </c>
      <c r="O566" s="242">
        <f>ROUND(E566*N566,2)</f>
        <v>0</v>
      </c>
      <c r="P566" s="242">
        <v>0</v>
      </c>
      <c r="Q566" s="243">
        <f>ROUND(E566*P566,2)</f>
        <v>0</v>
      </c>
      <c r="R566" s="225"/>
      <c r="S566" s="225" t="s">
        <v>276</v>
      </c>
      <c r="T566" s="225" t="s">
        <v>277</v>
      </c>
      <c r="U566" s="225">
        <v>0.13719999999999999</v>
      </c>
      <c r="V566" s="225">
        <f>ROUND(E566*U566,2)</f>
        <v>14.12</v>
      </c>
      <c r="W566" s="225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 t="s">
        <v>659</v>
      </c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</row>
    <row r="567" spans="1:60" ht="20.399999999999999" outlineLevel="1" x14ac:dyDescent="0.25">
      <c r="A567" s="223"/>
      <c r="B567" s="224"/>
      <c r="C567" s="254" t="s">
        <v>781</v>
      </c>
      <c r="D567" s="226"/>
      <c r="E567" s="227">
        <v>21</v>
      </c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 t="s">
        <v>280</v>
      </c>
      <c r="AH567" s="206">
        <v>0</v>
      </c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</row>
    <row r="568" spans="1:60" outlineLevel="1" x14ac:dyDescent="0.25">
      <c r="A568" s="223"/>
      <c r="B568" s="224"/>
      <c r="C568" s="254" t="s">
        <v>782</v>
      </c>
      <c r="D568" s="226"/>
      <c r="E568" s="227">
        <v>20.3</v>
      </c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 t="s">
        <v>280</v>
      </c>
      <c r="AH568" s="206">
        <v>0</v>
      </c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</row>
    <row r="569" spans="1:60" outlineLevel="1" x14ac:dyDescent="0.25">
      <c r="A569" s="223"/>
      <c r="B569" s="224"/>
      <c r="C569" s="254" t="s">
        <v>783</v>
      </c>
      <c r="D569" s="226"/>
      <c r="E569" s="227">
        <v>17.600000000000001</v>
      </c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 t="s">
        <v>280</v>
      </c>
      <c r="AH569" s="206">
        <v>0</v>
      </c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</row>
    <row r="570" spans="1:60" outlineLevel="1" x14ac:dyDescent="0.25">
      <c r="A570" s="223"/>
      <c r="B570" s="224"/>
      <c r="C570" s="254" t="s">
        <v>784</v>
      </c>
      <c r="D570" s="226"/>
      <c r="E570" s="227">
        <v>5.79</v>
      </c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 t="s">
        <v>280</v>
      </c>
      <c r="AH570" s="206">
        <v>0</v>
      </c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</row>
    <row r="571" spans="1:60" ht="30.6" outlineLevel="1" x14ac:dyDescent="0.25">
      <c r="A571" s="223"/>
      <c r="B571" s="224"/>
      <c r="C571" s="254" t="s">
        <v>785</v>
      </c>
      <c r="D571" s="226"/>
      <c r="E571" s="227">
        <v>23.504999999999999</v>
      </c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 t="s">
        <v>280</v>
      </c>
      <c r="AH571" s="206">
        <v>0</v>
      </c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</row>
    <row r="572" spans="1:60" outlineLevel="1" x14ac:dyDescent="0.25">
      <c r="A572" s="223"/>
      <c r="B572" s="224"/>
      <c r="C572" s="254" t="s">
        <v>786</v>
      </c>
      <c r="D572" s="226"/>
      <c r="E572" s="227">
        <v>9.2850000000000001</v>
      </c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 t="s">
        <v>280</v>
      </c>
      <c r="AH572" s="206">
        <v>0</v>
      </c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206"/>
      <c r="AT572" s="206"/>
      <c r="AU572" s="206"/>
      <c r="AV572" s="206"/>
      <c r="AW572" s="206"/>
      <c r="AX572" s="206"/>
      <c r="AY572" s="206"/>
      <c r="AZ572" s="206"/>
      <c r="BA572" s="206"/>
      <c r="BB572" s="206"/>
      <c r="BC572" s="206"/>
      <c r="BD572" s="206"/>
      <c r="BE572" s="206"/>
      <c r="BF572" s="206"/>
      <c r="BG572" s="206"/>
      <c r="BH572" s="206"/>
    </row>
    <row r="573" spans="1:60" ht="20.399999999999999" outlineLevel="1" x14ac:dyDescent="0.25">
      <c r="A573" s="223"/>
      <c r="B573" s="224"/>
      <c r="C573" s="254" t="s">
        <v>787</v>
      </c>
      <c r="D573" s="226"/>
      <c r="E573" s="227">
        <v>5.4</v>
      </c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 t="s">
        <v>280</v>
      </c>
      <c r="AH573" s="206">
        <v>0</v>
      </c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</row>
    <row r="574" spans="1:60" outlineLevel="1" x14ac:dyDescent="0.25">
      <c r="A574" s="237">
        <v>151</v>
      </c>
      <c r="B574" s="238" t="s">
        <v>788</v>
      </c>
      <c r="C574" s="253" t="s">
        <v>789</v>
      </c>
      <c r="D574" s="239" t="s">
        <v>314</v>
      </c>
      <c r="E574" s="240">
        <v>71.064999999999998</v>
      </c>
      <c r="F574" s="241"/>
      <c r="G574" s="242">
        <f>ROUND(E574*F574,2)</f>
        <v>0</v>
      </c>
      <c r="H574" s="241"/>
      <c r="I574" s="242">
        <f>ROUND(E574*H574,2)</f>
        <v>0</v>
      </c>
      <c r="J574" s="241"/>
      <c r="K574" s="242">
        <f>ROUND(E574*J574,2)</f>
        <v>0</v>
      </c>
      <c r="L574" s="242">
        <v>21</v>
      </c>
      <c r="M574" s="242">
        <f>G574*(1+L574/100)</f>
        <v>0</v>
      </c>
      <c r="N574" s="242">
        <v>0</v>
      </c>
      <c r="O574" s="242">
        <f>ROUND(E574*N574,2)</f>
        <v>0</v>
      </c>
      <c r="P574" s="242">
        <v>1E-3</v>
      </c>
      <c r="Q574" s="243">
        <f>ROUND(E574*P574,2)</f>
        <v>7.0000000000000007E-2</v>
      </c>
      <c r="R574" s="225"/>
      <c r="S574" s="225" t="s">
        <v>276</v>
      </c>
      <c r="T574" s="225" t="s">
        <v>277</v>
      </c>
      <c r="U574" s="225">
        <v>0.105</v>
      </c>
      <c r="V574" s="225">
        <f>ROUND(E574*U574,2)</f>
        <v>7.46</v>
      </c>
      <c r="W574" s="225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 t="s">
        <v>659</v>
      </c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</row>
    <row r="575" spans="1:60" outlineLevel="1" x14ac:dyDescent="0.25">
      <c r="A575" s="223"/>
      <c r="B575" s="224"/>
      <c r="C575" s="254" t="s">
        <v>790</v>
      </c>
      <c r="D575" s="226"/>
      <c r="E575" s="227">
        <v>28.02</v>
      </c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 t="s">
        <v>280</v>
      </c>
      <c r="AH575" s="206">
        <v>0</v>
      </c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</row>
    <row r="576" spans="1:60" outlineLevel="1" x14ac:dyDescent="0.25">
      <c r="A576" s="223"/>
      <c r="B576" s="224"/>
      <c r="C576" s="254" t="s">
        <v>791</v>
      </c>
      <c r="D576" s="226"/>
      <c r="E576" s="227">
        <v>27.887499999999999</v>
      </c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 t="s">
        <v>280</v>
      </c>
      <c r="AH576" s="206">
        <v>0</v>
      </c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</row>
    <row r="577" spans="1:60" outlineLevel="1" x14ac:dyDescent="0.25">
      <c r="A577" s="223"/>
      <c r="B577" s="224"/>
      <c r="C577" s="254" t="s">
        <v>792</v>
      </c>
      <c r="D577" s="226"/>
      <c r="E577" s="227">
        <v>5.6174999999999997</v>
      </c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 t="s">
        <v>280</v>
      </c>
      <c r="AH577" s="206">
        <v>0</v>
      </c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</row>
    <row r="578" spans="1:60" outlineLevel="1" x14ac:dyDescent="0.25">
      <c r="A578" s="223"/>
      <c r="B578" s="224"/>
      <c r="C578" s="254" t="s">
        <v>793</v>
      </c>
      <c r="D578" s="226"/>
      <c r="E578" s="227">
        <v>4.95</v>
      </c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 t="s">
        <v>280</v>
      </c>
      <c r="AH578" s="206">
        <v>0</v>
      </c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</row>
    <row r="579" spans="1:60" outlineLevel="1" x14ac:dyDescent="0.25">
      <c r="A579" s="223"/>
      <c r="B579" s="224"/>
      <c r="C579" s="254" t="s">
        <v>794</v>
      </c>
      <c r="D579" s="226"/>
      <c r="E579" s="227">
        <v>4.59</v>
      </c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 t="s">
        <v>280</v>
      </c>
      <c r="AH579" s="206">
        <v>0</v>
      </c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</row>
    <row r="580" spans="1:60" ht="20.399999999999999" outlineLevel="1" x14ac:dyDescent="0.25">
      <c r="A580" s="237">
        <v>152</v>
      </c>
      <c r="B580" s="238" t="s">
        <v>795</v>
      </c>
      <c r="C580" s="253" t="s">
        <v>796</v>
      </c>
      <c r="D580" s="239" t="s">
        <v>314</v>
      </c>
      <c r="E580" s="240">
        <v>119.78</v>
      </c>
      <c r="F580" s="241"/>
      <c r="G580" s="242">
        <f>ROUND(E580*F580,2)</f>
        <v>0</v>
      </c>
      <c r="H580" s="241"/>
      <c r="I580" s="242">
        <f>ROUND(E580*H580,2)</f>
        <v>0</v>
      </c>
      <c r="J580" s="241"/>
      <c r="K580" s="242">
        <f>ROUND(E580*J580,2)</f>
        <v>0</v>
      </c>
      <c r="L580" s="242">
        <v>21</v>
      </c>
      <c r="M580" s="242">
        <f>G580*(1+L580/100)</f>
        <v>0</v>
      </c>
      <c r="N580" s="242">
        <v>2.5000000000000001E-4</v>
      </c>
      <c r="O580" s="242">
        <f>ROUND(E580*N580,2)</f>
        <v>0.03</v>
      </c>
      <c r="P580" s="242">
        <v>0</v>
      </c>
      <c r="Q580" s="243">
        <f>ROUND(E580*P580,2)</f>
        <v>0</v>
      </c>
      <c r="R580" s="225"/>
      <c r="S580" s="225" t="s">
        <v>276</v>
      </c>
      <c r="T580" s="225" t="s">
        <v>277</v>
      </c>
      <c r="U580" s="225">
        <v>0.25840000000000002</v>
      </c>
      <c r="V580" s="225">
        <f>ROUND(E580*U580,2)</f>
        <v>30.95</v>
      </c>
      <c r="W580" s="225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 t="s">
        <v>659</v>
      </c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</row>
    <row r="581" spans="1:60" outlineLevel="1" x14ac:dyDescent="0.25">
      <c r="A581" s="223"/>
      <c r="B581" s="224"/>
      <c r="C581" s="254" t="s">
        <v>797</v>
      </c>
      <c r="D581" s="226"/>
      <c r="E581" s="227">
        <v>28.02</v>
      </c>
      <c r="F581" s="225"/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 t="s">
        <v>280</v>
      </c>
      <c r="AH581" s="206">
        <v>0</v>
      </c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</row>
    <row r="582" spans="1:60" outlineLevel="1" x14ac:dyDescent="0.25">
      <c r="A582" s="223"/>
      <c r="B582" s="224"/>
      <c r="C582" s="254" t="s">
        <v>798</v>
      </c>
      <c r="D582" s="226"/>
      <c r="E582" s="227">
        <v>27.88</v>
      </c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 t="s">
        <v>280</v>
      </c>
      <c r="AH582" s="206">
        <v>0</v>
      </c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</row>
    <row r="583" spans="1:60" outlineLevel="1" x14ac:dyDescent="0.25">
      <c r="A583" s="223"/>
      <c r="B583" s="224"/>
      <c r="C583" s="254" t="s">
        <v>799</v>
      </c>
      <c r="D583" s="226"/>
      <c r="E583" s="227">
        <v>21.25</v>
      </c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 t="s">
        <v>280</v>
      </c>
      <c r="AH583" s="206">
        <v>0</v>
      </c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</row>
    <row r="584" spans="1:60" outlineLevel="1" x14ac:dyDescent="0.25">
      <c r="A584" s="223"/>
      <c r="B584" s="224"/>
      <c r="C584" s="254" t="s">
        <v>800</v>
      </c>
      <c r="D584" s="226"/>
      <c r="E584" s="227">
        <v>6.78</v>
      </c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 t="s">
        <v>280</v>
      </c>
      <c r="AH584" s="206">
        <v>0</v>
      </c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</row>
    <row r="585" spans="1:60" outlineLevel="1" x14ac:dyDescent="0.25">
      <c r="A585" s="223"/>
      <c r="B585" s="224"/>
      <c r="C585" s="254" t="s">
        <v>801</v>
      </c>
      <c r="D585" s="226"/>
      <c r="E585" s="227">
        <v>24.22</v>
      </c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 t="s">
        <v>280</v>
      </c>
      <c r="AH585" s="206">
        <v>0</v>
      </c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</row>
    <row r="586" spans="1:60" outlineLevel="1" x14ac:dyDescent="0.25">
      <c r="A586" s="223"/>
      <c r="B586" s="224"/>
      <c r="C586" s="254" t="s">
        <v>802</v>
      </c>
      <c r="D586" s="226"/>
      <c r="E586" s="227">
        <v>5.6</v>
      </c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 t="s">
        <v>280</v>
      </c>
      <c r="AH586" s="206">
        <v>0</v>
      </c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6"/>
      <c r="BA586" s="206"/>
      <c r="BB586" s="206"/>
      <c r="BC586" s="206"/>
      <c r="BD586" s="206"/>
      <c r="BE586" s="206"/>
      <c r="BF586" s="206"/>
      <c r="BG586" s="206"/>
      <c r="BH586" s="206"/>
    </row>
    <row r="587" spans="1:60" outlineLevel="1" x14ac:dyDescent="0.25">
      <c r="A587" s="223"/>
      <c r="B587" s="224"/>
      <c r="C587" s="254" t="s">
        <v>803</v>
      </c>
      <c r="D587" s="226"/>
      <c r="E587" s="227">
        <v>6.03</v>
      </c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 t="s">
        <v>280</v>
      </c>
      <c r="AH587" s="206">
        <v>0</v>
      </c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</row>
    <row r="588" spans="1:60" outlineLevel="1" x14ac:dyDescent="0.25">
      <c r="A588" s="237">
        <v>153</v>
      </c>
      <c r="B588" s="238" t="s">
        <v>804</v>
      </c>
      <c r="C588" s="253" t="s">
        <v>805</v>
      </c>
      <c r="D588" s="239" t="s">
        <v>370</v>
      </c>
      <c r="E588" s="240">
        <v>119.78</v>
      </c>
      <c r="F588" s="241"/>
      <c r="G588" s="242">
        <f>ROUND(E588*F588,2)</f>
        <v>0</v>
      </c>
      <c r="H588" s="241"/>
      <c r="I588" s="242">
        <f>ROUND(E588*H588,2)</f>
        <v>0</v>
      </c>
      <c r="J588" s="241"/>
      <c r="K588" s="242">
        <f>ROUND(E588*J588,2)</f>
        <v>0</v>
      </c>
      <c r="L588" s="242">
        <v>21</v>
      </c>
      <c r="M588" s="242">
        <f>G588*(1+L588/100)</f>
        <v>0</v>
      </c>
      <c r="N588" s="242">
        <v>4.0000000000000003E-5</v>
      </c>
      <c r="O588" s="242">
        <f>ROUND(E588*N588,2)</f>
        <v>0</v>
      </c>
      <c r="P588" s="242">
        <v>0</v>
      </c>
      <c r="Q588" s="243">
        <f>ROUND(E588*P588,2)</f>
        <v>0</v>
      </c>
      <c r="R588" s="225"/>
      <c r="S588" s="225" t="s">
        <v>276</v>
      </c>
      <c r="T588" s="225" t="s">
        <v>277</v>
      </c>
      <c r="U588" s="225">
        <v>7.8200000000000006E-2</v>
      </c>
      <c r="V588" s="225">
        <f>ROUND(E588*U588,2)</f>
        <v>9.3699999999999992</v>
      </c>
      <c r="W588" s="225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 t="s">
        <v>659</v>
      </c>
      <c r="AH588" s="206"/>
      <c r="AI588" s="206"/>
      <c r="AJ588" s="206"/>
      <c r="AK588" s="206"/>
      <c r="AL588" s="206"/>
      <c r="AM588" s="206"/>
      <c r="AN588" s="206"/>
      <c r="AO588" s="206"/>
      <c r="AP588" s="206"/>
      <c r="AQ588" s="206"/>
      <c r="AR588" s="206"/>
      <c r="AS588" s="206"/>
      <c r="AT588" s="206"/>
      <c r="AU588" s="206"/>
      <c r="AV588" s="206"/>
      <c r="AW588" s="206"/>
      <c r="AX588" s="206"/>
      <c r="AY588" s="206"/>
      <c r="AZ588" s="206"/>
      <c r="BA588" s="206"/>
      <c r="BB588" s="206"/>
      <c r="BC588" s="206"/>
      <c r="BD588" s="206"/>
      <c r="BE588" s="206"/>
      <c r="BF588" s="206"/>
      <c r="BG588" s="206"/>
      <c r="BH588" s="206"/>
    </row>
    <row r="589" spans="1:60" outlineLevel="1" x14ac:dyDescent="0.25">
      <c r="A589" s="223"/>
      <c r="B589" s="224"/>
      <c r="C589" s="254" t="s">
        <v>797</v>
      </c>
      <c r="D589" s="226"/>
      <c r="E589" s="227">
        <v>28.02</v>
      </c>
      <c r="F589" s="225"/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 t="s">
        <v>280</v>
      </c>
      <c r="AH589" s="206">
        <v>0</v>
      </c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</row>
    <row r="590" spans="1:60" outlineLevel="1" x14ac:dyDescent="0.25">
      <c r="A590" s="223"/>
      <c r="B590" s="224"/>
      <c r="C590" s="254" t="s">
        <v>798</v>
      </c>
      <c r="D590" s="226"/>
      <c r="E590" s="227">
        <v>27.88</v>
      </c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 t="s">
        <v>280</v>
      </c>
      <c r="AH590" s="206">
        <v>0</v>
      </c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</row>
    <row r="591" spans="1:60" outlineLevel="1" x14ac:dyDescent="0.25">
      <c r="A591" s="223"/>
      <c r="B591" s="224"/>
      <c r="C591" s="254" t="s">
        <v>799</v>
      </c>
      <c r="D591" s="226"/>
      <c r="E591" s="227">
        <v>21.25</v>
      </c>
      <c r="F591" s="225"/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 t="s">
        <v>280</v>
      </c>
      <c r="AH591" s="206">
        <v>0</v>
      </c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</row>
    <row r="592" spans="1:60" outlineLevel="1" x14ac:dyDescent="0.25">
      <c r="A592" s="223"/>
      <c r="B592" s="224"/>
      <c r="C592" s="254" t="s">
        <v>800</v>
      </c>
      <c r="D592" s="226"/>
      <c r="E592" s="227">
        <v>6.78</v>
      </c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 t="s">
        <v>280</v>
      </c>
      <c r="AH592" s="206">
        <v>0</v>
      </c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</row>
    <row r="593" spans="1:60" outlineLevel="1" x14ac:dyDescent="0.25">
      <c r="A593" s="223"/>
      <c r="B593" s="224"/>
      <c r="C593" s="254" t="s">
        <v>801</v>
      </c>
      <c r="D593" s="226"/>
      <c r="E593" s="227">
        <v>24.22</v>
      </c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 t="s">
        <v>280</v>
      </c>
      <c r="AH593" s="206">
        <v>0</v>
      </c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</row>
    <row r="594" spans="1:60" outlineLevel="1" x14ac:dyDescent="0.25">
      <c r="A594" s="223"/>
      <c r="B594" s="224"/>
      <c r="C594" s="254" t="s">
        <v>802</v>
      </c>
      <c r="D594" s="226"/>
      <c r="E594" s="227">
        <v>5.6</v>
      </c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 t="s">
        <v>280</v>
      </c>
      <c r="AH594" s="206">
        <v>0</v>
      </c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</row>
    <row r="595" spans="1:60" outlineLevel="1" x14ac:dyDescent="0.25">
      <c r="A595" s="223"/>
      <c r="B595" s="224"/>
      <c r="C595" s="254" t="s">
        <v>803</v>
      </c>
      <c r="D595" s="226"/>
      <c r="E595" s="227">
        <v>6.03</v>
      </c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 t="s">
        <v>280</v>
      </c>
      <c r="AH595" s="206">
        <v>0</v>
      </c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</row>
    <row r="596" spans="1:60" outlineLevel="1" x14ac:dyDescent="0.25">
      <c r="A596" s="244">
        <v>154</v>
      </c>
      <c r="B596" s="245" t="s">
        <v>666</v>
      </c>
      <c r="C596" s="255" t="s">
        <v>667</v>
      </c>
      <c r="D596" s="246" t="s">
        <v>0</v>
      </c>
      <c r="E596" s="247">
        <v>1136.26458</v>
      </c>
      <c r="F596" s="248"/>
      <c r="G596" s="249">
        <f>ROUND(E596*F596,2)</f>
        <v>0</v>
      </c>
      <c r="H596" s="248"/>
      <c r="I596" s="249">
        <f>ROUND(E596*H596,2)</f>
        <v>0</v>
      </c>
      <c r="J596" s="248"/>
      <c r="K596" s="249">
        <f>ROUND(E596*J596,2)</f>
        <v>0</v>
      </c>
      <c r="L596" s="249">
        <v>21</v>
      </c>
      <c r="M596" s="249">
        <f>G596*(1+L596/100)</f>
        <v>0</v>
      </c>
      <c r="N596" s="249">
        <v>0</v>
      </c>
      <c r="O596" s="249">
        <f>ROUND(E596*N596,2)</f>
        <v>0</v>
      </c>
      <c r="P596" s="249">
        <v>0</v>
      </c>
      <c r="Q596" s="250">
        <f>ROUND(E596*P596,2)</f>
        <v>0</v>
      </c>
      <c r="R596" s="225"/>
      <c r="S596" s="225" t="s">
        <v>276</v>
      </c>
      <c r="T596" s="225" t="s">
        <v>277</v>
      </c>
      <c r="U596" s="225">
        <v>0</v>
      </c>
      <c r="V596" s="225">
        <f>ROUND(E596*U596,2)</f>
        <v>0</v>
      </c>
      <c r="W596" s="225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 t="s">
        <v>455</v>
      </c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</row>
    <row r="597" spans="1:60" ht="20.399999999999999" outlineLevel="1" x14ac:dyDescent="0.25">
      <c r="A597" s="237">
        <v>155</v>
      </c>
      <c r="B597" s="238" t="s">
        <v>806</v>
      </c>
      <c r="C597" s="253" t="s">
        <v>807</v>
      </c>
      <c r="D597" s="239" t="s">
        <v>314</v>
      </c>
      <c r="E597" s="240">
        <v>119.78</v>
      </c>
      <c r="F597" s="241"/>
      <c r="G597" s="242">
        <f>ROUND(E597*F597,2)</f>
        <v>0</v>
      </c>
      <c r="H597" s="241"/>
      <c r="I597" s="242">
        <f>ROUND(E597*H597,2)</f>
        <v>0</v>
      </c>
      <c r="J597" s="241"/>
      <c r="K597" s="242">
        <f>ROUND(E597*J597,2)</f>
        <v>0</v>
      </c>
      <c r="L597" s="242">
        <v>21</v>
      </c>
      <c r="M597" s="242">
        <f>G597*(1+L597/100)</f>
        <v>0</v>
      </c>
      <c r="N597" s="242">
        <v>5.3600000000000002E-3</v>
      </c>
      <c r="O597" s="242">
        <f>ROUND(E597*N597,2)</f>
        <v>0.64</v>
      </c>
      <c r="P597" s="242">
        <v>0</v>
      </c>
      <c r="Q597" s="243">
        <f>ROUND(E597*P597,2)</f>
        <v>0</v>
      </c>
      <c r="R597" s="225"/>
      <c r="S597" s="225" t="s">
        <v>289</v>
      </c>
      <c r="T597" s="225" t="s">
        <v>277</v>
      </c>
      <c r="U597" s="225">
        <v>0</v>
      </c>
      <c r="V597" s="225">
        <f>ROUND(E597*U597,2)</f>
        <v>0</v>
      </c>
      <c r="W597" s="225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 t="s">
        <v>659</v>
      </c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</row>
    <row r="598" spans="1:60" outlineLevel="1" x14ac:dyDescent="0.25">
      <c r="A598" s="223"/>
      <c r="B598" s="224"/>
      <c r="C598" s="254" t="s">
        <v>797</v>
      </c>
      <c r="D598" s="226"/>
      <c r="E598" s="227">
        <v>28.02</v>
      </c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 t="s">
        <v>280</v>
      </c>
      <c r="AH598" s="206">
        <v>0</v>
      </c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</row>
    <row r="599" spans="1:60" outlineLevel="1" x14ac:dyDescent="0.25">
      <c r="A599" s="223"/>
      <c r="B599" s="224"/>
      <c r="C599" s="254" t="s">
        <v>798</v>
      </c>
      <c r="D599" s="226"/>
      <c r="E599" s="227">
        <v>27.88</v>
      </c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 t="s">
        <v>280</v>
      </c>
      <c r="AH599" s="206">
        <v>0</v>
      </c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</row>
    <row r="600" spans="1:60" outlineLevel="1" x14ac:dyDescent="0.25">
      <c r="A600" s="223"/>
      <c r="B600" s="224"/>
      <c r="C600" s="254" t="s">
        <v>799</v>
      </c>
      <c r="D600" s="226"/>
      <c r="E600" s="227">
        <v>21.25</v>
      </c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 t="s">
        <v>280</v>
      </c>
      <c r="AH600" s="206">
        <v>0</v>
      </c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</row>
    <row r="601" spans="1:60" outlineLevel="1" x14ac:dyDescent="0.25">
      <c r="A601" s="223"/>
      <c r="B601" s="224"/>
      <c r="C601" s="254" t="s">
        <v>800</v>
      </c>
      <c r="D601" s="226"/>
      <c r="E601" s="227">
        <v>6.78</v>
      </c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 t="s">
        <v>280</v>
      </c>
      <c r="AH601" s="206">
        <v>0</v>
      </c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</row>
    <row r="602" spans="1:60" outlineLevel="1" x14ac:dyDescent="0.25">
      <c r="A602" s="223"/>
      <c r="B602" s="224"/>
      <c r="C602" s="254" t="s">
        <v>801</v>
      </c>
      <c r="D602" s="226"/>
      <c r="E602" s="227">
        <v>24.22</v>
      </c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 t="s">
        <v>280</v>
      </c>
      <c r="AH602" s="206">
        <v>0</v>
      </c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</row>
    <row r="603" spans="1:60" outlineLevel="1" x14ac:dyDescent="0.25">
      <c r="A603" s="223"/>
      <c r="B603" s="224"/>
      <c r="C603" s="254" t="s">
        <v>802</v>
      </c>
      <c r="D603" s="226"/>
      <c r="E603" s="227">
        <v>5.6</v>
      </c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 t="s">
        <v>280</v>
      </c>
      <c r="AH603" s="206">
        <v>0</v>
      </c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</row>
    <row r="604" spans="1:60" outlineLevel="1" x14ac:dyDescent="0.25">
      <c r="A604" s="223"/>
      <c r="B604" s="224"/>
      <c r="C604" s="254" t="s">
        <v>803</v>
      </c>
      <c r="D604" s="226"/>
      <c r="E604" s="227">
        <v>6.03</v>
      </c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 t="s">
        <v>280</v>
      </c>
      <c r="AH604" s="206">
        <v>0</v>
      </c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</row>
    <row r="605" spans="1:60" outlineLevel="1" x14ac:dyDescent="0.25">
      <c r="A605" s="237">
        <v>156</v>
      </c>
      <c r="B605" s="238" t="s">
        <v>808</v>
      </c>
      <c r="C605" s="253" t="s">
        <v>809</v>
      </c>
      <c r="D605" s="239" t="s">
        <v>370</v>
      </c>
      <c r="E605" s="240">
        <v>108.024</v>
      </c>
      <c r="F605" s="241"/>
      <c r="G605" s="242">
        <f>ROUND(E605*F605,2)</f>
        <v>0</v>
      </c>
      <c r="H605" s="241"/>
      <c r="I605" s="242">
        <f>ROUND(E605*H605,2)</f>
        <v>0</v>
      </c>
      <c r="J605" s="241"/>
      <c r="K605" s="242">
        <f>ROUND(E605*J605,2)</f>
        <v>0</v>
      </c>
      <c r="L605" s="242">
        <v>21</v>
      </c>
      <c r="M605" s="242">
        <f>G605*(1+L605/100)</f>
        <v>0</v>
      </c>
      <c r="N605" s="242">
        <v>5.5000000000000003E-4</v>
      </c>
      <c r="O605" s="242">
        <f>ROUND(E605*N605,2)</f>
        <v>0.06</v>
      </c>
      <c r="P605" s="242">
        <v>0</v>
      </c>
      <c r="Q605" s="243">
        <f>ROUND(E605*P605,2)</f>
        <v>0</v>
      </c>
      <c r="R605" s="225" t="s">
        <v>672</v>
      </c>
      <c r="S605" s="225" t="s">
        <v>810</v>
      </c>
      <c r="T605" s="225" t="s">
        <v>277</v>
      </c>
      <c r="U605" s="225">
        <v>0</v>
      </c>
      <c r="V605" s="225">
        <f>ROUND(E605*U605,2)</f>
        <v>0</v>
      </c>
      <c r="W605" s="225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 t="s">
        <v>694</v>
      </c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</row>
    <row r="606" spans="1:60" outlineLevel="1" x14ac:dyDescent="0.25">
      <c r="A606" s="223"/>
      <c r="B606" s="224"/>
      <c r="C606" s="256" t="s">
        <v>751</v>
      </c>
      <c r="D606" s="228"/>
      <c r="E606" s="229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 t="s">
        <v>280</v>
      </c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</row>
    <row r="607" spans="1:60" ht="20.399999999999999" outlineLevel="1" x14ac:dyDescent="0.25">
      <c r="A607" s="223"/>
      <c r="B607" s="224"/>
      <c r="C607" s="257" t="s">
        <v>811</v>
      </c>
      <c r="D607" s="228"/>
      <c r="E607" s="229">
        <v>21</v>
      </c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 t="s">
        <v>280</v>
      </c>
      <c r="AH607" s="206">
        <v>2</v>
      </c>
      <c r="AI607" s="206"/>
      <c r="AJ607" s="206"/>
      <c r="AK607" s="206"/>
      <c r="AL607" s="206"/>
      <c r="AM607" s="206"/>
      <c r="AN607" s="206"/>
      <c r="AO607" s="206"/>
      <c r="AP607" s="206"/>
      <c r="AQ607" s="206"/>
      <c r="AR607" s="206"/>
      <c r="AS607" s="206"/>
      <c r="AT607" s="206"/>
      <c r="AU607" s="206"/>
      <c r="AV607" s="206"/>
      <c r="AW607" s="206"/>
      <c r="AX607" s="206"/>
      <c r="AY607" s="206"/>
      <c r="AZ607" s="206"/>
      <c r="BA607" s="206"/>
      <c r="BB607" s="206"/>
      <c r="BC607" s="206"/>
      <c r="BD607" s="206"/>
      <c r="BE607" s="206"/>
      <c r="BF607" s="206"/>
      <c r="BG607" s="206"/>
      <c r="BH607" s="206"/>
    </row>
    <row r="608" spans="1:60" outlineLevel="1" x14ac:dyDescent="0.25">
      <c r="A608" s="223"/>
      <c r="B608" s="224"/>
      <c r="C608" s="257" t="s">
        <v>812</v>
      </c>
      <c r="D608" s="228"/>
      <c r="E608" s="229">
        <v>20.3</v>
      </c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 t="s">
        <v>280</v>
      </c>
      <c r="AH608" s="206">
        <v>2</v>
      </c>
      <c r="AI608" s="206"/>
      <c r="AJ608" s="206"/>
      <c r="AK608" s="206"/>
      <c r="AL608" s="206"/>
      <c r="AM608" s="206"/>
      <c r="AN608" s="206"/>
      <c r="AO608" s="206"/>
      <c r="AP608" s="206"/>
      <c r="AQ608" s="206"/>
      <c r="AR608" s="206"/>
      <c r="AS608" s="206"/>
      <c r="AT608" s="206"/>
      <c r="AU608" s="206"/>
      <c r="AV608" s="206"/>
      <c r="AW608" s="206"/>
      <c r="AX608" s="206"/>
      <c r="AY608" s="206"/>
      <c r="AZ608" s="206"/>
      <c r="BA608" s="206"/>
      <c r="BB608" s="206"/>
      <c r="BC608" s="206"/>
      <c r="BD608" s="206"/>
      <c r="BE608" s="206"/>
      <c r="BF608" s="206"/>
      <c r="BG608" s="206"/>
      <c r="BH608" s="206"/>
    </row>
    <row r="609" spans="1:60" outlineLevel="1" x14ac:dyDescent="0.25">
      <c r="A609" s="223"/>
      <c r="B609" s="224"/>
      <c r="C609" s="257" t="s">
        <v>813</v>
      </c>
      <c r="D609" s="228"/>
      <c r="E609" s="229">
        <v>17.600000000000001</v>
      </c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 t="s">
        <v>280</v>
      </c>
      <c r="AH609" s="206">
        <v>2</v>
      </c>
      <c r="AI609" s="206"/>
      <c r="AJ609" s="206"/>
      <c r="AK609" s="206"/>
      <c r="AL609" s="206"/>
      <c r="AM609" s="206"/>
      <c r="AN609" s="206"/>
      <c r="AO609" s="206"/>
      <c r="AP609" s="206"/>
      <c r="AQ609" s="206"/>
      <c r="AR609" s="206"/>
      <c r="AS609" s="206"/>
      <c r="AT609" s="206"/>
      <c r="AU609" s="206"/>
      <c r="AV609" s="206"/>
      <c r="AW609" s="206"/>
      <c r="AX609" s="206"/>
      <c r="AY609" s="206"/>
      <c r="AZ609" s="206"/>
      <c r="BA609" s="206"/>
      <c r="BB609" s="206"/>
      <c r="BC609" s="206"/>
      <c r="BD609" s="206"/>
      <c r="BE609" s="206"/>
      <c r="BF609" s="206"/>
      <c r="BG609" s="206"/>
      <c r="BH609" s="206"/>
    </row>
    <row r="610" spans="1:60" outlineLevel="1" x14ac:dyDescent="0.25">
      <c r="A610" s="223"/>
      <c r="B610" s="224"/>
      <c r="C610" s="257" t="s">
        <v>814</v>
      </c>
      <c r="D610" s="228"/>
      <c r="E610" s="229">
        <v>5.79</v>
      </c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 t="s">
        <v>280</v>
      </c>
      <c r="AH610" s="206">
        <v>2</v>
      </c>
      <c r="AI610" s="206"/>
      <c r="AJ610" s="206"/>
      <c r="AK610" s="206"/>
      <c r="AL610" s="206"/>
      <c r="AM610" s="206"/>
      <c r="AN610" s="206"/>
      <c r="AO610" s="206"/>
      <c r="AP610" s="206"/>
      <c r="AQ610" s="206"/>
      <c r="AR610" s="206"/>
      <c r="AS610" s="206"/>
      <c r="AT610" s="206"/>
      <c r="AU610" s="206"/>
      <c r="AV610" s="206"/>
      <c r="AW610" s="206"/>
      <c r="AX610" s="206"/>
      <c r="AY610" s="206"/>
      <c r="AZ610" s="206"/>
      <c r="BA610" s="206"/>
      <c r="BB610" s="206"/>
      <c r="BC610" s="206"/>
      <c r="BD610" s="206"/>
      <c r="BE610" s="206"/>
      <c r="BF610" s="206"/>
      <c r="BG610" s="206"/>
      <c r="BH610" s="206"/>
    </row>
    <row r="611" spans="1:60" ht="30.6" outlineLevel="1" x14ac:dyDescent="0.25">
      <c r="A611" s="223"/>
      <c r="B611" s="224"/>
      <c r="C611" s="257" t="s">
        <v>815</v>
      </c>
      <c r="D611" s="228"/>
      <c r="E611" s="229">
        <v>23.504999999999999</v>
      </c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 t="s">
        <v>280</v>
      </c>
      <c r="AH611" s="206">
        <v>2</v>
      </c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</row>
    <row r="612" spans="1:60" outlineLevel="1" x14ac:dyDescent="0.25">
      <c r="A612" s="223"/>
      <c r="B612" s="224"/>
      <c r="C612" s="257" t="s">
        <v>816</v>
      </c>
      <c r="D612" s="228"/>
      <c r="E612" s="229">
        <v>9.2850000000000001</v>
      </c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 t="s">
        <v>280</v>
      </c>
      <c r="AH612" s="206">
        <v>2</v>
      </c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</row>
    <row r="613" spans="1:60" ht="20.399999999999999" outlineLevel="1" x14ac:dyDescent="0.25">
      <c r="A613" s="223"/>
      <c r="B613" s="224"/>
      <c r="C613" s="257" t="s">
        <v>817</v>
      </c>
      <c r="D613" s="228"/>
      <c r="E613" s="229">
        <v>5.4</v>
      </c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 t="s">
        <v>280</v>
      </c>
      <c r="AH613" s="206">
        <v>2</v>
      </c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</row>
    <row r="614" spans="1:60" outlineLevel="1" x14ac:dyDescent="0.25">
      <c r="A614" s="223"/>
      <c r="B614" s="224"/>
      <c r="C614" s="256" t="s">
        <v>761</v>
      </c>
      <c r="D614" s="228"/>
      <c r="E614" s="229"/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 t="s">
        <v>280</v>
      </c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</row>
    <row r="615" spans="1:60" outlineLevel="1" x14ac:dyDescent="0.25">
      <c r="A615" s="223"/>
      <c r="B615" s="224"/>
      <c r="C615" s="254" t="s">
        <v>818</v>
      </c>
      <c r="D615" s="226"/>
      <c r="E615" s="227">
        <v>108.024</v>
      </c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 t="s">
        <v>280</v>
      </c>
      <c r="AH615" s="206">
        <v>0</v>
      </c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</row>
    <row r="616" spans="1:60" ht="20.399999999999999" outlineLevel="1" x14ac:dyDescent="0.25">
      <c r="A616" s="237">
        <v>157</v>
      </c>
      <c r="B616" s="238" t="s">
        <v>819</v>
      </c>
      <c r="C616" s="253" t="s">
        <v>820</v>
      </c>
      <c r="D616" s="239" t="s">
        <v>314</v>
      </c>
      <c r="E616" s="240">
        <v>125.76900000000001</v>
      </c>
      <c r="F616" s="241"/>
      <c r="G616" s="242">
        <f>ROUND(E616*F616,2)</f>
        <v>0</v>
      </c>
      <c r="H616" s="241"/>
      <c r="I616" s="242">
        <f>ROUND(E616*H616,2)</f>
        <v>0</v>
      </c>
      <c r="J616" s="241"/>
      <c r="K616" s="242">
        <f>ROUND(E616*J616,2)</f>
        <v>0</v>
      </c>
      <c r="L616" s="242">
        <v>21</v>
      </c>
      <c r="M616" s="242">
        <f>G616*(1+L616/100)</f>
        <v>0</v>
      </c>
      <c r="N616" s="242">
        <v>2.8999999999999998E-3</v>
      </c>
      <c r="O616" s="242">
        <f>ROUND(E616*N616,2)</f>
        <v>0.36</v>
      </c>
      <c r="P616" s="242">
        <v>0</v>
      </c>
      <c r="Q616" s="243">
        <f>ROUND(E616*P616,2)</f>
        <v>0</v>
      </c>
      <c r="R616" s="225" t="s">
        <v>672</v>
      </c>
      <c r="S616" s="225" t="s">
        <v>276</v>
      </c>
      <c r="T616" s="225" t="s">
        <v>277</v>
      </c>
      <c r="U616" s="225">
        <v>0</v>
      </c>
      <c r="V616" s="225">
        <f>ROUND(E616*U616,2)</f>
        <v>0</v>
      </c>
      <c r="W616" s="225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 t="s">
        <v>694</v>
      </c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</row>
    <row r="617" spans="1:60" outlineLevel="1" x14ac:dyDescent="0.25">
      <c r="A617" s="223"/>
      <c r="B617" s="224"/>
      <c r="C617" s="256" t="s">
        <v>751</v>
      </c>
      <c r="D617" s="228"/>
      <c r="E617" s="229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 t="s">
        <v>280</v>
      </c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</row>
    <row r="618" spans="1:60" outlineLevel="1" x14ac:dyDescent="0.25">
      <c r="A618" s="223"/>
      <c r="B618" s="224"/>
      <c r="C618" s="257" t="s">
        <v>821</v>
      </c>
      <c r="D618" s="228"/>
      <c r="E618" s="229">
        <v>28.02</v>
      </c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 t="s">
        <v>280</v>
      </c>
      <c r="AH618" s="206">
        <v>2</v>
      </c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</row>
    <row r="619" spans="1:60" outlineLevel="1" x14ac:dyDescent="0.25">
      <c r="A619" s="223"/>
      <c r="B619" s="224"/>
      <c r="C619" s="257" t="s">
        <v>822</v>
      </c>
      <c r="D619" s="228"/>
      <c r="E619" s="229">
        <v>27.88</v>
      </c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 t="s">
        <v>280</v>
      </c>
      <c r="AH619" s="206">
        <v>2</v>
      </c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</row>
    <row r="620" spans="1:60" outlineLevel="1" x14ac:dyDescent="0.25">
      <c r="A620" s="223"/>
      <c r="B620" s="224"/>
      <c r="C620" s="257" t="s">
        <v>823</v>
      </c>
      <c r="D620" s="228"/>
      <c r="E620" s="229">
        <v>21.25</v>
      </c>
      <c r="F620" s="225"/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 t="s">
        <v>280</v>
      </c>
      <c r="AH620" s="206">
        <v>2</v>
      </c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</row>
    <row r="621" spans="1:60" outlineLevel="1" x14ac:dyDescent="0.25">
      <c r="A621" s="223"/>
      <c r="B621" s="224"/>
      <c r="C621" s="257" t="s">
        <v>824</v>
      </c>
      <c r="D621" s="228"/>
      <c r="E621" s="229">
        <v>6.78</v>
      </c>
      <c r="F621" s="225"/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 t="s">
        <v>280</v>
      </c>
      <c r="AH621" s="206">
        <v>2</v>
      </c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6"/>
      <c r="AT621" s="206"/>
      <c r="AU621" s="206"/>
      <c r="AV621" s="206"/>
      <c r="AW621" s="206"/>
      <c r="AX621" s="206"/>
      <c r="AY621" s="206"/>
      <c r="AZ621" s="206"/>
      <c r="BA621" s="206"/>
      <c r="BB621" s="206"/>
      <c r="BC621" s="206"/>
      <c r="BD621" s="206"/>
      <c r="BE621" s="206"/>
      <c r="BF621" s="206"/>
      <c r="BG621" s="206"/>
      <c r="BH621" s="206"/>
    </row>
    <row r="622" spans="1:60" outlineLevel="1" x14ac:dyDescent="0.25">
      <c r="A622" s="223"/>
      <c r="B622" s="224"/>
      <c r="C622" s="257" t="s">
        <v>825</v>
      </c>
      <c r="D622" s="228"/>
      <c r="E622" s="229">
        <v>24.22</v>
      </c>
      <c r="F622" s="225"/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 t="s">
        <v>280</v>
      </c>
      <c r="AH622" s="206">
        <v>2</v>
      </c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06"/>
      <c r="AT622" s="206"/>
      <c r="AU622" s="206"/>
      <c r="AV622" s="206"/>
      <c r="AW622" s="206"/>
      <c r="AX622" s="206"/>
      <c r="AY622" s="206"/>
      <c r="AZ622" s="206"/>
      <c r="BA622" s="206"/>
      <c r="BB622" s="206"/>
      <c r="BC622" s="206"/>
      <c r="BD622" s="206"/>
      <c r="BE622" s="206"/>
      <c r="BF622" s="206"/>
      <c r="BG622" s="206"/>
      <c r="BH622" s="206"/>
    </row>
    <row r="623" spans="1:60" outlineLevel="1" x14ac:dyDescent="0.25">
      <c r="A623" s="223"/>
      <c r="B623" s="224"/>
      <c r="C623" s="257" t="s">
        <v>826</v>
      </c>
      <c r="D623" s="228"/>
      <c r="E623" s="229">
        <v>5.6</v>
      </c>
      <c r="F623" s="225"/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 t="s">
        <v>280</v>
      </c>
      <c r="AH623" s="206">
        <v>2</v>
      </c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206"/>
      <c r="AT623" s="206"/>
      <c r="AU623" s="206"/>
      <c r="AV623" s="206"/>
      <c r="AW623" s="206"/>
      <c r="AX623" s="206"/>
      <c r="AY623" s="206"/>
      <c r="AZ623" s="206"/>
      <c r="BA623" s="206"/>
      <c r="BB623" s="206"/>
      <c r="BC623" s="206"/>
      <c r="BD623" s="206"/>
      <c r="BE623" s="206"/>
      <c r="BF623" s="206"/>
      <c r="BG623" s="206"/>
      <c r="BH623" s="206"/>
    </row>
    <row r="624" spans="1:60" outlineLevel="1" x14ac:dyDescent="0.25">
      <c r="A624" s="223"/>
      <c r="B624" s="224"/>
      <c r="C624" s="257" t="s">
        <v>827</v>
      </c>
      <c r="D624" s="228"/>
      <c r="E624" s="229">
        <v>6.03</v>
      </c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 t="s">
        <v>280</v>
      </c>
      <c r="AH624" s="206">
        <v>2</v>
      </c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</row>
    <row r="625" spans="1:60" outlineLevel="1" x14ac:dyDescent="0.25">
      <c r="A625" s="223"/>
      <c r="B625" s="224"/>
      <c r="C625" s="256" t="s">
        <v>761</v>
      </c>
      <c r="D625" s="228"/>
      <c r="E625" s="229"/>
      <c r="F625" s="225"/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 t="s">
        <v>280</v>
      </c>
      <c r="AH625" s="206"/>
      <c r="AI625" s="206"/>
      <c r="AJ625" s="206"/>
      <c r="AK625" s="206"/>
      <c r="AL625" s="206"/>
      <c r="AM625" s="206"/>
      <c r="AN625" s="206"/>
      <c r="AO625" s="206"/>
      <c r="AP625" s="206"/>
      <c r="AQ625" s="206"/>
      <c r="AR625" s="206"/>
      <c r="AS625" s="206"/>
      <c r="AT625" s="206"/>
      <c r="AU625" s="206"/>
      <c r="AV625" s="206"/>
      <c r="AW625" s="206"/>
      <c r="AX625" s="206"/>
      <c r="AY625" s="206"/>
      <c r="AZ625" s="206"/>
      <c r="BA625" s="206"/>
      <c r="BB625" s="206"/>
      <c r="BC625" s="206"/>
      <c r="BD625" s="206"/>
      <c r="BE625" s="206"/>
      <c r="BF625" s="206"/>
      <c r="BG625" s="206"/>
      <c r="BH625" s="206"/>
    </row>
    <row r="626" spans="1:60" outlineLevel="1" x14ac:dyDescent="0.25">
      <c r="A626" s="223"/>
      <c r="B626" s="224"/>
      <c r="C626" s="254" t="s">
        <v>828</v>
      </c>
      <c r="D626" s="226"/>
      <c r="E626" s="227">
        <v>125.76900000000001</v>
      </c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 t="s">
        <v>280</v>
      </c>
      <c r="AH626" s="206">
        <v>0</v>
      </c>
      <c r="AI626" s="206"/>
      <c r="AJ626" s="206"/>
      <c r="AK626" s="206"/>
      <c r="AL626" s="206"/>
      <c r="AM626" s="206"/>
      <c r="AN626" s="206"/>
      <c r="AO626" s="206"/>
      <c r="AP626" s="206"/>
      <c r="AQ626" s="206"/>
      <c r="AR626" s="206"/>
      <c r="AS626" s="206"/>
      <c r="AT626" s="206"/>
      <c r="AU626" s="206"/>
      <c r="AV626" s="206"/>
      <c r="AW626" s="206"/>
      <c r="AX626" s="206"/>
      <c r="AY626" s="206"/>
      <c r="AZ626" s="206"/>
      <c r="BA626" s="206"/>
      <c r="BB626" s="206"/>
      <c r="BC626" s="206"/>
      <c r="BD626" s="206"/>
      <c r="BE626" s="206"/>
      <c r="BF626" s="206"/>
      <c r="BG626" s="206"/>
      <c r="BH626" s="206"/>
    </row>
    <row r="627" spans="1:60" x14ac:dyDescent="0.25">
      <c r="A627" s="231" t="s">
        <v>271</v>
      </c>
      <c r="B627" s="232" t="s">
        <v>232</v>
      </c>
      <c r="C627" s="252" t="s">
        <v>233</v>
      </c>
      <c r="D627" s="233"/>
      <c r="E627" s="234"/>
      <c r="F627" s="235"/>
      <c r="G627" s="235">
        <f>SUMIF(AG628:AG679,"&lt;&gt;NOR",G628:G679)</f>
        <v>0</v>
      </c>
      <c r="H627" s="235"/>
      <c r="I627" s="235">
        <f>SUM(I628:I679)</f>
        <v>0</v>
      </c>
      <c r="J627" s="235"/>
      <c r="K627" s="235">
        <f>SUM(K628:K679)</f>
        <v>0</v>
      </c>
      <c r="L627" s="235"/>
      <c r="M627" s="235">
        <f>SUM(M628:M679)</f>
        <v>0</v>
      </c>
      <c r="N627" s="235"/>
      <c r="O627" s="235">
        <f>SUM(O628:O679)</f>
        <v>0.4</v>
      </c>
      <c r="P627" s="235"/>
      <c r="Q627" s="236">
        <f>SUM(Q628:Q679)</f>
        <v>0</v>
      </c>
      <c r="R627" s="230"/>
      <c r="S627" s="230"/>
      <c r="T627" s="230"/>
      <c r="U627" s="230"/>
      <c r="V627" s="230">
        <f>SUM(V628:V679)</f>
        <v>96.039999999999992</v>
      </c>
      <c r="W627" s="230"/>
      <c r="AG627" t="s">
        <v>272</v>
      </c>
    </row>
    <row r="628" spans="1:60" outlineLevel="1" x14ac:dyDescent="0.25">
      <c r="A628" s="237">
        <v>158</v>
      </c>
      <c r="B628" s="238" t="s">
        <v>829</v>
      </c>
      <c r="C628" s="253" t="s">
        <v>830</v>
      </c>
      <c r="D628" s="239" t="s">
        <v>314</v>
      </c>
      <c r="E628" s="240">
        <v>81.674000000000007</v>
      </c>
      <c r="F628" s="241"/>
      <c r="G628" s="242">
        <f>ROUND(E628*F628,2)</f>
        <v>0</v>
      </c>
      <c r="H628" s="241"/>
      <c r="I628" s="242">
        <f>ROUND(E628*H628,2)</f>
        <v>0</v>
      </c>
      <c r="J628" s="241"/>
      <c r="K628" s="242">
        <f>ROUND(E628*J628,2)</f>
        <v>0</v>
      </c>
      <c r="L628" s="242">
        <v>21</v>
      </c>
      <c r="M628" s="242">
        <f>G628*(1+L628/100)</f>
        <v>0</v>
      </c>
      <c r="N628" s="242">
        <v>2.1000000000000001E-4</v>
      </c>
      <c r="O628" s="242">
        <f>ROUND(E628*N628,2)</f>
        <v>0.02</v>
      </c>
      <c r="P628" s="242">
        <v>0</v>
      </c>
      <c r="Q628" s="243">
        <f>ROUND(E628*P628,2)</f>
        <v>0</v>
      </c>
      <c r="R628" s="225"/>
      <c r="S628" s="225" t="s">
        <v>276</v>
      </c>
      <c r="T628" s="225" t="s">
        <v>277</v>
      </c>
      <c r="U628" s="225">
        <v>0.05</v>
      </c>
      <c r="V628" s="225">
        <f>ROUND(E628*U628,2)</f>
        <v>4.08</v>
      </c>
      <c r="W628" s="225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 t="s">
        <v>659</v>
      </c>
      <c r="AH628" s="206"/>
      <c r="AI628" s="206"/>
      <c r="AJ628" s="206"/>
      <c r="AK628" s="206"/>
      <c r="AL628" s="206"/>
      <c r="AM628" s="206"/>
      <c r="AN628" s="206"/>
      <c r="AO628" s="206"/>
      <c r="AP628" s="206"/>
      <c r="AQ628" s="206"/>
      <c r="AR628" s="206"/>
      <c r="AS628" s="206"/>
      <c r="AT628" s="206"/>
      <c r="AU628" s="206"/>
      <c r="AV628" s="206"/>
      <c r="AW628" s="206"/>
      <c r="AX628" s="206"/>
      <c r="AY628" s="206"/>
      <c r="AZ628" s="206"/>
      <c r="BA628" s="206"/>
      <c r="BB628" s="206"/>
      <c r="BC628" s="206"/>
      <c r="BD628" s="206"/>
      <c r="BE628" s="206"/>
      <c r="BF628" s="206"/>
      <c r="BG628" s="206"/>
      <c r="BH628" s="206"/>
    </row>
    <row r="629" spans="1:60" outlineLevel="1" x14ac:dyDescent="0.25">
      <c r="A629" s="223"/>
      <c r="B629" s="224"/>
      <c r="C629" s="254" t="s">
        <v>831</v>
      </c>
      <c r="D629" s="226"/>
      <c r="E629" s="227">
        <v>29.43</v>
      </c>
      <c r="F629" s="225"/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 t="s">
        <v>280</v>
      </c>
      <c r="AH629" s="206">
        <v>0</v>
      </c>
      <c r="AI629" s="206"/>
      <c r="AJ629" s="206"/>
      <c r="AK629" s="206"/>
      <c r="AL629" s="206"/>
      <c r="AM629" s="206"/>
      <c r="AN629" s="206"/>
      <c r="AO629" s="206"/>
      <c r="AP629" s="206"/>
      <c r="AQ629" s="206"/>
      <c r="AR629" s="206"/>
      <c r="AS629" s="206"/>
      <c r="AT629" s="206"/>
      <c r="AU629" s="206"/>
      <c r="AV629" s="206"/>
      <c r="AW629" s="206"/>
      <c r="AX629" s="206"/>
      <c r="AY629" s="206"/>
      <c r="AZ629" s="206"/>
      <c r="BA629" s="206"/>
      <c r="BB629" s="206"/>
      <c r="BC629" s="206"/>
      <c r="BD629" s="206"/>
      <c r="BE629" s="206"/>
      <c r="BF629" s="206"/>
      <c r="BG629" s="206"/>
      <c r="BH629" s="206"/>
    </row>
    <row r="630" spans="1:60" outlineLevel="1" x14ac:dyDescent="0.25">
      <c r="A630" s="223"/>
      <c r="B630" s="224"/>
      <c r="C630" s="254" t="s">
        <v>832</v>
      </c>
      <c r="D630" s="226"/>
      <c r="E630" s="227">
        <v>-1.36</v>
      </c>
      <c r="F630" s="225"/>
      <c r="G630" s="225"/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 t="s">
        <v>280</v>
      </c>
      <c r="AH630" s="206">
        <v>0</v>
      </c>
      <c r="AI630" s="206"/>
      <c r="AJ630" s="206"/>
      <c r="AK630" s="206"/>
      <c r="AL630" s="206"/>
      <c r="AM630" s="206"/>
      <c r="AN630" s="206"/>
      <c r="AO630" s="206"/>
      <c r="AP630" s="206"/>
      <c r="AQ630" s="206"/>
      <c r="AR630" s="206"/>
      <c r="AS630" s="206"/>
      <c r="AT630" s="206"/>
      <c r="AU630" s="206"/>
      <c r="AV630" s="206"/>
      <c r="AW630" s="206"/>
      <c r="AX630" s="206"/>
      <c r="AY630" s="206"/>
      <c r="AZ630" s="206"/>
      <c r="BA630" s="206"/>
      <c r="BB630" s="206"/>
      <c r="BC630" s="206"/>
      <c r="BD630" s="206"/>
      <c r="BE630" s="206"/>
      <c r="BF630" s="206"/>
      <c r="BG630" s="206"/>
      <c r="BH630" s="206"/>
    </row>
    <row r="631" spans="1:60" outlineLevel="1" x14ac:dyDescent="0.25">
      <c r="A631" s="223"/>
      <c r="B631" s="224"/>
      <c r="C631" s="254" t="s">
        <v>833</v>
      </c>
      <c r="D631" s="226"/>
      <c r="E631" s="227">
        <v>-1.44</v>
      </c>
      <c r="F631" s="225"/>
      <c r="G631" s="225"/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 t="s">
        <v>280</v>
      </c>
      <c r="AH631" s="206">
        <v>0</v>
      </c>
      <c r="AI631" s="206"/>
      <c r="AJ631" s="206"/>
      <c r="AK631" s="206"/>
      <c r="AL631" s="206"/>
      <c r="AM631" s="206"/>
      <c r="AN631" s="206"/>
      <c r="AO631" s="206"/>
      <c r="AP631" s="206"/>
      <c r="AQ631" s="206"/>
      <c r="AR631" s="206"/>
      <c r="AS631" s="206"/>
      <c r="AT631" s="206"/>
      <c r="AU631" s="206"/>
      <c r="AV631" s="206"/>
      <c r="AW631" s="206"/>
      <c r="AX631" s="206"/>
      <c r="AY631" s="206"/>
      <c r="AZ631" s="206"/>
      <c r="BA631" s="206"/>
      <c r="BB631" s="206"/>
      <c r="BC631" s="206"/>
      <c r="BD631" s="206"/>
      <c r="BE631" s="206"/>
      <c r="BF631" s="206"/>
      <c r="BG631" s="206"/>
      <c r="BH631" s="206"/>
    </row>
    <row r="632" spans="1:60" ht="20.399999999999999" outlineLevel="1" x14ac:dyDescent="0.25">
      <c r="A632" s="223"/>
      <c r="B632" s="224"/>
      <c r="C632" s="254" t="s">
        <v>834</v>
      </c>
      <c r="D632" s="226"/>
      <c r="E632" s="227">
        <v>28.818000000000001</v>
      </c>
      <c r="F632" s="225"/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 t="s">
        <v>280</v>
      </c>
      <c r="AH632" s="206">
        <v>0</v>
      </c>
      <c r="AI632" s="206"/>
      <c r="AJ632" s="206"/>
      <c r="AK632" s="206"/>
      <c r="AL632" s="206"/>
      <c r="AM632" s="206"/>
      <c r="AN632" s="206"/>
      <c r="AO632" s="206"/>
      <c r="AP632" s="206"/>
      <c r="AQ632" s="206"/>
      <c r="AR632" s="206"/>
      <c r="AS632" s="206"/>
      <c r="AT632" s="206"/>
      <c r="AU632" s="206"/>
      <c r="AV632" s="206"/>
      <c r="AW632" s="206"/>
      <c r="AX632" s="206"/>
      <c r="AY632" s="206"/>
      <c r="AZ632" s="206"/>
      <c r="BA632" s="206"/>
      <c r="BB632" s="206"/>
      <c r="BC632" s="206"/>
      <c r="BD632" s="206"/>
      <c r="BE632" s="206"/>
      <c r="BF632" s="206"/>
      <c r="BG632" s="206"/>
      <c r="BH632" s="206"/>
    </row>
    <row r="633" spans="1:60" outlineLevel="1" x14ac:dyDescent="0.25">
      <c r="A633" s="223"/>
      <c r="B633" s="224"/>
      <c r="C633" s="254" t="s">
        <v>420</v>
      </c>
      <c r="D633" s="226"/>
      <c r="E633" s="227">
        <v>-1.44</v>
      </c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 t="s">
        <v>280</v>
      </c>
      <c r="AH633" s="206">
        <v>0</v>
      </c>
      <c r="AI633" s="206"/>
      <c r="AJ633" s="206"/>
      <c r="AK633" s="206"/>
      <c r="AL633" s="206"/>
      <c r="AM633" s="206"/>
      <c r="AN633" s="206"/>
      <c r="AO633" s="206"/>
      <c r="AP633" s="206"/>
      <c r="AQ633" s="206"/>
      <c r="AR633" s="206"/>
      <c r="AS633" s="206"/>
      <c r="AT633" s="206"/>
      <c r="AU633" s="206"/>
      <c r="AV633" s="206"/>
      <c r="AW633" s="206"/>
      <c r="AX633" s="206"/>
      <c r="AY633" s="206"/>
      <c r="AZ633" s="206"/>
      <c r="BA633" s="206"/>
      <c r="BB633" s="206"/>
      <c r="BC633" s="206"/>
      <c r="BD633" s="206"/>
      <c r="BE633" s="206"/>
      <c r="BF633" s="206"/>
      <c r="BG633" s="206"/>
      <c r="BH633" s="206"/>
    </row>
    <row r="634" spans="1:60" outlineLevel="1" x14ac:dyDescent="0.25">
      <c r="A634" s="223"/>
      <c r="B634" s="224"/>
      <c r="C634" s="254" t="s">
        <v>835</v>
      </c>
      <c r="D634" s="226"/>
      <c r="E634" s="227">
        <v>-2.88</v>
      </c>
      <c r="F634" s="225"/>
      <c r="G634" s="225"/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 t="s">
        <v>280</v>
      </c>
      <c r="AH634" s="206">
        <v>0</v>
      </c>
      <c r="AI634" s="206"/>
      <c r="AJ634" s="206"/>
      <c r="AK634" s="206"/>
      <c r="AL634" s="206"/>
      <c r="AM634" s="206"/>
      <c r="AN634" s="206"/>
      <c r="AO634" s="206"/>
      <c r="AP634" s="206"/>
      <c r="AQ634" s="206"/>
      <c r="AR634" s="206"/>
      <c r="AS634" s="206"/>
      <c r="AT634" s="206"/>
      <c r="AU634" s="206"/>
      <c r="AV634" s="206"/>
      <c r="AW634" s="206"/>
      <c r="AX634" s="206"/>
      <c r="AY634" s="206"/>
      <c r="AZ634" s="206"/>
      <c r="BA634" s="206"/>
      <c r="BB634" s="206"/>
      <c r="BC634" s="206"/>
      <c r="BD634" s="206"/>
      <c r="BE634" s="206"/>
      <c r="BF634" s="206"/>
      <c r="BG634" s="206"/>
      <c r="BH634" s="206"/>
    </row>
    <row r="635" spans="1:60" outlineLevel="1" x14ac:dyDescent="0.25">
      <c r="A635" s="223"/>
      <c r="B635" s="224"/>
      <c r="C635" s="254" t="s">
        <v>836</v>
      </c>
      <c r="D635" s="226"/>
      <c r="E635" s="227">
        <v>18.234000000000002</v>
      </c>
      <c r="F635" s="225"/>
      <c r="G635" s="225"/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 t="s">
        <v>280</v>
      </c>
      <c r="AH635" s="206">
        <v>0</v>
      </c>
      <c r="AI635" s="206"/>
      <c r="AJ635" s="206"/>
      <c r="AK635" s="206"/>
      <c r="AL635" s="206"/>
      <c r="AM635" s="206"/>
      <c r="AN635" s="206"/>
      <c r="AO635" s="206"/>
      <c r="AP635" s="206"/>
      <c r="AQ635" s="206"/>
      <c r="AR635" s="206"/>
      <c r="AS635" s="206"/>
      <c r="AT635" s="206"/>
      <c r="AU635" s="206"/>
      <c r="AV635" s="206"/>
      <c r="AW635" s="206"/>
      <c r="AX635" s="206"/>
      <c r="AY635" s="206"/>
      <c r="AZ635" s="206"/>
      <c r="BA635" s="206"/>
      <c r="BB635" s="206"/>
      <c r="BC635" s="206"/>
      <c r="BD635" s="206"/>
      <c r="BE635" s="206"/>
      <c r="BF635" s="206"/>
      <c r="BG635" s="206"/>
      <c r="BH635" s="206"/>
    </row>
    <row r="636" spans="1:60" outlineLevel="1" x14ac:dyDescent="0.25">
      <c r="A636" s="223"/>
      <c r="B636" s="224"/>
      <c r="C636" s="254" t="s">
        <v>837</v>
      </c>
      <c r="D636" s="226"/>
      <c r="E636" s="227">
        <v>-1.62</v>
      </c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 t="s">
        <v>280</v>
      </c>
      <c r="AH636" s="206">
        <v>0</v>
      </c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6"/>
      <c r="AT636" s="206"/>
      <c r="AU636" s="206"/>
      <c r="AV636" s="206"/>
      <c r="AW636" s="206"/>
      <c r="AX636" s="206"/>
      <c r="AY636" s="206"/>
      <c r="AZ636" s="206"/>
      <c r="BA636" s="206"/>
      <c r="BB636" s="206"/>
      <c r="BC636" s="206"/>
      <c r="BD636" s="206"/>
      <c r="BE636" s="206"/>
      <c r="BF636" s="206"/>
      <c r="BG636" s="206"/>
      <c r="BH636" s="206"/>
    </row>
    <row r="637" spans="1:60" ht="20.399999999999999" outlineLevel="1" x14ac:dyDescent="0.25">
      <c r="A637" s="223"/>
      <c r="B637" s="224"/>
      <c r="C637" s="254" t="s">
        <v>838</v>
      </c>
      <c r="D637" s="226"/>
      <c r="E637" s="227">
        <v>17.172000000000001</v>
      </c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 t="s">
        <v>280</v>
      </c>
      <c r="AH637" s="206">
        <v>0</v>
      </c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06"/>
      <c r="AT637" s="206"/>
      <c r="AU637" s="206"/>
      <c r="AV637" s="206"/>
      <c r="AW637" s="206"/>
      <c r="AX637" s="206"/>
      <c r="AY637" s="206"/>
      <c r="AZ637" s="206"/>
      <c r="BA637" s="206"/>
      <c r="BB637" s="206"/>
      <c r="BC637" s="206"/>
      <c r="BD637" s="206"/>
      <c r="BE637" s="206"/>
      <c r="BF637" s="206"/>
      <c r="BG637" s="206"/>
      <c r="BH637" s="206"/>
    </row>
    <row r="638" spans="1:60" outlineLevel="1" x14ac:dyDescent="0.25">
      <c r="A638" s="223"/>
      <c r="B638" s="224"/>
      <c r="C638" s="254" t="s">
        <v>437</v>
      </c>
      <c r="D638" s="226"/>
      <c r="E638" s="227">
        <v>-1.08</v>
      </c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 t="s">
        <v>280</v>
      </c>
      <c r="AH638" s="206">
        <v>0</v>
      </c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6"/>
      <c r="AT638" s="206"/>
      <c r="AU638" s="206"/>
      <c r="AV638" s="206"/>
      <c r="AW638" s="206"/>
      <c r="AX638" s="206"/>
      <c r="AY638" s="206"/>
      <c r="AZ638" s="206"/>
      <c r="BA638" s="206"/>
      <c r="BB638" s="206"/>
      <c r="BC638" s="206"/>
      <c r="BD638" s="206"/>
      <c r="BE638" s="206"/>
      <c r="BF638" s="206"/>
      <c r="BG638" s="206"/>
      <c r="BH638" s="206"/>
    </row>
    <row r="639" spans="1:60" outlineLevel="1" x14ac:dyDescent="0.25">
      <c r="A639" s="223"/>
      <c r="B639" s="224"/>
      <c r="C639" s="254" t="s">
        <v>839</v>
      </c>
      <c r="D639" s="226"/>
      <c r="E639" s="227">
        <v>-2.16</v>
      </c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 t="s">
        <v>280</v>
      </c>
      <c r="AH639" s="206">
        <v>0</v>
      </c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6"/>
      <c r="AT639" s="206"/>
      <c r="AU639" s="206"/>
      <c r="AV639" s="206"/>
      <c r="AW639" s="206"/>
      <c r="AX639" s="206"/>
      <c r="AY639" s="206"/>
      <c r="AZ639" s="206"/>
      <c r="BA639" s="206"/>
      <c r="BB639" s="206"/>
      <c r="BC639" s="206"/>
      <c r="BD639" s="206"/>
      <c r="BE639" s="206"/>
      <c r="BF639" s="206"/>
      <c r="BG639" s="206"/>
      <c r="BH639" s="206"/>
    </row>
    <row r="640" spans="1:60" outlineLevel="1" x14ac:dyDescent="0.25">
      <c r="A640" s="237">
        <v>159</v>
      </c>
      <c r="B640" s="238" t="s">
        <v>840</v>
      </c>
      <c r="C640" s="253" t="s">
        <v>841</v>
      </c>
      <c r="D640" s="239" t="s">
        <v>314</v>
      </c>
      <c r="E640" s="240">
        <v>81.674000000000007</v>
      </c>
      <c r="F640" s="241"/>
      <c r="G640" s="242">
        <f>ROUND(E640*F640,2)</f>
        <v>0</v>
      </c>
      <c r="H640" s="241"/>
      <c r="I640" s="242">
        <f>ROUND(E640*H640,2)</f>
        <v>0</v>
      </c>
      <c r="J640" s="241"/>
      <c r="K640" s="242">
        <f>ROUND(E640*J640,2)</f>
        <v>0</v>
      </c>
      <c r="L640" s="242">
        <v>21</v>
      </c>
      <c r="M640" s="242">
        <f>G640*(1+L640/100)</f>
        <v>0</v>
      </c>
      <c r="N640" s="242">
        <v>4.5500000000000002E-3</v>
      </c>
      <c r="O640" s="242">
        <f>ROUND(E640*N640,2)</f>
        <v>0.37</v>
      </c>
      <c r="P640" s="242">
        <v>0</v>
      </c>
      <c r="Q640" s="243">
        <f>ROUND(E640*P640,2)</f>
        <v>0</v>
      </c>
      <c r="R640" s="225"/>
      <c r="S640" s="225" t="s">
        <v>276</v>
      </c>
      <c r="T640" s="225" t="s">
        <v>277</v>
      </c>
      <c r="U640" s="225">
        <v>1.1259999999999999</v>
      </c>
      <c r="V640" s="225">
        <f>ROUND(E640*U640,2)</f>
        <v>91.96</v>
      </c>
      <c r="W640" s="225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 t="s">
        <v>659</v>
      </c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6"/>
      <c r="AT640" s="206"/>
      <c r="AU640" s="206"/>
      <c r="AV640" s="206"/>
      <c r="AW640" s="206"/>
      <c r="AX640" s="206"/>
      <c r="AY640" s="206"/>
      <c r="AZ640" s="206"/>
      <c r="BA640" s="206"/>
      <c r="BB640" s="206"/>
      <c r="BC640" s="206"/>
      <c r="BD640" s="206"/>
      <c r="BE640" s="206"/>
      <c r="BF640" s="206"/>
      <c r="BG640" s="206"/>
      <c r="BH640" s="206"/>
    </row>
    <row r="641" spans="1:60" outlineLevel="1" x14ac:dyDescent="0.25">
      <c r="A641" s="223"/>
      <c r="B641" s="224"/>
      <c r="C641" s="254" t="s">
        <v>831</v>
      </c>
      <c r="D641" s="226"/>
      <c r="E641" s="227">
        <v>29.43</v>
      </c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 t="s">
        <v>280</v>
      </c>
      <c r="AH641" s="206">
        <v>0</v>
      </c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</row>
    <row r="642" spans="1:60" outlineLevel="1" x14ac:dyDescent="0.25">
      <c r="A642" s="223"/>
      <c r="B642" s="224"/>
      <c r="C642" s="254" t="s">
        <v>832</v>
      </c>
      <c r="D642" s="226"/>
      <c r="E642" s="227">
        <v>-1.36</v>
      </c>
      <c r="F642" s="225"/>
      <c r="G642" s="225"/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 t="s">
        <v>280</v>
      </c>
      <c r="AH642" s="206">
        <v>0</v>
      </c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206"/>
      <c r="AT642" s="206"/>
      <c r="AU642" s="206"/>
      <c r="AV642" s="206"/>
      <c r="AW642" s="206"/>
      <c r="AX642" s="206"/>
      <c r="AY642" s="206"/>
      <c r="AZ642" s="206"/>
      <c r="BA642" s="206"/>
      <c r="BB642" s="206"/>
      <c r="BC642" s="206"/>
      <c r="BD642" s="206"/>
      <c r="BE642" s="206"/>
      <c r="BF642" s="206"/>
      <c r="BG642" s="206"/>
      <c r="BH642" s="206"/>
    </row>
    <row r="643" spans="1:60" outlineLevel="1" x14ac:dyDescent="0.25">
      <c r="A643" s="223"/>
      <c r="B643" s="224"/>
      <c r="C643" s="254" t="s">
        <v>833</v>
      </c>
      <c r="D643" s="226"/>
      <c r="E643" s="227">
        <v>-1.44</v>
      </c>
      <c r="F643" s="225"/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 t="s">
        <v>280</v>
      </c>
      <c r="AH643" s="206">
        <v>0</v>
      </c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</row>
    <row r="644" spans="1:60" ht="20.399999999999999" outlineLevel="1" x14ac:dyDescent="0.25">
      <c r="A644" s="223"/>
      <c r="B644" s="224"/>
      <c r="C644" s="254" t="s">
        <v>834</v>
      </c>
      <c r="D644" s="226"/>
      <c r="E644" s="227">
        <v>28.818000000000001</v>
      </c>
      <c r="F644" s="225"/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 t="s">
        <v>280</v>
      </c>
      <c r="AH644" s="206">
        <v>0</v>
      </c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206"/>
      <c r="AT644" s="206"/>
      <c r="AU644" s="206"/>
      <c r="AV644" s="206"/>
      <c r="AW644" s="206"/>
      <c r="AX644" s="206"/>
      <c r="AY644" s="206"/>
      <c r="AZ644" s="206"/>
      <c r="BA644" s="206"/>
      <c r="BB644" s="206"/>
      <c r="BC644" s="206"/>
      <c r="BD644" s="206"/>
      <c r="BE644" s="206"/>
      <c r="BF644" s="206"/>
      <c r="BG644" s="206"/>
      <c r="BH644" s="206"/>
    </row>
    <row r="645" spans="1:60" outlineLevel="1" x14ac:dyDescent="0.25">
      <c r="A645" s="223"/>
      <c r="B645" s="224"/>
      <c r="C645" s="254" t="s">
        <v>420</v>
      </c>
      <c r="D645" s="226"/>
      <c r="E645" s="227">
        <v>-1.44</v>
      </c>
      <c r="F645" s="225"/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 t="s">
        <v>280</v>
      </c>
      <c r="AH645" s="206">
        <v>0</v>
      </c>
      <c r="AI645" s="206"/>
      <c r="AJ645" s="206"/>
      <c r="AK645" s="206"/>
      <c r="AL645" s="206"/>
      <c r="AM645" s="206"/>
      <c r="AN645" s="206"/>
      <c r="AO645" s="206"/>
      <c r="AP645" s="206"/>
      <c r="AQ645" s="206"/>
      <c r="AR645" s="206"/>
      <c r="AS645" s="206"/>
      <c r="AT645" s="206"/>
      <c r="AU645" s="206"/>
      <c r="AV645" s="206"/>
      <c r="AW645" s="206"/>
      <c r="AX645" s="206"/>
      <c r="AY645" s="206"/>
      <c r="AZ645" s="206"/>
      <c r="BA645" s="206"/>
      <c r="BB645" s="206"/>
      <c r="BC645" s="206"/>
      <c r="BD645" s="206"/>
      <c r="BE645" s="206"/>
      <c r="BF645" s="206"/>
      <c r="BG645" s="206"/>
      <c r="BH645" s="206"/>
    </row>
    <row r="646" spans="1:60" outlineLevel="1" x14ac:dyDescent="0.25">
      <c r="A646" s="223"/>
      <c r="B646" s="224"/>
      <c r="C646" s="254" t="s">
        <v>835</v>
      </c>
      <c r="D646" s="226"/>
      <c r="E646" s="227">
        <v>-2.88</v>
      </c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 t="s">
        <v>280</v>
      </c>
      <c r="AH646" s="206">
        <v>0</v>
      </c>
      <c r="AI646" s="206"/>
      <c r="AJ646" s="206"/>
      <c r="AK646" s="206"/>
      <c r="AL646" s="206"/>
      <c r="AM646" s="206"/>
      <c r="AN646" s="206"/>
      <c r="AO646" s="206"/>
      <c r="AP646" s="206"/>
      <c r="AQ646" s="206"/>
      <c r="AR646" s="206"/>
      <c r="AS646" s="206"/>
      <c r="AT646" s="206"/>
      <c r="AU646" s="206"/>
      <c r="AV646" s="206"/>
      <c r="AW646" s="206"/>
      <c r="AX646" s="206"/>
      <c r="AY646" s="206"/>
      <c r="AZ646" s="206"/>
      <c r="BA646" s="206"/>
      <c r="BB646" s="206"/>
      <c r="BC646" s="206"/>
      <c r="BD646" s="206"/>
      <c r="BE646" s="206"/>
      <c r="BF646" s="206"/>
      <c r="BG646" s="206"/>
      <c r="BH646" s="206"/>
    </row>
    <row r="647" spans="1:60" outlineLevel="1" x14ac:dyDescent="0.25">
      <c r="A647" s="223"/>
      <c r="B647" s="224"/>
      <c r="C647" s="254" t="s">
        <v>836</v>
      </c>
      <c r="D647" s="226"/>
      <c r="E647" s="227">
        <v>18.234000000000002</v>
      </c>
      <c r="F647" s="225"/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 t="s">
        <v>280</v>
      </c>
      <c r="AH647" s="206">
        <v>0</v>
      </c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</row>
    <row r="648" spans="1:60" outlineLevel="1" x14ac:dyDescent="0.25">
      <c r="A648" s="223"/>
      <c r="B648" s="224"/>
      <c r="C648" s="254" t="s">
        <v>837</v>
      </c>
      <c r="D648" s="226"/>
      <c r="E648" s="227">
        <v>-1.62</v>
      </c>
      <c r="F648" s="225"/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 t="s">
        <v>280</v>
      </c>
      <c r="AH648" s="206">
        <v>0</v>
      </c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</row>
    <row r="649" spans="1:60" ht="20.399999999999999" outlineLevel="1" x14ac:dyDescent="0.25">
      <c r="A649" s="223"/>
      <c r="B649" s="224"/>
      <c r="C649" s="254" t="s">
        <v>838</v>
      </c>
      <c r="D649" s="226"/>
      <c r="E649" s="227">
        <v>17.172000000000001</v>
      </c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 t="s">
        <v>280</v>
      </c>
      <c r="AH649" s="206">
        <v>0</v>
      </c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</row>
    <row r="650" spans="1:60" outlineLevel="1" x14ac:dyDescent="0.25">
      <c r="A650" s="223"/>
      <c r="B650" s="224"/>
      <c r="C650" s="254" t="s">
        <v>437</v>
      </c>
      <c r="D650" s="226"/>
      <c r="E650" s="227">
        <v>-1.08</v>
      </c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 t="s">
        <v>280</v>
      </c>
      <c r="AH650" s="206">
        <v>0</v>
      </c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6"/>
      <c r="AT650" s="206"/>
      <c r="AU650" s="206"/>
      <c r="AV650" s="206"/>
      <c r="AW650" s="206"/>
      <c r="AX650" s="206"/>
      <c r="AY650" s="206"/>
      <c r="AZ650" s="206"/>
      <c r="BA650" s="206"/>
      <c r="BB650" s="206"/>
      <c r="BC650" s="206"/>
      <c r="BD650" s="206"/>
      <c r="BE650" s="206"/>
      <c r="BF650" s="206"/>
      <c r="BG650" s="206"/>
      <c r="BH650" s="206"/>
    </row>
    <row r="651" spans="1:60" outlineLevel="1" x14ac:dyDescent="0.25">
      <c r="A651" s="223"/>
      <c r="B651" s="224"/>
      <c r="C651" s="254" t="s">
        <v>839</v>
      </c>
      <c r="D651" s="226"/>
      <c r="E651" s="227">
        <v>-2.16</v>
      </c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 t="s">
        <v>280</v>
      </c>
      <c r="AH651" s="206">
        <v>0</v>
      </c>
      <c r="AI651" s="206"/>
      <c r="AJ651" s="206"/>
      <c r="AK651" s="206"/>
      <c r="AL651" s="206"/>
      <c r="AM651" s="206"/>
      <c r="AN651" s="206"/>
      <c r="AO651" s="206"/>
      <c r="AP651" s="206"/>
      <c r="AQ651" s="206"/>
      <c r="AR651" s="206"/>
      <c r="AS651" s="206"/>
      <c r="AT651" s="206"/>
      <c r="AU651" s="206"/>
      <c r="AV651" s="206"/>
      <c r="AW651" s="206"/>
      <c r="AX651" s="206"/>
      <c r="AY651" s="206"/>
      <c r="AZ651" s="206"/>
      <c r="BA651" s="206"/>
      <c r="BB651" s="206"/>
      <c r="BC651" s="206"/>
      <c r="BD651" s="206"/>
      <c r="BE651" s="206"/>
      <c r="BF651" s="206"/>
      <c r="BG651" s="206"/>
      <c r="BH651" s="206"/>
    </row>
    <row r="652" spans="1:60" outlineLevel="1" x14ac:dyDescent="0.25">
      <c r="A652" s="237">
        <v>160</v>
      </c>
      <c r="B652" s="238" t="s">
        <v>842</v>
      </c>
      <c r="C652" s="253" t="s">
        <v>843</v>
      </c>
      <c r="D652" s="239" t="s">
        <v>314</v>
      </c>
      <c r="E652" s="240">
        <v>81.674000000000007</v>
      </c>
      <c r="F652" s="241"/>
      <c r="G652" s="242">
        <f>ROUND(E652*F652,2)</f>
        <v>0</v>
      </c>
      <c r="H652" s="241"/>
      <c r="I652" s="242">
        <f>ROUND(E652*H652,2)</f>
        <v>0</v>
      </c>
      <c r="J652" s="241"/>
      <c r="K652" s="242">
        <f>ROUND(E652*J652,2)</f>
        <v>0</v>
      </c>
      <c r="L652" s="242">
        <v>21</v>
      </c>
      <c r="M652" s="242">
        <f>G652*(1+L652/100)</f>
        <v>0</v>
      </c>
      <c r="N652" s="242">
        <v>1.1E-4</v>
      </c>
      <c r="O652" s="242">
        <f>ROUND(E652*N652,2)</f>
        <v>0.01</v>
      </c>
      <c r="P652" s="242">
        <v>0</v>
      </c>
      <c r="Q652" s="243">
        <f>ROUND(E652*P652,2)</f>
        <v>0</v>
      </c>
      <c r="R652" s="225"/>
      <c r="S652" s="225" t="s">
        <v>276</v>
      </c>
      <c r="T652" s="225" t="s">
        <v>277</v>
      </c>
      <c r="U652" s="225">
        <v>0</v>
      </c>
      <c r="V652" s="225">
        <f>ROUND(E652*U652,2)</f>
        <v>0</v>
      </c>
      <c r="W652" s="225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 t="s">
        <v>659</v>
      </c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6"/>
      <c r="BB652" s="206"/>
      <c r="BC652" s="206"/>
      <c r="BD652" s="206"/>
      <c r="BE652" s="206"/>
      <c r="BF652" s="206"/>
      <c r="BG652" s="206"/>
      <c r="BH652" s="206"/>
    </row>
    <row r="653" spans="1:60" outlineLevel="1" x14ac:dyDescent="0.25">
      <c r="A653" s="223"/>
      <c r="B653" s="224"/>
      <c r="C653" s="254" t="s">
        <v>831</v>
      </c>
      <c r="D653" s="226"/>
      <c r="E653" s="227">
        <v>29.43</v>
      </c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 t="s">
        <v>280</v>
      </c>
      <c r="AH653" s="206">
        <v>0</v>
      </c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</row>
    <row r="654" spans="1:60" outlineLevel="1" x14ac:dyDescent="0.25">
      <c r="A654" s="223"/>
      <c r="B654" s="224"/>
      <c r="C654" s="254" t="s">
        <v>832</v>
      </c>
      <c r="D654" s="226"/>
      <c r="E654" s="227">
        <v>-1.36</v>
      </c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 t="s">
        <v>280</v>
      </c>
      <c r="AH654" s="206">
        <v>0</v>
      </c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</row>
    <row r="655" spans="1:60" outlineLevel="1" x14ac:dyDescent="0.25">
      <c r="A655" s="223"/>
      <c r="B655" s="224"/>
      <c r="C655" s="254" t="s">
        <v>833</v>
      </c>
      <c r="D655" s="226"/>
      <c r="E655" s="227">
        <v>-1.44</v>
      </c>
      <c r="F655" s="225"/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 t="s">
        <v>280</v>
      </c>
      <c r="AH655" s="206">
        <v>0</v>
      </c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</row>
    <row r="656" spans="1:60" ht="20.399999999999999" outlineLevel="1" x14ac:dyDescent="0.25">
      <c r="A656" s="223"/>
      <c r="B656" s="224"/>
      <c r="C656" s="254" t="s">
        <v>834</v>
      </c>
      <c r="D656" s="226"/>
      <c r="E656" s="227">
        <v>28.818000000000001</v>
      </c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 t="s">
        <v>280</v>
      </c>
      <c r="AH656" s="206">
        <v>0</v>
      </c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</row>
    <row r="657" spans="1:60" outlineLevel="1" x14ac:dyDescent="0.25">
      <c r="A657" s="223"/>
      <c r="B657" s="224"/>
      <c r="C657" s="254" t="s">
        <v>420</v>
      </c>
      <c r="D657" s="226"/>
      <c r="E657" s="227">
        <v>-1.44</v>
      </c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 t="s">
        <v>280</v>
      </c>
      <c r="AH657" s="206">
        <v>0</v>
      </c>
      <c r="AI657" s="206"/>
      <c r="AJ657" s="206"/>
      <c r="AK657" s="206"/>
      <c r="AL657" s="206"/>
      <c r="AM657" s="206"/>
      <c r="AN657" s="206"/>
      <c r="AO657" s="206"/>
      <c r="AP657" s="206"/>
      <c r="AQ657" s="206"/>
      <c r="AR657" s="206"/>
      <c r="AS657" s="206"/>
      <c r="AT657" s="206"/>
      <c r="AU657" s="206"/>
      <c r="AV657" s="206"/>
      <c r="AW657" s="206"/>
      <c r="AX657" s="206"/>
      <c r="AY657" s="206"/>
      <c r="AZ657" s="206"/>
      <c r="BA657" s="206"/>
      <c r="BB657" s="206"/>
      <c r="BC657" s="206"/>
      <c r="BD657" s="206"/>
      <c r="BE657" s="206"/>
      <c r="BF657" s="206"/>
      <c r="BG657" s="206"/>
      <c r="BH657" s="206"/>
    </row>
    <row r="658" spans="1:60" outlineLevel="1" x14ac:dyDescent="0.25">
      <c r="A658" s="223"/>
      <c r="B658" s="224"/>
      <c r="C658" s="254" t="s">
        <v>835</v>
      </c>
      <c r="D658" s="226"/>
      <c r="E658" s="227">
        <v>-2.88</v>
      </c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 t="s">
        <v>280</v>
      </c>
      <c r="AH658" s="206">
        <v>0</v>
      </c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6"/>
      <c r="BB658" s="206"/>
      <c r="BC658" s="206"/>
      <c r="BD658" s="206"/>
      <c r="BE658" s="206"/>
      <c r="BF658" s="206"/>
      <c r="BG658" s="206"/>
      <c r="BH658" s="206"/>
    </row>
    <row r="659" spans="1:60" outlineLevel="1" x14ac:dyDescent="0.25">
      <c r="A659" s="223"/>
      <c r="B659" s="224"/>
      <c r="C659" s="254" t="s">
        <v>836</v>
      </c>
      <c r="D659" s="226"/>
      <c r="E659" s="227">
        <v>18.234000000000002</v>
      </c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 t="s">
        <v>280</v>
      </c>
      <c r="AH659" s="206">
        <v>0</v>
      </c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</row>
    <row r="660" spans="1:60" outlineLevel="1" x14ac:dyDescent="0.25">
      <c r="A660" s="223"/>
      <c r="B660" s="224"/>
      <c r="C660" s="254" t="s">
        <v>837</v>
      </c>
      <c r="D660" s="226"/>
      <c r="E660" s="227">
        <v>-1.62</v>
      </c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 t="s">
        <v>280</v>
      </c>
      <c r="AH660" s="206">
        <v>0</v>
      </c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</row>
    <row r="661" spans="1:60" ht="20.399999999999999" outlineLevel="1" x14ac:dyDescent="0.25">
      <c r="A661" s="223"/>
      <c r="B661" s="224"/>
      <c r="C661" s="254" t="s">
        <v>838</v>
      </c>
      <c r="D661" s="226"/>
      <c r="E661" s="227">
        <v>17.172000000000001</v>
      </c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 t="s">
        <v>280</v>
      </c>
      <c r="AH661" s="206">
        <v>0</v>
      </c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</row>
    <row r="662" spans="1:60" outlineLevel="1" x14ac:dyDescent="0.25">
      <c r="A662" s="223"/>
      <c r="B662" s="224"/>
      <c r="C662" s="254" t="s">
        <v>437</v>
      </c>
      <c r="D662" s="226"/>
      <c r="E662" s="227">
        <v>-1.08</v>
      </c>
      <c r="F662" s="225"/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 t="s">
        <v>280</v>
      </c>
      <c r="AH662" s="206">
        <v>0</v>
      </c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</row>
    <row r="663" spans="1:60" outlineLevel="1" x14ac:dyDescent="0.25">
      <c r="A663" s="223"/>
      <c r="B663" s="224"/>
      <c r="C663" s="254" t="s">
        <v>839</v>
      </c>
      <c r="D663" s="226"/>
      <c r="E663" s="227">
        <v>-2.16</v>
      </c>
      <c r="F663" s="225"/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 t="s">
        <v>280</v>
      </c>
      <c r="AH663" s="206">
        <v>0</v>
      </c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</row>
    <row r="664" spans="1:60" outlineLevel="1" x14ac:dyDescent="0.25">
      <c r="A664" s="244">
        <v>161</v>
      </c>
      <c r="B664" s="245" t="s">
        <v>844</v>
      </c>
      <c r="C664" s="255" t="s">
        <v>845</v>
      </c>
      <c r="D664" s="246" t="s">
        <v>0</v>
      </c>
      <c r="E664" s="247">
        <v>3102.7952599999999</v>
      </c>
      <c r="F664" s="248"/>
      <c r="G664" s="249">
        <f>ROUND(E664*F664,2)</f>
        <v>0</v>
      </c>
      <c r="H664" s="248"/>
      <c r="I664" s="249">
        <f>ROUND(E664*H664,2)</f>
        <v>0</v>
      </c>
      <c r="J664" s="248"/>
      <c r="K664" s="249">
        <f>ROUND(E664*J664,2)</f>
        <v>0</v>
      </c>
      <c r="L664" s="249">
        <v>21</v>
      </c>
      <c r="M664" s="249">
        <f>G664*(1+L664/100)</f>
        <v>0</v>
      </c>
      <c r="N664" s="249">
        <v>0</v>
      </c>
      <c r="O664" s="249">
        <f>ROUND(E664*N664,2)</f>
        <v>0</v>
      </c>
      <c r="P664" s="249">
        <v>0</v>
      </c>
      <c r="Q664" s="250">
        <f>ROUND(E664*P664,2)</f>
        <v>0</v>
      </c>
      <c r="R664" s="225"/>
      <c r="S664" s="225" t="s">
        <v>276</v>
      </c>
      <c r="T664" s="225" t="s">
        <v>277</v>
      </c>
      <c r="U664" s="225">
        <v>0</v>
      </c>
      <c r="V664" s="225">
        <f>ROUND(E664*U664,2)</f>
        <v>0</v>
      </c>
      <c r="W664" s="225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 t="s">
        <v>455</v>
      </c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</row>
    <row r="665" spans="1:60" ht="20.399999999999999" outlineLevel="1" x14ac:dyDescent="0.25">
      <c r="A665" s="237">
        <v>162</v>
      </c>
      <c r="B665" s="238" t="s">
        <v>846</v>
      </c>
      <c r="C665" s="253" t="s">
        <v>847</v>
      </c>
      <c r="D665" s="239" t="s">
        <v>314</v>
      </c>
      <c r="E665" s="240">
        <v>89.841399999999993</v>
      </c>
      <c r="F665" s="241"/>
      <c r="G665" s="242">
        <f>ROUND(E665*F665,2)</f>
        <v>0</v>
      </c>
      <c r="H665" s="241"/>
      <c r="I665" s="242">
        <f>ROUND(E665*H665,2)</f>
        <v>0</v>
      </c>
      <c r="J665" s="241"/>
      <c r="K665" s="242">
        <f>ROUND(E665*J665,2)</f>
        <v>0</v>
      </c>
      <c r="L665" s="242">
        <v>21</v>
      </c>
      <c r="M665" s="242">
        <f>G665*(1+L665/100)</f>
        <v>0</v>
      </c>
      <c r="N665" s="242">
        <v>0</v>
      </c>
      <c r="O665" s="242">
        <f>ROUND(E665*N665,2)</f>
        <v>0</v>
      </c>
      <c r="P665" s="242">
        <v>0</v>
      </c>
      <c r="Q665" s="243">
        <f>ROUND(E665*P665,2)</f>
        <v>0</v>
      </c>
      <c r="R665" s="225" t="s">
        <v>672</v>
      </c>
      <c r="S665" s="225" t="s">
        <v>276</v>
      </c>
      <c r="T665" s="225" t="s">
        <v>277</v>
      </c>
      <c r="U665" s="225">
        <v>0</v>
      </c>
      <c r="V665" s="225">
        <f>ROUND(E665*U665,2)</f>
        <v>0</v>
      </c>
      <c r="W665" s="225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 t="s">
        <v>684</v>
      </c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</row>
    <row r="666" spans="1:60" outlineLevel="1" x14ac:dyDescent="0.25">
      <c r="A666" s="223"/>
      <c r="B666" s="224"/>
      <c r="C666" s="256" t="s">
        <v>751</v>
      </c>
      <c r="D666" s="228"/>
      <c r="E666" s="229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 t="s">
        <v>280</v>
      </c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</row>
    <row r="667" spans="1:60" outlineLevel="1" x14ac:dyDescent="0.25">
      <c r="A667" s="223"/>
      <c r="B667" s="224"/>
      <c r="C667" s="257" t="s">
        <v>848</v>
      </c>
      <c r="D667" s="228"/>
      <c r="E667" s="229">
        <v>29.43</v>
      </c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 t="s">
        <v>280</v>
      </c>
      <c r="AH667" s="206">
        <v>2</v>
      </c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</row>
    <row r="668" spans="1:60" outlineLevel="1" x14ac:dyDescent="0.25">
      <c r="A668" s="223"/>
      <c r="B668" s="224"/>
      <c r="C668" s="257" t="s">
        <v>849</v>
      </c>
      <c r="D668" s="228"/>
      <c r="E668" s="229">
        <v>-1.36</v>
      </c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 t="s">
        <v>280</v>
      </c>
      <c r="AH668" s="206">
        <v>2</v>
      </c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</row>
    <row r="669" spans="1:60" outlineLevel="1" x14ac:dyDescent="0.25">
      <c r="A669" s="223"/>
      <c r="B669" s="224"/>
      <c r="C669" s="257" t="s">
        <v>850</v>
      </c>
      <c r="D669" s="228"/>
      <c r="E669" s="229">
        <v>-1.44</v>
      </c>
      <c r="F669" s="225"/>
      <c r="G669" s="225"/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 t="s">
        <v>280</v>
      </c>
      <c r="AH669" s="206">
        <v>2</v>
      </c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</row>
    <row r="670" spans="1:60" ht="20.399999999999999" outlineLevel="1" x14ac:dyDescent="0.25">
      <c r="A670" s="223"/>
      <c r="B670" s="224"/>
      <c r="C670" s="257" t="s">
        <v>851</v>
      </c>
      <c r="D670" s="228"/>
      <c r="E670" s="229">
        <v>28.818000000000001</v>
      </c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 t="s">
        <v>280</v>
      </c>
      <c r="AH670" s="206">
        <v>2</v>
      </c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</row>
    <row r="671" spans="1:60" outlineLevel="1" x14ac:dyDescent="0.25">
      <c r="A671" s="223"/>
      <c r="B671" s="224"/>
      <c r="C671" s="257" t="s">
        <v>852</v>
      </c>
      <c r="D671" s="228"/>
      <c r="E671" s="229">
        <v>-1.44</v>
      </c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 t="s">
        <v>280</v>
      </c>
      <c r="AH671" s="206">
        <v>2</v>
      </c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</row>
    <row r="672" spans="1:60" outlineLevel="1" x14ac:dyDescent="0.25">
      <c r="A672" s="223"/>
      <c r="B672" s="224"/>
      <c r="C672" s="257" t="s">
        <v>853</v>
      </c>
      <c r="D672" s="228"/>
      <c r="E672" s="229">
        <v>-2.88</v>
      </c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 t="s">
        <v>280</v>
      </c>
      <c r="AH672" s="206">
        <v>2</v>
      </c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</row>
    <row r="673" spans="1:60" outlineLevel="1" x14ac:dyDescent="0.25">
      <c r="A673" s="223"/>
      <c r="B673" s="224"/>
      <c r="C673" s="257" t="s">
        <v>854</v>
      </c>
      <c r="D673" s="228"/>
      <c r="E673" s="229">
        <v>18.234000000000002</v>
      </c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 t="s">
        <v>280</v>
      </c>
      <c r="AH673" s="206">
        <v>2</v>
      </c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</row>
    <row r="674" spans="1:60" outlineLevel="1" x14ac:dyDescent="0.25">
      <c r="A674" s="223"/>
      <c r="B674" s="224"/>
      <c r="C674" s="257" t="s">
        <v>855</v>
      </c>
      <c r="D674" s="228"/>
      <c r="E674" s="229">
        <v>-1.62</v>
      </c>
      <c r="F674" s="225"/>
      <c r="G674" s="225"/>
      <c r="H674" s="225"/>
      <c r="I674" s="225"/>
      <c r="J674" s="225"/>
      <c r="K674" s="225"/>
      <c r="L674" s="225"/>
      <c r="M674" s="225"/>
      <c r="N674" s="225"/>
      <c r="O674" s="225"/>
      <c r="P674" s="225"/>
      <c r="Q674" s="225"/>
      <c r="R674" s="225"/>
      <c r="S674" s="225"/>
      <c r="T674" s="225"/>
      <c r="U674" s="225"/>
      <c r="V674" s="225"/>
      <c r="W674" s="225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 t="s">
        <v>280</v>
      </c>
      <c r="AH674" s="206">
        <v>2</v>
      </c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</row>
    <row r="675" spans="1:60" ht="20.399999999999999" outlineLevel="1" x14ac:dyDescent="0.25">
      <c r="A675" s="223"/>
      <c r="B675" s="224"/>
      <c r="C675" s="257" t="s">
        <v>856</v>
      </c>
      <c r="D675" s="228"/>
      <c r="E675" s="229">
        <v>17.172000000000001</v>
      </c>
      <c r="F675" s="225"/>
      <c r="G675" s="225"/>
      <c r="H675" s="225"/>
      <c r="I675" s="225"/>
      <c r="J675" s="225"/>
      <c r="K675" s="225"/>
      <c r="L675" s="225"/>
      <c r="M675" s="225"/>
      <c r="N675" s="225"/>
      <c r="O675" s="225"/>
      <c r="P675" s="225"/>
      <c r="Q675" s="225"/>
      <c r="R675" s="225"/>
      <c r="S675" s="225"/>
      <c r="T675" s="225"/>
      <c r="U675" s="225"/>
      <c r="V675" s="225"/>
      <c r="W675" s="225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 t="s">
        <v>280</v>
      </c>
      <c r="AH675" s="206">
        <v>2</v>
      </c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</row>
    <row r="676" spans="1:60" outlineLevel="1" x14ac:dyDescent="0.25">
      <c r="A676" s="223"/>
      <c r="B676" s="224"/>
      <c r="C676" s="257" t="s">
        <v>857</v>
      </c>
      <c r="D676" s="228"/>
      <c r="E676" s="229">
        <v>-1.08</v>
      </c>
      <c r="F676" s="225"/>
      <c r="G676" s="225"/>
      <c r="H676" s="225"/>
      <c r="I676" s="225"/>
      <c r="J676" s="225"/>
      <c r="K676" s="225"/>
      <c r="L676" s="225"/>
      <c r="M676" s="225"/>
      <c r="N676" s="225"/>
      <c r="O676" s="225"/>
      <c r="P676" s="225"/>
      <c r="Q676" s="225"/>
      <c r="R676" s="225"/>
      <c r="S676" s="225"/>
      <c r="T676" s="225"/>
      <c r="U676" s="225"/>
      <c r="V676" s="225"/>
      <c r="W676" s="225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 t="s">
        <v>280</v>
      </c>
      <c r="AH676" s="206">
        <v>2</v>
      </c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</row>
    <row r="677" spans="1:60" outlineLevel="1" x14ac:dyDescent="0.25">
      <c r="A677" s="223"/>
      <c r="B677" s="224"/>
      <c r="C677" s="257" t="s">
        <v>858</v>
      </c>
      <c r="D677" s="228"/>
      <c r="E677" s="229">
        <v>-2.16</v>
      </c>
      <c r="F677" s="225"/>
      <c r="G677" s="225"/>
      <c r="H677" s="225"/>
      <c r="I677" s="225"/>
      <c r="J677" s="225"/>
      <c r="K677" s="225"/>
      <c r="L677" s="225"/>
      <c r="M677" s="225"/>
      <c r="N677" s="225"/>
      <c r="O677" s="225"/>
      <c r="P677" s="225"/>
      <c r="Q677" s="225"/>
      <c r="R677" s="225"/>
      <c r="S677" s="225"/>
      <c r="T677" s="225"/>
      <c r="U677" s="225"/>
      <c r="V677" s="225"/>
      <c r="W677" s="225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 t="s">
        <v>280</v>
      </c>
      <c r="AH677" s="206">
        <v>2</v>
      </c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</row>
    <row r="678" spans="1:60" outlineLevel="1" x14ac:dyDescent="0.25">
      <c r="A678" s="223"/>
      <c r="B678" s="224"/>
      <c r="C678" s="256" t="s">
        <v>761</v>
      </c>
      <c r="D678" s="228"/>
      <c r="E678" s="229"/>
      <c r="F678" s="225"/>
      <c r="G678" s="225"/>
      <c r="H678" s="225"/>
      <c r="I678" s="225"/>
      <c r="J678" s="225"/>
      <c r="K678" s="225"/>
      <c r="L678" s="225"/>
      <c r="M678" s="225"/>
      <c r="N678" s="225"/>
      <c r="O678" s="225"/>
      <c r="P678" s="225"/>
      <c r="Q678" s="225"/>
      <c r="R678" s="225"/>
      <c r="S678" s="225"/>
      <c r="T678" s="225"/>
      <c r="U678" s="225"/>
      <c r="V678" s="225"/>
      <c r="W678" s="225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 t="s">
        <v>280</v>
      </c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</row>
    <row r="679" spans="1:60" outlineLevel="1" x14ac:dyDescent="0.25">
      <c r="A679" s="223"/>
      <c r="B679" s="224"/>
      <c r="C679" s="254" t="s">
        <v>859</v>
      </c>
      <c r="D679" s="226"/>
      <c r="E679" s="227">
        <v>89.841399999999993</v>
      </c>
      <c r="F679" s="225"/>
      <c r="G679" s="225"/>
      <c r="H679" s="22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225"/>
      <c r="V679" s="225"/>
      <c r="W679" s="225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 t="s">
        <v>280</v>
      </c>
      <c r="AH679" s="206">
        <v>0</v>
      </c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</row>
    <row r="680" spans="1:60" x14ac:dyDescent="0.25">
      <c r="A680" s="231" t="s">
        <v>271</v>
      </c>
      <c r="B680" s="232" t="s">
        <v>234</v>
      </c>
      <c r="C680" s="252" t="s">
        <v>235</v>
      </c>
      <c r="D680" s="233"/>
      <c r="E680" s="234"/>
      <c r="F680" s="235"/>
      <c r="G680" s="235">
        <f>SUMIF(AG681:AG688,"&lt;&gt;NOR",G681:G688)</f>
        <v>0</v>
      </c>
      <c r="H680" s="235"/>
      <c r="I680" s="235">
        <f>SUM(I681:I688)</f>
        <v>0</v>
      </c>
      <c r="J680" s="235"/>
      <c r="K680" s="235">
        <f>SUM(K681:K688)</f>
        <v>0</v>
      </c>
      <c r="L680" s="235"/>
      <c r="M680" s="235">
        <f>SUM(M681:M688)</f>
        <v>0</v>
      </c>
      <c r="N680" s="235"/>
      <c r="O680" s="235">
        <f>SUM(O681:O688)</f>
        <v>0.01</v>
      </c>
      <c r="P680" s="235"/>
      <c r="Q680" s="236">
        <f>SUM(Q681:Q688)</f>
        <v>0</v>
      </c>
      <c r="R680" s="230"/>
      <c r="S680" s="230"/>
      <c r="T680" s="230"/>
      <c r="U680" s="230"/>
      <c r="V680" s="230">
        <f>SUM(V681:V688)</f>
        <v>9.6999999999999993</v>
      </c>
      <c r="W680" s="230"/>
      <c r="AG680" t="s">
        <v>272</v>
      </c>
    </row>
    <row r="681" spans="1:60" ht="20.399999999999999" outlineLevel="1" x14ac:dyDescent="0.25">
      <c r="A681" s="237">
        <v>163</v>
      </c>
      <c r="B681" s="238" t="s">
        <v>860</v>
      </c>
      <c r="C681" s="253" t="s">
        <v>861</v>
      </c>
      <c r="D681" s="239" t="s">
        <v>314</v>
      </c>
      <c r="E681" s="240">
        <v>18.601400000000002</v>
      </c>
      <c r="F681" s="241"/>
      <c r="G681" s="242">
        <f>ROUND(E681*F681,2)</f>
        <v>0</v>
      </c>
      <c r="H681" s="241"/>
      <c r="I681" s="242">
        <f>ROUND(E681*H681,2)</f>
        <v>0</v>
      </c>
      <c r="J681" s="241"/>
      <c r="K681" s="242">
        <f>ROUND(E681*J681,2)</f>
        <v>0</v>
      </c>
      <c r="L681" s="242">
        <v>21</v>
      </c>
      <c r="M681" s="242">
        <f>G681*(1+L681/100)</f>
        <v>0</v>
      </c>
      <c r="N681" s="242">
        <v>2.7999999999999998E-4</v>
      </c>
      <c r="O681" s="242">
        <f>ROUND(E681*N681,2)</f>
        <v>0.01</v>
      </c>
      <c r="P681" s="242">
        <v>0</v>
      </c>
      <c r="Q681" s="243">
        <f>ROUND(E681*P681,2)</f>
        <v>0</v>
      </c>
      <c r="R681" s="225"/>
      <c r="S681" s="225" t="s">
        <v>276</v>
      </c>
      <c r="T681" s="225" t="s">
        <v>277</v>
      </c>
      <c r="U681" s="225">
        <v>0.307</v>
      </c>
      <c r="V681" s="225">
        <f>ROUND(E681*U681,2)</f>
        <v>5.71</v>
      </c>
      <c r="W681" s="225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 t="s">
        <v>659</v>
      </c>
      <c r="AH681" s="206"/>
      <c r="AI681" s="206"/>
      <c r="AJ681" s="206"/>
      <c r="AK681" s="206"/>
      <c r="AL681" s="206"/>
      <c r="AM681" s="206"/>
      <c r="AN681" s="206"/>
      <c r="AO681" s="206"/>
      <c r="AP681" s="206"/>
      <c r="AQ681" s="206"/>
      <c r="AR681" s="206"/>
      <c r="AS681" s="206"/>
      <c r="AT681" s="206"/>
      <c r="AU681" s="206"/>
      <c r="AV681" s="206"/>
      <c r="AW681" s="206"/>
      <c r="AX681" s="206"/>
      <c r="AY681" s="206"/>
      <c r="AZ681" s="206"/>
      <c r="BA681" s="206"/>
      <c r="BB681" s="206"/>
      <c r="BC681" s="206"/>
      <c r="BD681" s="206"/>
      <c r="BE681" s="206"/>
      <c r="BF681" s="206"/>
      <c r="BG681" s="206"/>
      <c r="BH681" s="206"/>
    </row>
    <row r="682" spans="1:60" outlineLevel="1" x14ac:dyDescent="0.25">
      <c r="A682" s="223"/>
      <c r="B682" s="224"/>
      <c r="C682" s="254" t="s">
        <v>862</v>
      </c>
      <c r="D682" s="226"/>
      <c r="E682" s="227">
        <v>1.5004</v>
      </c>
      <c r="F682" s="225"/>
      <c r="G682" s="225"/>
      <c r="H682" s="225"/>
      <c r="I682" s="225"/>
      <c r="J682" s="225"/>
      <c r="K682" s="225"/>
      <c r="L682" s="225"/>
      <c r="M682" s="225"/>
      <c r="N682" s="225"/>
      <c r="O682" s="225"/>
      <c r="P682" s="225"/>
      <c r="Q682" s="225"/>
      <c r="R682" s="225"/>
      <c r="S682" s="225"/>
      <c r="T682" s="225"/>
      <c r="U682" s="225"/>
      <c r="V682" s="225"/>
      <c r="W682" s="225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 t="s">
        <v>280</v>
      </c>
      <c r="AH682" s="206">
        <v>0</v>
      </c>
      <c r="AI682" s="206"/>
      <c r="AJ682" s="206"/>
      <c r="AK682" s="206"/>
      <c r="AL682" s="206"/>
      <c r="AM682" s="206"/>
      <c r="AN682" s="206"/>
      <c r="AO682" s="206"/>
      <c r="AP682" s="206"/>
      <c r="AQ682" s="206"/>
      <c r="AR682" s="206"/>
      <c r="AS682" s="206"/>
      <c r="AT682" s="206"/>
      <c r="AU682" s="206"/>
      <c r="AV682" s="206"/>
      <c r="AW682" s="206"/>
      <c r="AX682" s="206"/>
      <c r="AY682" s="206"/>
      <c r="AZ682" s="206"/>
      <c r="BA682" s="206"/>
      <c r="BB682" s="206"/>
      <c r="BC682" s="206"/>
      <c r="BD682" s="206"/>
      <c r="BE682" s="206"/>
      <c r="BF682" s="206"/>
      <c r="BG682" s="206"/>
      <c r="BH682" s="206"/>
    </row>
    <row r="683" spans="1:60" outlineLevel="1" x14ac:dyDescent="0.25">
      <c r="A683" s="223"/>
      <c r="B683" s="224"/>
      <c r="C683" s="254" t="s">
        <v>863</v>
      </c>
      <c r="D683" s="226"/>
      <c r="E683" s="227">
        <v>5.0819999999999999</v>
      </c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25"/>
      <c r="T683" s="225"/>
      <c r="U683" s="225"/>
      <c r="V683" s="225"/>
      <c r="W683" s="225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 t="s">
        <v>280</v>
      </c>
      <c r="AH683" s="206">
        <v>0</v>
      </c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</row>
    <row r="684" spans="1:60" outlineLevel="1" x14ac:dyDescent="0.25">
      <c r="A684" s="223"/>
      <c r="B684" s="224"/>
      <c r="C684" s="254" t="s">
        <v>864</v>
      </c>
      <c r="D684" s="226"/>
      <c r="E684" s="227">
        <v>6.6360000000000001</v>
      </c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25"/>
      <c r="T684" s="225"/>
      <c r="U684" s="225"/>
      <c r="V684" s="225"/>
      <c r="W684" s="225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 t="s">
        <v>280</v>
      </c>
      <c r="AH684" s="206">
        <v>0</v>
      </c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</row>
    <row r="685" spans="1:60" outlineLevel="1" x14ac:dyDescent="0.25">
      <c r="A685" s="223"/>
      <c r="B685" s="224"/>
      <c r="C685" s="254" t="s">
        <v>865</v>
      </c>
      <c r="D685" s="226"/>
      <c r="E685" s="227">
        <v>3.1779999999999999</v>
      </c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25"/>
      <c r="T685" s="225"/>
      <c r="U685" s="225"/>
      <c r="V685" s="225"/>
      <c r="W685" s="225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 t="s">
        <v>280</v>
      </c>
      <c r="AH685" s="206">
        <v>0</v>
      </c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</row>
    <row r="686" spans="1:60" outlineLevel="1" x14ac:dyDescent="0.25">
      <c r="A686" s="223"/>
      <c r="B686" s="224"/>
      <c r="C686" s="254" t="s">
        <v>866</v>
      </c>
      <c r="D686" s="226"/>
      <c r="E686" s="227">
        <v>2.2050000000000001</v>
      </c>
      <c r="F686" s="225"/>
      <c r="G686" s="225"/>
      <c r="H686" s="225"/>
      <c r="I686" s="225"/>
      <c r="J686" s="225"/>
      <c r="K686" s="225"/>
      <c r="L686" s="225"/>
      <c r="M686" s="225"/>
      <c r="N686" s="225"/>
      <c r="O686" s="225"/>
      <c r="P686" s="225"/>
      <c r="Q686" s="225"/>
      <c r="R686" s="225"/>
      <c r="S686" s="225"/>
      <c r="T686" s="225"/>
      <c r="U686" s="225"/>
      <c r="V686" s="225"/>
      <c r="W686" s="225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 t="s">
        <v>280</v>
      </c>
      <c r="AH686" s="206">
        <v>0</v>
      </c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</row>
    <row r="687" spans="1:60" outlineLevel="1" x14ac:dyDescent="0.25">
      <c r="A687" s="237">
        <v>164</v>
      </c>
      <c r="B687" s="238" t="s">
        <v>867</v>
      </c>
      <c r="C687" s="253" t="s">
        <v>868</v>
      </c>
      <c r="D687" s="239" t="s">
        <v>314</v>
      </c>
      <c r="E687" s="240">
        <v>16.850000000000001</v>
      </c>
      <c r="F687" s="241"/>
      <c r="G687" s="242">
        <f>ROUND(E687*F687,2)</f>
        <v>0</v>
      </c>
      <c r="H687" s="241"/>
      <c r="I687" s="242">
        <f>ROUND(E687*H687,2)</f>
        <v>0</v>
      </c>
      <c r="J687" s="241"/>
      <c r="K687" s="242">
        <f>ROUND(E687*J687,2)</f>
        <v>0</v>
      </c>
      <c r="L687" s="242">
        <v>21</v>
      </c>
      <c r="M687" s="242">
        <f>G687*(1+L687/100)</f>
        <v>0</v>
      </c>
      <c r="N687" s="242">
        <v>2.5000000000000001E-4</v>
      </c>
      <c r="O687" s="242">
        <f>ROUND(E687*N687,2)</f>
        <v>0</v>
      </c>
      <c r="P687" s="242">
        <v>0</v>
      </c>
      <c r="Q687" s="243">
        <f>ROUND(E687*P687,2)</f>
        <v>0</v>
      </c>
      <c r="R687" s="225"/>
      <c r="S687" s="225" t="s">
        <v>276</v>
      </c>
      <c r="T687" s="225" t="s">
        <v>277</v>
      </c>
      <c r="U687" s="225">
        <v>0.23699999999999999</v>
      </c>
      <c r="V687" s="225">
        <f>ROUND(E687*U687,2)</f>
        <v>3.99</v>
      </c>
      <c r="W687" s="225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 t="s">
        <v>659</v>
      </c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</row>
    <row r="688" spans="1:60" outlineLevel="1" x14ac:dyDescent="0.25">
      <c r="A688" s="223"/>
      <c r="B688" s="224"/>
      <c r="C688" s="254" t="s">
        <v>869</v>
      </c>
      <c r="D688" s="226"/>
      <c r="E688" s="227">
        <v>16.850000000000001</v>
      </c>
      <c r="F688" s="225"/>
      <c r="G688" s="225"/>
      <c r="H688" s="225"/>
      <c r="I688" s="225"/>
      <c r="J688" s="225"/>
      <c r="K688" s="225"/>
      <c r="L688" s="225"/>
      <c r="M688" s="225"/>
      <c r="N688" s="225"/>
      <c r="O688" s="225"/>
      <c r="P688" s="225"/>
      <c r="Q688" s="225"/>
      <c r="R688" s="225"/>
      <c r="S688" s="225"/>
      <c r="T688" s="225"/>
      <c r="U688" s="225"/>
      <c r="V688" s="225"/>
      <c r="W688" s="225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 t="s">
        <v>280</v>
      </c>
      <c r="AH688" s="206">
        <v>0</v>
      </c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</row>
    <row r="689" spans="1:60" x14ac:dyDescent="0.25">
      <c r="A689" s="231" t="s">
        <v>271</v>
      </c>
      <c r="B689" s="232" t="s">
        <v>236</v>
      </c>
      <c r="C689" s="252" t="s">
        <v>237</v>
      </c>
      <c r="D689" s="233"/>
      <c r="E689" s="234"/>
      <c r="F689" s="235"/>
      <c r="G689" s="235">
        <f>SUMIF(AG690:AG701,"&lt;&gt;NOR",G690:G701)</f>
        <v>0</v>
      </c>
      <c r="H689" s="235"/>
      <c r="I689" s="235">
        <f>SUM(I690:I701)</f>
        <v>0</v>
      </c>
      <c r="J689" s="235"/>
      <c r="K689" s="235">
        <f>SUM(K690:K701)</f>
        <v>0</v>
      </c>
      <c r="L689" s="235"/>
      <c r="M689" s="235">
        <f>SUM(M690:M701)</f>
        <v>0</v>
      </c>
      <c r="N689" s="235"/>
      <c r="O689" s="235">
        <f>SUM(O690:O701)</f>
        <v>0.22999999999999998</v>
      </c>
      <c r="P689" s="235"/>
      <c r="Q689" s="236">
        <f>SUM(Q690:Q701)</f>
        <v>0</v>
      </c>
      <c r="R689" s="230"/>
      <c r="S689" s="230"/>
      <c r="T689" s="230"/>
      <c r="U689" s="230"/>
      <c r="V689" s="230">
        <f>SUM(V690:V701)</f>
        <v>99.11</v>
      </c>
      <c r="W689" s="230"/>
      <c r="AG689" t="s">
        <v>272</v>
      </c>
    </row>
    <row r="690" spans="1:60" outlineLevel="1" x14ac:dyDescent="0.25">
      <c r="A690" s="237">
        <v>165</v>
      </c>
      <c r="B690" s="238" t="s">
        <v>870</v>
      </c>
      <c r="C690" s="253" t="s">
        <v>871</v>
      </c>
      <c r="D690" s="239" t="s">
        <v>314</v>
      </c>
      <c r="E690" s="240">
        <v>335.55270000000002</v>
      </c>
      <c r="F690" s="241"/>
      <c r="G690" s="242">
        <f>ROUND(E690*F690,2)</f>
        <v>0</v>
      </c>
      <c r="H690" s="241"/>
      <c r="I690" s="242">
        <f>ROUND(E690*H690,2)</f>
        <v>0</v>
      </c>
      <c r="J690" s="241"/>
      <c r="K690" s="242">
        <f>ROUND(E690*J690,2)</f>
        <v>0</v>
      </c>
      <c r="L690" s="242">
        <v>21</v>
      </c>
      <c r="M690" s="242">
        <f>G690*(1+L690/100)</f>
        <v>0</v>
      </c>
      <c r="N690" s="242">
        <v>0</v>
      </c>
      <c r="O690" s="242">
        <f>ROUND(E690*N690,2)</f>
        <v>0</v>
      </c>
      <c r="P690" s="242">
        <v>0</v>
      </c>
      <c r="Q690" s="243">
        <f>ROUND(E690*P690,2)</f>
        <v>0</v>
      </c>
      <c r="R690" s="225"/>
      <c r="S690" s="225" t="s">
        <v>276</v>
      </c>
      <c r="T690" s="225" t="s">
        <v>277</v>
      </c>
      <c r="U690" s="225">
        <v>6.9709999999999994E-2</v>
      </c>
      <c r="V690" s="225">
        <f>ROUND(E690*U690,2)</f>
        <v>23.39</v>
      </c>
      <c r="W690" s="225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 t="s">
        <v>659</v>
      </c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</row>
    <row r="691" spans="1:60" outlineLevel="1" x14ac:dyDescent="0.25">
      <c r="A691" s="223"/>
      <c r="B691" s="224"/>
      <c r="C691" s="254" t="s">
        <v>391</v>
      </c>
      <c r="D691" s="226"/>
      <c r="E691" s="227">
        <v>335.55270000000002</v>
      </c>
      <c r="F691" s="225"/>
      <c r="G691" s="225"/>
      <c r="H691" s="225"/>
      <c r="I691" s="225"/>
      <c r="J691" s="225"/>
      <c r="K691" s="225"/>
      <c r="L691" s="225"/>
      <c r="M691" s="225"/>
      <c r="N691" s="225"/>
      <c r="O691" s="225"/>
      <c r="P691" s="225"/>
      <c r="Q691" s="225"/>
      <c r="R691" s="225"/>
      <c r="S691" s="225"/>
      <c r="T691" s="225"/>
      <c r="U691" s="225"/>
      <c r="V691" s="225"/>
      <c r="W691" s="225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 t="s">
        <v>280</v>
      </c>
      <c r="AH691" s="206">
        <v>0</v>
      </c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</row>
    <row r="692" spans="1:60" ht="20.399999999999999" outlineLevel="1" x14ac:dyDescent="0.25">
      <c r="A692" s="237">
        <v>166</v>
      </c>
      <c r="B692" s="238" t="s">
        <v>872</v>
      </c>
      <c r="C692" s="253" t="s">
        <v>873</v>
      </c>
      <c r="D692" s="239" t="s">
        <v>314</v>
      </c>
      <c r="E692" s="240">
        <v>584.05769999999995</v>
      </c>
      <c r="F692" s="241"/>
      <c r="G692" s="242">
        <f>ROUND(E692*F692,2)</f>
        <v>0</v>
      </c>
      <c r="H692" s="241"/>
      <c r="I692" s="242">
        <f>ROUND(E692*H692,2)</f>
        <v>0</v>
      </c>
      <c r="J692" s="241"/>
      <c r="K692" s="242">
        <f>ROUND(E692*J692,2)</f>
        <v>0</v>
      </c>
      <c r="L692" s="242">
        <v>21</v>
      </c>
      <c r="M692" s="242">
        <f>G692*(1+L692/100)</f>
        <v>0</v>
      </c>
      <c r="N692" s="242">
        <v>2.0000000000000001E-4</v>
      </c>
      <c r="O692" s="242">
        <f>ROUND(E692*N692,2)</f>
        <v>0.12</v>
      </c>
      <c r="P692" s="242">
        <v>0</v>
      </c>
      <c r="Q692" s="243">
        <f>ROUND(E692*P692,2)</f>
        <v>0</v>
      </c>
      <c r="R692" s="225"/>
      <c r="S692" s="225" t="s">
        <v>276</v>
      </c>
      <c r="T692" s="225" t="s">
        <v>277</v>
      </c>
      <c r="U692" s="225">
        <v>3.2480000000000002E-2</v>
      </c>
      <c r="V692" s="225">
        <f>ROUND(E692*U692,2)</f>
        <v>18.97</v>
      </c>
      <c r="W692" s="225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 t="s">
        <v>659</v>
      </c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</row>
    <row r="693" spans="1:60" outlineLevel="1" x14ac:dyDescent="0.25">
      <c r="A693" s="223"/>
      <c r="B693" s="224"/>
      <c r="C693" s="254" t="s">
        <v>874</v>
      </c>
      <c r="D693" s="226"/>
      <c r="E693" s="227">
        <v>187.9</v>
      </c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 t="s">
        <v>280</v>
      </c>
      <c r="AH693" s="206">
        <v>0</v>
      </c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06"/>
      <c r="AT693" s="206"/>
      <c r="AU693" s="206"/>
      <c r="AV693" s="206"/>
      <c r="AW693" s="206"/>
      <c r="AX693" s="206"/>
      <c r="AY693" s="206"/>
      <c r="AZ693" s="206"/>
      <c r="BA693" s="206"/>
      <c r="BB693" s="206"/>
      <c r="BC693" s="206"/>
      <c r="BD693" s="206"/>
      <c r="BE693" s="206"/>
      <c r="BF693" s="206"/>
      <c r="BG693" s="206"/>
      <c r="BH693" s="206"/>
    </row>
    <row r="694" spans="1:60" outlineLevel="1" x14ac:dyDescent="0.25">
      <c r="A694" s="223"/>
      <c r="B694" s="224"/>
      <c r="C694" s="254" t="s">
        <v>875</v>
      </c>
      <c r="D694" s="226"/>
      <c r="E694" s="227">
        <v>335.55869999999999</v>
      </c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 t="s">
        <v>280</v>
      </c>
      <c r="AH694" s="206">
        <v>0</v>
      </c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06"/>
      <c r="AT694" s="206"/>
      <c r="AU694" s="206"/>
      <c r="AV694" s="206"/>
      <c r="AW694" s="206"/>
      <c r="AX694" s="206"/>
      <c r="AY694" s="206"/>
      <c r="AZ694" s="206"/>
      <c r="BA694" s="206"/>
      <c r="BB694" s="206"/>
      <c r="BC694" s="206"/>
      <c r="BD694" s="206"/>
      <c r="BE694" s="206"/>
      <c r="BF694" s="206"/>
      <c r="BG694" s="206"/>
      <c r="BH694" s="206"/>
    </row>
    <row r="695" spans="1:60" outlineLevel="1" x14ac:dyDescent="0.25">
      <c r="A695" s="223"/>
      <c r="B695" s="224"/>
      <c r="C695" s="254" t="s">
        <v>876</v>
      </c>
      <c r="D695" s="226"/>
      <c r="E695" s="227">
        <v>29.908999999999999</v>
      </c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 t="s">
        <v>280</v>
      </c>
      <c r="AH695" s="206">
        <v>0</v>
      </c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206"/>
      <c r="AT695" s="206"/>
      <c r="AU695" s="206"/>
      <c r="AV695" s="206"/>
      <c r="AW695" s="206"/>
      <c r="AX695" s="206"/>
      <c r="AY695" s="206"/>
      <c r="AZ695" s="206"/>
      <c r="BA695" s="206"/>
      <c r="BB695" s="206"/>
      <c r="BC695" s="206"/>
      <c r="BD695" s="206"/>
      <c r="BE695" s="206"/>
      <c r="BF695" s="206"/>
      <c r="BG695" s="206"/>
      <c r="BH695" s="206"/>
    </row>
    <row r="696" spans="1:60" outlineLevel="1" x14ac:dyDescent="0.25">
      <c r="A696" s="223"/>
      <c r="B696" s="224"/>
      <c r="C696" s="254" t="s">
        <v>877</v>
      </c>
      <c r="D696" s="226"/>
      <c r="E696" s="227">
        <v>30.69</v>
      </c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 t="s">
        <v>280</v>
      </c>
      <c r="AH696" s="206">
        <v>0</v>
      </c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206"/>
      <c r="AT696" s="206"/>
      <c r="AU696" s="206"/>
      <c r="AV696" s="206"/>
      <c r="AW696" s="206"/>
      <c r="AX696" s="206"/>
      <c r="AY696" s="206"/>
      <c r="AZ696" s="206"/>
      <c r="BA696" s="206"/>
      <c r="BB696" s="206"/>
      <c r="BC696" s="206"/>
      <c r="BD696" s="206"/>
      <c r="BE696" s="206"/>
      <c r="BF696" s="206"/>
      <c r="BG696" s="206"/>
      <c r="BH696" s="206"/>
    </row>
    <row r="697" spans="1:60" ht="20.399999999999999" outlineLevel="1" x14ac:dyDescent="0.25">
      <c r="A697" s="237">
        <v>167</v>
      </c>
      <c r="B697" s="238" t="s">
        <v>878</v>
      </c>
      <c r="C697" s="253" t="s">
        <v>879</v>
      </c>
      <c r="D697" s="239" t="s">
        <v>314</v>
      </c>
      <c r="E697" s="240">
        <v>584.05769999999995</v>
      </c>
      <c r="F697" s="241"/>
      <c r="G697" s="242">
        <f>ROUND(E697*F697,2)</f>
        <v>0</v>
      </c>
      <c r="H697" s="241"/>
      <c r="I697" s="242">
        <f>ROUND(E697*H697,2)</f>
        <v>0</v>
      </c>
      <c r="J697" s="241"/>
      <c r="K697" s="242">
        <f>ROUND(E697*J697,2)</f>
        <v>0</v>
      </c>
      <c r="L697" s="242">
        <v>21</v>
      </c>
      <c r="M697" s="242">
        <f>G697*(1+L697/100)</f>
        <v>0</v>
      </c>
      <c r="N697" s="242">
        <v>1.9000000000000001E-4</v>
      </c>
      <c r="O697" s="242">
        <f>ROUND(E697*N697,2)</f>
        <v>0.11</v>
      </c>
      <c r="P697" s="242">
        <v>0</v>
      </c>
      <c r="Q697" s="243">
        <f>ROUND(E697*P697,2)</f>
        <v>0</v>
      </c>
      <c r="R697" s="225"/>
      <c r="S697" s="225" t="s">
        <v>880</v>
      </c>
      <c r="T697" s="225" t="s">
        <v>277</v>
      </c>
      <c r="U697" s="225">
        <v>9.7170000000000006E-2</v>
      </c>
      <c r="V697" s="225">
        <f>ROUND(E697*U697,2)</f>
        <v>56.75</v>
      </c>
      <c r="W697" s="225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 t="s">
        <v>659</v>
      </c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06"/>
      <c r="AT697" s="206"/>
      <c r="AU697" s="206"/>
      <c r="AV697" s="206"/>
      <c r="AW697" s="206"/>
      <c r="AX697" s="206"/>
      <c r="AY697" s="206"/>
      <c r="AZ697" s="206"/>
      <c r="BA697" s="206"/>
      <c r="BB697" s="206"/>
      <c r="BC697" s="206"/>
      <c r="BD697" s="206"/>
      <c r="BE697" s="206"/>
      <c r="BF697" s="206"/>
      <c r="BG697" s="206"/>
      <c r="BH697" s="206"/>
    </row>
    <row r="698" spans="1:60" outlineLevel="1" x14ac:dyDescent="0.25">
      <c r="A698" s="223"/>
      <c r="B698" s="224"/>
      <c r="C698" s="254" t="s">
        <v>874</v>
      </c>
      <c r="D698" s="226"/>
      <c r="E698" s="227">
        <v>187.9</v>
      </c>
      <c r="F698" s="225"/>
      <c r="G698" s="225"/>
      <c r="H698" s="225"/>
      <c r="I698" s="225"/>
      <c r="J698" s="225"/>
      <c r="K698" s="225"/>
      <c r="L698" s="225"/>
      <c r="M698" s="225"/>
      <c r="N698" s="225"/>
      <c r="O698" s="225"/>
      <c r="P698" s="225"/>
      <c r="Q698" s="225"/>
      <c r="R698" s="225"/>
      <c r="S698" s="225"/>
      <c r="T698" s="225"/>
      <c r="U698" s="225"/>
      <c r="V698" s="225"/>
      <c r="W698" s="225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 t="s">
        <v>280</v>
      </c>
      <c r="AH698" s="206">
        <v>0</v>
      </c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206"/>
      <c r="AT698" s="206"/>
      <c r="AU698" s="206"/>
      <c r="AV698" s="206"/>
      <c r="AW698" s="206"/>
      <c r="AX698" s="206"/>
      <c r="AY698" s="206"/>
      <c r="AZ698" s="206"/>
      <c r="BA698" s="206"/>
      <c r="BB698" s="206"/>
      <c r="BC698" s="206"/>
      <c r="BD698" s="206"/>
      <c r="BE698" s="206"/>
      <c r="BF698" s="206"/>
      <c r="BG698" s="206"/>
      <c r="BH698" s="206"/>
    </row>
    <row r="699" spans="1:60" outlineLevel="1" x14ac:dyDescent="0.25">
      <c r="A699" s="223"/>
      <c r="B699" s="224"/>
      <c r="C699" s="254" t="s">
        <v>875</v>
      </c>
      <c r="D699" s="226"/>
      <c r="E699" s="227">
        <v>335.55869999999999</v>
      </c>
      <c r="F699" s="225"/>
      <c r="G699" s="225"/>
      <c r="H699" s="225"/>
      <c r="I699" s="225"/>
      <c r="J699" s="225"/>
      <c r="K699" s="225"/>
      <c r="L699" s="225"/>
      <c r="M699" s="225"/>
      <c r="N699" s="225"/>
      <c r="O699" s="225"/>
      <c r="P699" s="225"/>
      <c r="Q699" s="225"/>
      <c r="R699" s="225"/>
      <c r="S699" s="225"/>
      <c r="T699" s="225"/>
      <c r="U699" s="225"/>
      <c r="V699" s="225"/>
      <c r="W699" s="225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 t="s">
        <v>280</v>
      </c>
      <c r="AH699" s="206">
        <v>0</v>
      </c>
      <c r="AI699" s="206"/>
      <c r="AJ699" s="206"/>
      <c r="AK699" s="206"/>
      <c r="AL699" s="206"/>
      <c r="AM699" s="206"/>
      <c r="AN699" s="206"/>
      <c r="AO699" s="206"/>
      <c r="AP699" s="206"/>
      <c r="AQ699" s="206"/>
      <c r="AR699" s="206"/>
      <c r="AS699" s="206"/>
      <c r="AT699" s="206"/>
      <c r="AU699" s="206"/>
      <c r="AV699" s="206"/>
      <c r="AW699" s="206"/>
      <c r="AX699" s="206"/>
      <c r="AY699" s="206"/>
      <c r="AZ699" s="206"/>
      <c r="BA699" s="206"/>
      <c r="BB699" s="206"/>
      <c r="BC699" s="206"/>
      <c r="BD699" s="206"/>
      <c r="BE699" s="206"/>
      <c r="BF699" s="206"/>
      <c r="BG699" s="206"/>
      <c r="BH699" s="206"/>
    </row>
    <row r="700" spans="1:60" outlineLevel="1" x14ac:dyDescent="0.25">
      <c r="A700" s="223"/>
      <c r="B700" s="224"/>
      <c r="C700" s="254" t="s">
        <v>876</v>
      </c>
      <c r="D700" s="226"/>
      <c r="E700" s="227">
        <v>29.908999999999999</v>
      </c>
      <c r="F700" s="225"/>
      <c r="G700" s="225"/>
      <c r="H700" s="225"/>
      <c r="I700" s="225"/>
      <c r="J700" s="225"/>
      <c r="K700" s="225"/>
      <c r="L700" s="225"/>
      <c r="M700" s="225"/>
      <c r="N700" s="225"/>
      <c r="O700" s="225"/>
      <c r="P700" s="225"/>
      <c r="Q700" s="225"/>
      <c r="R700" s="225"/>
      <c r="S700" s="225"/>
      <c r="T700" s="225"/>
      <c r="U700" s="225"/>
      <c r="V700" s="225"/>
      <c r="W700" s="225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 t="s">
        <v>280</v>
      </c>
      <c r="AH700" s="206">
        <v>0</v>
      </c>
      <c r="AI700" s="206"/>
      <c r="AJ700" s="206"/>
      <c r="AK700" s="206"/>
      <c r="AL700" s="206"/>
      <c r="AM700" s="206"/>
      <c r="AN700" s="206"/>
      <c r="AO700" s="206"/>
      <c r="AP700" s="206"/>
      <c r="AQ700" s="206"/>
      <c r="AR700" s="206"/>
      <c r="AS700" s="206"/>
      <c r="AT700" s="206"/>
      <c r="AU700" s="206"/>
      <c r="AV700" s="206"/>
      <c r="AW700" s="206"/>
      <c r="AX700" s="206"/>
      <c r="AY700" s="206"/>
      <c r="AZ700" s="206"/>
      <c r="BA700" s="206"/>
      <c r="BB700" s="206"/>
      <c r="BC700" s="206"/>
      <c r="BD700" s="206"/>
      <c r="BE700" s="206"/>
      <c r="BF700" s="206"/>
      <c r="BG700" s="206"/>
      <c r="BH700" s="206"/>
    </row>
    <row r="701" spans="1:60" outlineLevel="1" x14ac:dyDescent="0.25">
      <c r="A701" s="223"/>
      <c r="B701" s="224"/>
      <c r="C701" s="254" t="s">
        <v>877</v>
      </c>
      <c r="D701" s="226"/>
      <c r="E701" s="227">
        <v>30.69</v>
      </c>
      <c r="F701" s="225"/>
      <c r="G701" s="225"/>
      <c r="H701" s="225"/>
      <c r="I701" s="225"/>
      <c r="J701" s="225"/>
      <c r="K701" s="225"/>
      <c r="L701" s="225"/>
      <c r="M701" s="225"/>
      <c r="N701" s="225"/>
      <c r="O701" s="225"/>
      <c r="P701" s="225"/>
      <c r="Q701" s="225"/>
      <c r="R701" s="225"/>
      <c r="S701" s="225"/>
      <c r="T701" s="225"/>
      <c r="U701" s="225"/>
      <c r="V701" s="225"/>
      <c r="W701" s="225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 t="s">
        <v>280</v>
      </c>
      <c r="AH701" s="206">
        <v>0</v>
      </c>
      <c r="AI701" s="206"/>
      <c r="AJ701" s="206"/>
      <c r="AK701" s="206"/>
      <c r="AL701" s="206"/>
      <c r="AM701" s="206"/>
      <c r="AN701" s="206"/>
      <c r="AO701" s="206"/>
      <c r="AP701" s="206"/>
      <c r="AQ701" s="206"/>
      <c r="AR701" s="206"/>
      <c r="AS701" s="206"/>
      <c r="AT701" s="206"/>
      <c r="AU701" s="206"/>
      <c r="AV701" s="206"/>
      <c r="AW701" s="206"/>
      <c r="AX701" s="206"/>
      <c r="AY701" s="206"/>
      <c r="AZ701" s="206"/>
      <c r="BA701" s="206"/>
      <c r="BB701" s="206"/>
      <c r="BC701" s="206"/>
      <c r="BD701" s="206"/>
      <c r="BE701" s="206"/>
      <c r="BF701" s="206"/>
      <c r="BG701" s="206"/>
      <c r="BH701" s="206"/>
    </row>
    <row r="702" spans="1:60" x14ac:dyDescent="0.25">
      <c r="A702" s="231" t="s">
        <v>271</v>
      </c>
      <c r="B702" s="232" t="s">
        <v>238</v>
      </c>
      <c r="C702" s="252" t="s">
        <v>239</v>
      </c>
      <c r="D702" s="233"/>
      <c r="E702" s="234"/>
      <c r="F702" s="235"/>
      <c r="G702" s="235">
        <f>SUMIF(AG703:AG703,"&lt;&gt;NOR",G703:G703)</f>
        <v>0</v>
      </c>
      <c r="H702" s="235"/>
      <c r="I702" s="235">
        <f>SUM(I703:I703)</f>
        <v>0</v>
      </c>
      <c r="J702" s="235"/>
      <c r="K702" s="235">
        <f>SUM(K703:K703)</f>
        <v>0</v>
      </c>
      <c r="L702" s="235"/>
      <c r="M702" s="235">
        <f>SUM(M703:M703)</f>
        <v>0</v>
      </c>
      <c r="N702" s="235"/>
      <c r="O702" s="235">
        <f>SUM(O703:O703)</f>
        <v>0</v>
      </c>
      <c r="P702" s="235"/>
      <c r="Q702" s="236">
        <f>SUM(Q703:Q703)</f>
        <v>0</v>
      </c>
      <c r="R702" s="230"/>
      <c r="S702" s="230"/>
      <c r="T702" s="230"/>
      <c r="U702" s="230"/>
      <c r="V702" s="230">
        <f>SUM(V703:V703)</f>
        <v>40</v>
      </c>
      <c r="W702" s="230"/>
      <c r="AG702" t="s">
        <v>272</v>
      </c>
    </row>
    <row r="703" spans="1:60" ht="20.399999999999999" outlineLevel="1" x14ac:dyDescent="0.25">
      <c r="A703" s="244">
        <v>168</v>
      </c>
      <c r="B703" s="245" t="s">
        <v>881</v>
      </c>
      <c r="C703" s="255" t="s">
        <v>882</v>
      </c>
      <c r="D703" s="246" t="s">
        <v>883</v>
      </c>
      <c r="E703" s="247">
        <v>40</v>
      </c>
      <c r="F703" s="248"/>
      <c r="G703" s="249">
        <f>ROUND(E703*F703,2)</f>
        <v>0</v>
      </c>
      <c r="H703" s="248"/>
      <c r="I703" s="249">
        <f>ROUND(E703*H703,2)</f>
        <v>0</v>
      </c>
      <c r="J703" s="248"/>
      <c r="K703" s="249">
        <f>ROUND(E703*J703,2)</f>
        <v>0</v>
      </c>
      <c r="L703" s="249">
        <v>21</v>
      </c>
      <c r="M703" s="249">
        <f>G703*(1+L703/100)</f>
        <v>0</v>
      </c>
      <c r="N703" s="249">
        <v>0</v>
      </c>
      <c r="O703" s="249">
        <f>ROUND(E703*N703,2)</f>
        <v>0</v>
      </c>
      <c r="P703" s="249">
        <v>0</v>
      </c>
      <c r="Q703" s="250">
        <f>ROUND(E703*P703,2)</f>
        <v>0</v>
      </c>
      <c r="R703" s="225"/>
      <c r="S703" s="225" t="s">
        <v>289</v>
      </c>
      <c r="T703" s="225" t="s">
        <v>277</v>
      </c>
      <c r="U703" s="225">
        <v>1</v>
      </c>
      <c r="V703" s="225">
        <f>ROUND(E703*U703,2)</f>
        <v>40</v>
      </c>
      <c r="W703" s="225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 t="s">
        <v>884</v>
      </c>
      <c r="AH703" s="206"/>
      <c r="AI703" s="206"/>
      <c r="AJ703" s="206"/>
      <c r="AK703" s="206"/>
      <c r="AL703" s="206"/>
      <c r="AM703" s="206"/>
      <c r="AN703" s="206"/>
      <c r="AO703" s="206"/>
      <c r="AP703" s="206"/>
      <c r="AQ703" s="206"/>
      <c r="AR703" s="206"/>
      <c r="AS703" s="206"/>
      <c r="AT703" s="206"/>
      <c r="AU703" s="206"/>
      <c r="AV703" s="206"/>
      <c r="AW703" s="206"/>
      <c r="AX703" s="206"/>
      <c r="AY703" s="206"/>
      <c r="AZ703" s="206"/>
      <c r="BA703" s="206"/>
      <c r="BB703" s="206"/>
      <c r="BC703" s="206"/>
      <c r="BD703" s="206"/>
      <c r="BE703" s="206"/>
      <c r="BF703" s="206"/>
      <c r="BG703" s="206"/>
      <c r="BH703" s="206"/>
    </row>
    <row r="704" spans="1:60" x14ac:dyDescent="0.25">
      <c r="A704" s="231" t="s">
        <v>271</v>
      </c>
      <c r="B704" s="232" t="s">
        <v>242</v>
      </c>
      <c r="C704" s="252" t="s">
        <v>243</v>
      </c>
      <c r="D704" s="233"/>
      <c r="E704" s="234"/>
      <c r="F704" s="235"/>
      <c r="G704" s="235">
        <f>SUMIF(AG705:AG711,"&lt;&gt;NOR",G705:G711)</f>
        <v>0</v>
      </c>
      <c r="H704" s="235"/>
      <c r="I704" s="235">
        <f>SUM(I705:I711)</f>
        <v>0</v>
      </c>
      <c r="J704" s="235"/>
      <c r="K704" s="235">
        <f>SUM(K705:K711)</f>
        <v>0</v>
      </c>
      <c r="L704" s="235"/>
      <c r="M704" s="235">
        <f>SUM(M705:M711)</f>
        <v>0</v>
      </c>
      <c r="N704" s="235"/>
      <c r="O704" s="235">
        <f>SUM(O705:O711)</f>
        <v>0</v>
      </c>
      <c r="P704" s="235"/>
      <c r="Q704" s="236">
        <f>SUM(Q705:Q711)</f>
        <v>0</v>
      </c>
      <c r="R704" s="230"/>
      <c r="S704" s="230"/>
      <c r="T704" s="230"/>
      <c r="U704" s="230"/>
      <c r="V704" s="230">
        <f>SUM(V705:V711)</f>
        <v>90.22999999999999</v>
      </c>
      <c r="W704" s="230"/>
      <c r="AG704" t="s">
        <v>272</v>
      </c>
    </row>
    <row r="705" spans="1:60" outlineLevel="1" x14ac:dyDescent="0.25">
      <c r="A705" s="244">
        <v>169</v>
      </c>
      <c r="B705" s="245" t="s">
        <v>885</v>
      </c>
      <c r="C705" s="255" t="s">
        <v>886</v>
      </c>
      <c r="D705" s="246" t="s">
        <v>320</v>
      </c>
      <c r="E705" s="247">
        <v>19.844550000000002</v>
      </c>
      <c r="F705" s="248"/>
      <c r="G705" s="249">
        <f>ROUND(E705*F705,2)</f>
        <v>0</v>
      </c>
      <c r="H705" s="248"/>
      <c r="I705" s="249">
        <f>ROUND(E705*H705,2)</f>
        <v>0</v>
      </c>
      <c r="J705" s="248"/>
      <c r="K705" s="249">
        <f>ROUND(E705*J705,2)</f>
        <v>0</v>
      </c>
      <c r="L705" s="249">
        <v>21</v>
      </c>
      <c r="M705" s="249">
        <f>G705*(1+L705/100)</f>
        <v>0</v>
      </c>
      <c r="N705" s="249">
        <v>0</v>
      </c>
      <c r="O705" s="249">
        <f>ROUND(E705*N705,2)</f>
        <v>0</v>
      </c>
      <c r="P705" s="249">
        <v>0</v>
      </c>
      <c r="Q705" s="250">
        <f>ROUND(E705*P705,2)</f>
        <v>0</v>
      </c>
      <c r="R705" s="225"/>
      <c r="S705" s="225" t="s">
        <v>276</v>
      </c>
      <c r="T705" s="225" t="s">
        <v>277</v>
      </c>
      <c r="U705" s="225">
        <v>0.63800000000000001</v>
      </c>
      <c r="V705" s="225">
        <f>ROUND(E705*U705,2)</f>
        <v>12.66</v>
      </c>
      <c r="W705" s="225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 t="s">
        <v>455</v>
      </c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6"/>
      <c r="AT705" s="206"/>
      <c r="AU705" s="206"/>
      <c r="AV705" s="206"/>
      <c r="AW705" s="206"/>
      <c r="AX705" s="206"/>
      <c r="AY705" s="206"/>
      <c r="AZ705" s="206"/>
      <c r="BA705" s="206"/>
      <c r="BB705" s="206"/>
      <c r="BC705" s="206"/>
      <c r="BD705" s="206"/>
      <c r="BE705" s="206"/>
      <c r="BF705" s="206"/>
      <c r="BG705" s="206"/>
      <c r="BH705" s="206"/>
    </row>
    <row r="706" spans="1:60" outlineLevel="1" x14ac:dyDescent="0.25">
      <c r="A706" s="244">
        <v>170</v>
      </c>
      <c r="B706" s="245" t="s">
        <v>887</v>
      </c>
      <c r="C706" s="255" t="s">
        <v>888</v>
      </c>
      <c r="D706" s="246" t="s">
        <v>320</v>
      </c>
      <c r="E706" s="247">
        <v>19.844550000000002</v>
      </c>
      <c r="F706" s="248"/>
      <c r="G706" s="249">
        <f>ROUND(E706*F706,2)</f>
        <v>0</v>
      </c>
      <c r="H706" s="248"/>
      <c r="I706" s="249">
        <f>ROUND(E706*H706,2)</f>
        <v>0</v>
      </c>
      <c r="J706" s="248"/>
      <c r="K706" s="249">
        <f>ROUND(E706*J706,2)</f>
        <v>0</v>
      </c>
      <c r="L706" s="249">
        <v>21</v>
      </c>
      <c r="M706" s="249">
        <f>G706*(1+L706/100)</f>
        <v>0</v>
      </c>
      <c r="N706" s="249">
        <v>0</v>
      </c>
      <c r="O706" s="249">
        <f>ROUND(E706*N706,2)</f>
        <v>0</v>
      </c>
      <c r="P706" s="249">
        <v>0</v>
      </c>
      <c r="Q706" s="250">
        <f>ROUND(E706*P706,2)</f>
        <v>0</v>
      </c>
      <c r="R706" s="225"/>
      <c r="S706" s="225" t="s">
        <v>276</v>
      </c>
      <c r="T706" s="225" t="s">
        <v>277</v>
      </c>
      <c r="U706" s="225">
        <v>0.01</v>
      </c>
      <c r="V706" s="225">
        <f>ROUND(E706*U706,2)</f>
        <v>0.2</v>
      </c>
      <c r="W706" s="225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 t="s">
        <v>455</v>
      </c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6"/>
      <c r="AT706" s="206"/>
      <c r="AU706" s="206"/>
      <c r="AV706" s="206"/>
      <c r="AW706" s="206"/>
      <c r="AX706" s="206"/>
      <c r="AY706" s="206"/>
      <c r="AZ706" s="206"/>
      <c r="BA706" s="206"/>
      <c r="BB706" s="206"/>
      <c r="BC706" s="206"/>
      <c r="BD706" s="206"/>
      <c r="BE706" s="206"/>
      <c r="BF706" s="206"/>
      <c r="BG706" s="206"/>
      <c r="BH706" s="206"/>
    </row>
    <row r="707" spans="1:60" ht="20.399999999999999" outlineLevel="1" x14ac:dyDescent="0.25">
      <c r="A707" s="244">
        <v>171</v>
      </c>
      <c r="B707" s="245" t="s">
        <v>889</v>
      </c>
      <c r="C707" s="255" t="s">
        <v>890</v>
      </c>
      <c r="D707" s="246" t="s">
        <v>320</v>
      </c>
      <c r="E707" s="247">
        <v>238.13458</v>
      </c>
      <c r="F707" s="248"/>
      <c r="G707" s="249">
        <f>ROUND(E707*F707,2)</f>
        <v>0</v>
      </c>
      <c r="H707" s="248"/>
      <c r="I707" s="249">
        <f>ROUND(E707*H707,2)</f>
        <v>0</v>
      </c>
      <c r="J707" s="248"/>
      <c r="K707" s="249">
        <f>ROUND(E707*J707,2)</f>
        <v>0</v>
      </c>
      <c r="L707" s="249">
        <v>21</v>
      </c>
      <c r="M707" s="249">
        <f>G707*(1+L707/100)</f>
        <v>0</v>
      </c>
      <c r="N707" s="249">
        <v>0</v>
      </c>
      <c r="O707" s="249">
        <f>ROUND(E707*N707,2)</f>
        <v>0</v>
      </c>
      <c r="P707" s="249">
        <v>0</v>
      </c>
      <c r="Q707" s="250">
        <f>ROUND(E707*P707,2)</f>
        <v>0</v>
      </c>
      <c r="R707" s="225"/>
      <c r="S707" s="225" t="s">
        <v>276</v>
      </c>
      <c r="T707" s="225" t="s">
        <v>277</v>
      </c>
      <c r="U707" s="225">
        <v>0</v>
      </c>
      <c r="V707" s="225">
        <f>ROUND(E707*U707,2)</f>
        <v>0</v>
      </c>
      <c r="W707" s="225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 t="s">
        <v>455</v>
      </c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6"/>
      <c r="AT707" s="206"/>
      <c r="AU707" s="206"/>
      <c r="AV707" s="206"/>
      <c r="AW707" s="206"/>
      <c r="AX707" s="206"/>
      <c r="AY707" s="206"/>
      <c r="AZ707" s="206"/>
      <c r="BA707" s="206"/>
      <c r="BB707" s="206"/>
      <c r="BC707" s="206"/>
      <c r="BD707" s="206"/>
      <c r="BE707" s="206"/>
      <c r="BF707" s="206"/>
      <c r="BG707" s="206"/>
      <c r="BH707" s="206"/>
    </row>
    <row r="708" spans="1:60" outlineLevel="1" x14ac:dyDescent="0.25">
      <c r="A708" s="244">
        <v>172</v>
      </c>
      <c r="B708" s="245" t="s">
        <v>891</v>
      </c>
      <c r="C708" s="255" t="s">
        <v>892</v>
      </c>
      <c r="D708" s="246" t="s">
        <v>320</v>
      </c>
      <c r="E708" s="247">
        <v>19.844550000000002</v>
      </c>
      <c r="F708" s="248"/>
      <c r="G708" s="249">
        <f>ROUND(E708*F708,2)</f>
        <v>0</v>
      </c>
      <c r="H708" s="248"/>
      <c r="I708" s="249">
        <f>ROUND(E708*H708,2)</f>
        <v>0</v>
      </c>
      <c r="J708" s="248"/>
      <c r="K708" s="249">
        <f>ROUND(E708*J708,2)</f>
        <v>0</v>
      </c>
      <c r="L708" s="249">
        <v>21</v>
      </c>
      <c r="M708" s="249">
        <f>G708*(1+L708/100)</f>
        <v>0</v>
      </c>
      <c r="N708" s="249">
        <v>0</v>
      </c>
      <c r="O708" s="249">
        <f>ROUND(E708*N708,2)</f>
        <v>0</v>
      </c>
      <c r="P708" s="249">
        <v>0</v>
      </c>
      <c r="Q708" s="250">
        <f>ROUND(E708*P708,2)</f>
        <v>0</v>
      </c>
      <c r="R708" s="225"/>
      <c r="S708" s="225" t="s">
        <v>276</v>
      </c>
      <c r="T708" s="225" t="s">
        <v>277</v>
      </c>
      <c r="U708" s="225">
        <v>2.0670000000000002</v>
      </c>
      <c r="V708" s="225">
        <f>ROUND(E708*U708,2)</f>
        <v>41.02</v>
      </c>
      <c r="W708" s="225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 t="s">
        <v>455</v>
      </c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</row>
    <row r="709" spans="1:60" outlineLevel="1" x14ac:dyDescent="0.25">
      <c r="A709" s="244">
        <v>173</v>
      </c>
      <c r="B709" s="245" t="s">
        <v>893</v>
      </c>
      <c r="C709" s="255" t="s">
        <v>894</v>
      </c>
      <c r="D709" s="246" t="s">
        <v>320</v>
      </c>
      <c r="E709" s="247">
        <v>19.844550000000002</v>
      </c>
      <c r="F709" s="248"/>
      <c r="G709" s="249">
        <f>ROUND(E709*F709,2)</f>
        <v>0</v>
      </c>
      <c r="H709" s="248"/>
      <c r="I709" s="249">
        <f>ROUND(E709*H709,2)</f>
        <v>0</v>
      </c>
      <c r="J709" s="248"/>
      <c r="K709" s="249">
        <f>ROUND(E709*J709,2)</f>
        <v>0</v>
      </c>
      <c r="L709" s="249">
        <v>21</v>
      </c>
      <c r="M709" s="249">
        <f>G709*(1+L709/100)</f>
        <v>0</v>
      </c>
      <c r="N709" s="249">
        <v>0</v>
      </c>
      <c r="O709" s="249">
        <f>ROUND(E709*N709,2)</f>
        <v>0</v>
      </c>
      <c r="P709" s="249">
        <v>0</v>
      </c>
      <c r="Q709" s="250">
        <f>ROUND(E709*P709,2)</f>
        <v>0</v>
      </c>
      <c r="R709" s="225"/>
      <c r="S709" s="225" t="s">
        <v>276</v>
      </c>
      <c r="T709" s="225" t="s">
        <v>277</v>
      </c>
      <c r="U709" s="225">
        <v>0</v>
      </c>
      <c r="V709" s="225">
        <f>ROUND(E709*U709,2)</f>
        <v>0</v>
      </c>
      <c r="W709" s="225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 t="s">
        <v>455</v>
      </c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06"/>
      <c r="AT709" s="206"/>
      <c r="AU709" s="206"/>
      <c r="AV709" s="206"/>
      <c r="AW709" s="206"/>
      <c r="AX709" s="206"/>
      <c r="AY709" s="206"/>
      <c r="AZ709" s="206"/>
      <c r="BA709" s="206"/>
      <c r="BB709" s="206"/>
      <c r="BC709" s="206"/>
      <c r="BD709" s="206"/>
      <c r="BE709" s="206"/>
      <c r="BF709" s="206"/>
      <c r="BG709" s="206"/>
      <c r="BH709" s="206"/>
    </row>
    <row r="710" spans="1:60" outlineLevel="1" x14ac:dyDescent="0.25">
      <c r="A710" s="244">
        <v>174</v>
      </c>
      <c r="B710" s="245" t="s">
        <v>895</v>
      </c>
      <c r="C710" s="255" t="s">
        <v>896</v>
      </c>
      <c r="D710" s="246" t="s">
        <v>320</v>
      </c>
      <c r="E710" s="247">
        <v>19.844550000000002</v>
      </c>
      <c r="F710" s="248"/>
      <c r="G710" s="249">
        <f>ROUND(E710*F710,2)</f>
        <v>0</v>
      </c>
      <c r="H710" s="248"/>
      <c r="I710" s="249">
        <f>ROUND(E710*H710,2)</f>
        <v>0</v>
      </c>
      <c r="J710" s="248"/>
      <c r="K710" s="249">
        <f>ROUND(E710*J710,2)</f>
        <v>0</v>
      </c>
      <c r="L710" s="249">
        <v>21</v>
      </c>
      <c r="M710" s="249">
        <f>G710*(1+L710/100)</f>
        <v>0</v>
      </c>
      <c r="N710" s="249">
        <v>0</v>
      </c>
      <c r="O710" s="249">
        <f>ROUND(E710*N710,2)</f>
        <v>0</v>
      </c>
      <c r="P710" s="249">
        <v>0</v>
      </c>
      <c r="Q710" s="250">
        <f>ROUND(E710*P710,2)</f>
        <v>0</v>
      </c>
      <c r="R710" s="225"/>
      <c r="S710" s="225" t="s">
        <v>276</v>
      </c>
      <c r="T710" s="225" t="s">
        <v>277</v>
      </c>
      <c r="U710" s="225">
        <v>0.752</v>
      </c>
      <c r="V710" s="225">
        <f>ROUND(E710*U710,2)</f>
        <v>14.92</v>
      </c>
      <c r="W710" s="225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 t="s">
        <v>455</v>
      </c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</row>
    <row r="711" spans="1:60" outlineLevel="1" x14ac:dyDescent="0.25">
      <c r="A711" s="244">
        <v>175</v>
      </c>
      <c r="B711" s="245" t="s">
        <v>897</v>
      </c>
      <c r="C711" s="255" t="s">
        <v>898</v>
      </c>
      <c r="D711" s="246" t="s">
        <v>320</v>
      </c>
      <c r="E711" s="247">
        <v>59.533650000000002</v>
      </c>
      <c r="F711" s="248"/>
      <c r="G711" s="249">
        <f>ROUND(E711*F711,2)</f>
        <v>0</v>
      </c>
      <c r="H711" s="248"/>
      <c r="I711" s="249">
        <f>ROUND(E711*H711,2)</f>
        <v>0</v>
      </c>
      <c r="J711" s="248"/>
      <c r="K711" s="249">
        <f>ROUND(E711*J711,2)</f>
        <v>0</v>
      </c>
      <c r="L711" s="249">
        <v>21</v>
      </c>
      <c r="M711" s="249">
        <f>G711*(1+L711/100)</f>
        <v>0</v>
      </c>
      <c r="N711" s="249">
        <v>0</v>
      </c>
      <c r="O711" s="249">
        <f>ROUND(E711*N711,2)</f>
        <v>0</v>
      </c>
      <c r="P711" s="249">
        <v>0</v>
      </c>
      <c r="Q711" s="250">
        <f>ROUND(E711*P711,2)</f>
        <v>0</v>
      </c>
      <c r="R711" s="225"/>
      <c r="S711" s="225" t="s">
        <v>276</v>
      </c>
      <c r="T711" s="225" t="s">
        <v>277</v>
      </c>
      <c r="U711" s="225">
        <v>0.36</v>
      </c>
      <c r="V711" s="225">
        <f>ROUND(E711*U711,2)</f>
        <v>21.43</v>
      </c>
      <c r="W711" s="225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 t="s">
        <v>455</v>
      </c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</row>
    <row r="712" spans="1:60" x14ac:dyDescent="0.25">
      <c r="A712" s="231" t="s">
        <v>271</v>
      </c>
      <c r="B712" s="232" t="s">
        <v>245</v>
      </c>
      <c r="C712" s="252" t="s">
        <v>29</v>
      </c>
      <c r="D712" s="233"/>
      <c r="E712" s="234"/>
      <c r="F712" s="235"/>
      <c r="G712" s="235">
        <f>SUMIF(AG713:AG719,"&lt;&gt;NOR",G713:G719)</f>
        <v>0</v>
      </c>
      <c r="H712" s="235"/>
      <c r="I712" s="235">
        <f>SUM(I713:I719)</f>
        <v>0</v>
      </c>
      <c r="J712" s="235"/>
      <c r="K712" s="235">
        <f>SUM(K713:K719)</f>
        <v>0</v>
      </c>
      <c r="L712" s="235"/>
      <c r="M712" s="235">
        <f>SUM(M713:M719)</f>
        <v>0</v>
      </c>
      <c r="N712" s="235"/>
      <c r="O712" s="235">
        <f>SUM(O713:O719)</f>
        <v>0</v>
      </c>
      <c r="P712" s="235"/>
      <c r="Q712" s="236">
        <f>SUM(Q713:Q719)</f>
        <v>0</v>
      </c>
      <c r="R712" s="230"/>
      <c r="S712" s="230"/>
      <c r="T712" s="230"/>
      <c r="U712" s="230"/>
      <c r="V712" s="230">
        <f>SUM(V713:V719)</f>
        <v>0</v>
      </c>
      <c r="W712" s="230"/>
      <c r="AG712" t="s">
        <v>272</v>
      </c>
    </row>
    <row r="713" spans="1:60" outlineLevel="1" x14ac:dyDescent="0.25">
      <c r="A713" s="244">
        <v>176</v>
      </c>
      <c r="B713" s="245" t="s">
        <v>899</v>
      </c>
      <c r="C713" s="255" t="s">
        <v>900</v>
      </c>
      <c r="D713" s="246" t="s">
        <v>901</v>
      </c>
      <c r="E713" s="247">
        <v>1</v>
      </c>
      <c r="F713" s="248"/>
      <c r="G713" s="249">
        <f>ROUND(E713*F713,2)</f>
        <v>0</v>
      </c>
      <c r="H713" s="248"/>
      <c r="I713" s="249">
        <f>ROUND(E713*H713,2)</f>
        <v>0</v>
      </c>
      <c r="J713" s="248"/>
      <c r="K713" s="249">
        <f>ROUND(E713*J713,2)</f>
        <v>0</v>
      </c>
      <c r="L713" s="249">
        <v>21</v>
      </c>
      <c r="M713" s="249">
        <f>G713*(1+L713/100)</f>
        <v>0</v>
      </c>
      <c r="N713" s="249">
        <v>0</v>
      </c>
      <c r="O713" s="249">
        <f>ROUND(E713*N713,2)</f>
        <v>0</v>
      </c>
      <c r="P713" s="249">
        <v>0</v>
      </c>
      <c r="Q713" s="250">
        <f>ROUND(E713*P713,2)</f>
        <v>0</v>
      </c>
      <c r="R713" s="225"/>
      <c r="S713" s="225" t="s">
        <v>276</v>
      </c>
      <c r="T713" s="225" t="s">
        <v>277</v>
      </c>
      <c r="U713" s="225">
        <v>0</v>
      </c>
      <c r="V713" s="225">
        <f>ROUND(E713*U713,2)</f>
        <v>0</v>
      </c>
      <c r="W713" s="225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 t="s">
        <v>902</v>
      </c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</row>
    <row r="714" spans="1:60" outlineLevel="1" x14ac:dyDescent="0.25">
      <c r="A714" s="244">
        <v>177</v>
      </c>
      <c r="B714" s="245" t="s">
        <v>903</v>
      </c>
      <c r="C714" s="255" t="s">
        <v>904</v>
      </c>
      <c r="D714" s="246" t="s">
        <v>901</v>
      </c>
      <c r="E714" s="247">
        <v>1</v>
      </c>
      <c r="F714" s="248"/>
      <c r="G714" s="249">
        <f>ROUND(E714*F714,2)</f>
        <v>0</v>
      </c>
      <c r="H714" s="248"/>
      <c r="I714" s="249">
        <f>ROUND(E714*H714,2)</f>
        <v>0</v>
      </c>
      <c r="J714" s="248"/>
      <c r="K714" s="249">
        <f>ROUND(E714*J714,2)</f>
        <v>0</v>
      </c>
      <c r="L714" s="249">
        <v>21</v>
      </c>
      <c r="M714" s="249">
        <f>G714*(1+L714/100)</f>
        <v>0</v>
      </c>
      <c r="N714" s="249">
        <v>0</v>
      </c>
      <c r="O714" s="249">
        <f>ROUND(E714*N714,2)</f>
        <v>0</v>
      </c>
      <c r="P714" s="249">
        <v>0</v>
      </c>
      <c r="Q714" s="250">
        <f>ROUND(E714*P714,2)</f>
        <v>0</v>
      </c>
      <c r="R714" s="225"/>
      <c r="S714" s="225" t="s">
        <v>289</v>
      </c>
      <c r="T714" s="225" t="s">
        <v>277</v>
      </c>
      <c r="U714" s="225">
        <v>0</v>
      </c>
      <c r="V714" s="225">
        <f>ROUND(E714*U714,2)</f>
        <v>0</v>
      </c>
      <c r="W714" s="225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 t="s">
        <v>902</v>
      </c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</row>
    <row r="715" spans="1:60" ht="30.6" outlineLevel="1" x14ac:dyDescent="0.25">
      <c r="A715" s="244">
        <v>178</v>
      </c>
      <c r="B715" s="245" t="s">
        <v>905</v>
      </c>
      <c r="C715" s="255" t="s">
        <v>906</v>
      </c>
      <c r="D715" s="246" t="s">
        <v>901</v>
      </c>
      <c r="E715" s="247">
        <v>1</v>
      </c>
      <c r="F715" s="248"/>
      <c r="G715" s="249">
        <f>ROUND(E715*F715,2)</f>
        <v>0</v>
      </c>
      <c r="H715" s="248"/>
      <c r="I715" s="249">
        <f>ROUND(E715*H715,2)</f>
        <v>0</v>
      </c>
      <c r="J715" s="248"/>
      <c r="K715" s="249">
        <f>ROUND(E715*J715,2)</f>
        <v>0</v>
      </c>
      <c r="L715" s="249">
        <v>21</v>
      </c>
      <c r="M715" s="249">
        <f>G715*(1+L715/100)</f>
        <v>0</v>
      </c>
      <c r="N715" s="249">
        <v>0</v>
      </c>
      <c r="O715" s="249">
        <f>ROUND(E715*N715,2)</f>
        <v>0</v>
      </c>
      <c r="P715" s="249">
        <v>0</v>
      </c>
      <c r="Q715" s="250">
        <f>ROUND(E715*P715,2)</f>
        <v>0</v>
      </c>
      <c r="R715" s="225"/>
      <c r="S715" s="225" t="s">
        <v>289</v>
      </c>
      <c r="T715" s="225" t="s">
        <v>277</v>
      </c>
      <c r="U715" s="225">
        <v>0</v>
      </c>
      <c r="V715" s="225">
        <f>ROUND(E715*U715,2)</f>
        <v>0</v>
      </c>
      <c r="W715" s="225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 t="s">
        <v>902</v>
      </c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</row>
    <row r="716" spans="1:60" outlineLevel="1" x14ac:dyDescent="0.25">
      <c r="A716" s="244">
        <v>179</v>
      </c>
      <c r="B716" s="245" t="s">
        <v>907</v>
      </c>
      <c r="C716" s="255" t="s">
        <v>908</v>
      </c>
      <c r="D716" s="246" t="s">
        <v>901</v>
      </c>
      <c r="E716" s="247">
        <v>1</v>
      </c>
      <c r="F716" s="248"/>
      <c r="G716" s="249">
        <f>ROUND(E716*F716,2)</f>
        <v>0</v>
      </c>
      <c r="H716" s="248"/>
      <c r="I716" s="249">
        <f>ROUND(E716*H716,2)</f>
        <v>0</v>
      </c>
      <c r="J716" s="248"/>
      <c r="K716" s="249">
        <f>ROUND(E716*J716,2)</f>
        <v>0</v>
      </c>
      <c r="L716" s="249">
        <v>21</v>
      </c>
      <c r="M716" s="249">
        <f>G716*(1+L716/100)</f>
        <v>0</v>
      </c>
      <c r="N716" s="249">
        <v>0</v>
      </c>
      <c r="O716" s="249">
        <f>ROUND(E716*N716,2)</f>
        <v>0</v>
      </c>
      <c r="P716" s="249">
        <v>0</v>
      </c>
      <c r="Q716" s="250">
        <f>ROUND(E716*P716,2)</f>
        <v>0</v>
      </c>
      <c r="R716" s="225"/>
      <c r="S716" s="225" t="s">
        <v>289</v>
      </c>
      <c r="T716" s="225" t="s">
        <v>277</v>
      </c>
      <c r="U716" s="225">
        <v>0</v>
      </c>
      <c r="V716" s="225">
        <f>ROUND(E716*U716,2)</f>
        <v>0</v>
      </c>
      <c r="W716" s="225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 t="s">
        <v>902</v>
      </c>
      <c r="AH716" s="206"/>
      <c r="AI716" s="206"/>
      <c r="AJ716" s="206"/>
      <c r="AK716" s="206"/>
      <c r="AL716" s="206"/>
      <c r="AM716" s="206"/>
      <c r="AN716" s="206"/>
      <c r="AO716" s="206"/>
      <c r="AP716" s="206"/>
      <c r="AQ716" s="206"/>
      <c r="AR716" s="206"/>
      <c r="AS716" s="206"/>
      <c r="AT716" s="206"/>
      <c r="AU716" s="206"/>
      <c r="AV716" s="206"/>
      <c r="AW716" s="206"/>
      <c r="AX716" s="206"/>
      <c r="AY716" s="206"/>
      <c r="AZ716" s="206"/>
      <c r="BA716" s="206"/>
      <c r="BB716" s="206"/>
      <c r="BC716" s="206"/>
      <c r="BD716" s="206"/>
      <c r="BE716" s="206"/>
      <c r="BF716" s="206"/>
      <c r="BG716" s="206"/>
      <c r="BH716" s="206"/>
    </row>
    <row r="717" spans="1:60" outlineLevel="1" x14ac:dyDescent="0.25">
      <c r="A717" s="244">
        <v>180</v>
      </c>
      <c r="B717" s="245" t="s">
        <v>909</v>
      </c>
      <c r="C717" s="255" t="s">
        <v>910</v>
      </c>
      <c r="D717" s="246" t="s">
        <v>901</v>
      </c>
      <c r="E717" s="247">
        <v>1</v>
      </c>
      <c r="F717" s="248"/>
      <c r="G717" s="249">
        <f>ROUND(E717*F717,2)</f>
        <v>0</v>
      </c>
      <c r="H717" s="248"/>
      <c r="I717" s="249">
        <f>ROUND(E717*H717,2)</f>
        <v>0</v>
      </c>
      <c r="J717" s="248"/>
      <c r="K717" s="249">
        <f>ROUND(E717*J717,2)</f>
        <v>0</v>
      </c>
      <c r="L717" s="249">
        <v>21</v>
      </c>
      <c r="M717" s="249">
        <f>G717*(1+L717/100)</f>
        <v>0</v>
      </c>
      <c r="N717" s="249">
        <v>0</v>
      </c>
      <c r="O717" s="249">
        <f>ROUND(E717*N717,2)</f>
        <v>0</v>
      </c>
      <c r="P717" s="249">
        <v>0</v>
      </c>
      <c r="Q717" s="250">
        <f>ROUND(E717*P717,2)</f>
        <v>0</v>
      </c>
      <c r="R717" s="225"/>
      <c r="S717" s="225" t="s">
        <v>289</v>
      </c>
      <c r="T717" s="225" t="s">
        <v>277</v>
      </c>
      <c r="U717" s="225">
        <v>0</v>
      </c>
      <c r="V717" s="225">
        <f>ROUND(E717*U717,2)</f>
        <v>0</v>
      </c>
      <c r="W717" s="225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 t="s">
        <v>902</v>
      </c>
      <c r="AH717" s="206"/>
      <c r="AI717" s="206"/>
      <c r="AJ717" s="206"/>
      <c r="AK717" s="206"/>
      <c r="AL717" s="206"/>
      <c r="AM717" s="206"/>
      <c r="AN717" s="206"/>
      <c r="AO717" s="206"/>
      <c r="AP717" s="206"/>
      <c r="AQ717" s="206"/>
      <c r="AR717" s="206"/>
      <c r="AS717" s="206"/>
      <c r="AT717" s="206"/>
      <c r="AU717" s="206"/>
      <c r="AV717" s="206"/>
      <c r="AW717" s="206"/>
      <c r="AX717" s="206"/>
      <c r="AY717" s="206"/>
      <c r="AZ717" s="206"/>
      <c r="BA717" s="206"/>
      <c r="BB717" s="206"/>
      <c r="BC717" s="206"/>
      <c r="BD717" s="206"/>
      <c r="BE717" s="206"/>
      <c r="BF717" s="206"/>
      <c r="BG717" s="206"/>
      <c r="BH717" s="206"/>
    </row>
    <row r="718" spans="1:60" ht="20.399999999999999" outlineLevel="1" x14ac:dyDescent="0.25">
      <c r="A718" s="244">
        <v>181</v>
      </c>
      <c r="B718" s="245" t="s">
        <v>911</v>
      </c>
      <c r="C718" s="255" t="s">
        <v>912</v>
      </c>
      <c r="D718" s="246" t="s">
        <v>901</v>
      </c>
      <c r="E718" s="247">
        <v>1</v>
      </c>
      <c r="F718" s="248"/>
      <c r="G718" s="249">
        <f>ROUND(E718*F718,2)</f>
        <v>0</v>
      </c>
      <c r="H718" s="248"/>
      <c r="I718" s="249">
        <f>ROUND(E718*H718,2)</f>
        <v>0</v>
      </c>
      <c r="J718" s="248"/>
      <c r="K718" s="249">
        <f>ROUND(E718*J718,2)</f>
        <v>0</v>
      </c>
      <c r="L718" s="249">
        <v>21</v>
      </c>
      <c r="M718" s="249">
        <f>G718*(1+L718/100)</f>
        <v>0</v>
      </c>
      <c r="N718" s="249">
        <v>0</v>
      </c>
      <c r="O718" s="249">
        <f>ROUND(E718*N718,2)</f>
        <v>0</v>
      </c>
      <c r="P718" s="249">
        <v>0</v>
      </c>
      <c r="Q718" s="250">
        <f>ROUND(E718*P718,2)</f>
        <v>0</v>
      </c>
      <c r="R718" s="225"/>
      <c r="S718" s="225" t="s">
        <v>289</v>
      </c>
      <c r="T718" s="225" t="s">
        <v>277</v>
      </c>
      <c r="U718" s="225">
        <v>0</v>
      </c>
      <c r="V718" s="225">
        <f>ROUND(E718*U718,2)</f>
        <v>0</v>
      </c>
      <c r="W718" s="225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 t="s">
        <v>902</v>
      </c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6"/>
      <c r="BH718" s="206"/>
    </row>
    <row r="719" spans="1:60" outlineLevel="1" x14ac:dyDescent="0.25">
      <c r="A719" s="237">
        <v>182</v>
      </c>
      <c r="B719" s="238" t="s">
        <v>913</v>
      </c>
      <c r="C719" s="253" t="s">
        <v>914</v>
      </c>
      <c r="D719" s="239" t="s">
        <v>901</v>
      </c>
      <c r="E719" s="240">
        <v>1</v>
      </c>
      <c r="F719" s="241"/>
      <c r="G719" s="242">
        <f>ROUND(E719*F719,2)</f>
        <v>0</v>
      </c>
      <c r="H719" s="241"/>
      <c r="I719" s="242">
        <f>ROUND(E719*H719,2)</f>
        <v>0</v>
      </c>
      <c r="J719" s="241"/>
      <c r="K719" s="242">
        <f>ROUND(E719*J719,2)</f>
        <v>0</v>
      </c>
      <c r="L719" s="242">
        <v>21</v>
      </c>
      <c r="M719" s="242">
        <f>G719*(1+L719/100)</f>
        <v>0</v>
      </c>
      <c r="N719" s="242">
        <v>0</v>
      </c>
      <c r="O719" s="242">
        <f>ROUND(E719*N719,2)</f>
        <v>0</v>
      </c>
      <c r="P719" s="242">
        <v>0</v>
      </c>
      <c r="Q719" s="243">
        <f>ROUND(E719*P719,2)</f>
        <v>0</v>
      </c>
      <c r="R719" s="225"/>
      <c r="S719" s="225" t="s">
        <v>289</v>
      </c>
      <c r="T719" s="225" t="s">
        <v>277</v>
      </c>
      <c r="U719" s="225">
        <v>0</v>
      </c>
      <c r="V719" s="225">
        <f>ROUND(E719*U719,2)</f>
        <v>0</v>
      </c>
      <c r="W719" s="225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 t="s">
        <v>902</v>
      </c>
      <c r="AH719" s="206"/>
      <c r="AI719" s="206"/>
      <c r="AJ719" s="206"/>
      <c r="AK719" s="206"/>
      <c r="AL719" s="206"/>
      <c r="AM719" s="206"/>
      <c r="AN719" s="206"/>
      <c r="AO719" s="206"/>
      <c r="AP719" s="206"/>
      <c r="AQ719" s="206"/>
      <c r="AR719" s="206"/>
      <c r="AS719" s="206"/>
      <c r="AT719" s="206"/>
      <c r="AU719" s="206"/>
      <c r="AV719" s="206"/>
      <c r="AW719" s="206"/>
      <c r="AX719" s="206"/>
      <c r="AY719" s="206"/>
      <c r="AZ719" s="206"/>
      <c r="BA719" s="206"/>
      <c r="BB719" s="206"/>
      <c r="BC719" s="206"/>
      <c r="BD719" s="206"/>
      <c r="BE719" s="206"/>
      <c r="BF719" s="206"/>
      <c r="BG719" s="206"/>
      <c r="BH719" s="206"/>
    </row>
    <row r="720" spans="1:60" x14ac:dyDescent="0.25">
      <c r="A720" s="5"/>
      <c r="B720" s="6"/>
      <c r="C720" s="258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AE720">
        <v>15</v>
      </c>
      <c r="AF720">
        <v>21</v>
      </c>
    </row>
    <row r="721" spans="1:33" x14ac:dyDescent="0.25">
      <c r="A721" s="209"/>
      <c r="B721" s="210" t="s">
        <v>31</v>
      </c>
      <c r="C721" s="259"/>
      <c r="D721" s="211"/>
      <c r="E721" s="212"/>
      <c r="F721" s="212"/>
      <c r="G721" s="251">
        <f>G8+G17+G33+G40+G51+G54+G62+G67+G115+G189+G210+G244+G258+G260+G263+G266+G316+G341+G345+G373+G375+G383+G405+G450+G459+G559+G627+G680+G689+G702+G704+G712</f>
        <v>0</v>
      </c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AE721">
        <f>SUMIF(L7:L719,AE720,G7:G719)</f>
        <v>0</v>
      </c>
      <c r="AF721">
        <f>SUMIF(L7:L719,AF720,G7:G719)</f>
        <v>0</v>
      </c>
      <c r="AG721" t="s">
        <v>915</v>
      </c>
    </row>
    <row r="722" spans="1:33" x14ac:dyDescent="0.25">
      <c r="A722" s="5"/>
      <c r="B722" s="6"/>
      <c r="C722" s="258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33" x14ac:dyDescent="0.25">
      <c r="A723" s="5"/>
      <c r="B723" s="6"/>
      <c r="C723" s="258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33" x14ac:dyDescent="0.25">
      <c r="A724" s="213" t="s">
        <v>916</v>
      </c>
      <c r="B724" s="213"/>
      <c r="C724" s="260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33" x14ac:dyDescent="0.25">
      <c r="A725" s="214"/>
      <c r="B725" s="215"/>
      <c r="C725" s="261"/>
      <c r="D725" s="215"/>
      <c r="E725" s="215"/>
      <c r="F725" s="215"/>
      <c r="G725" s="21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AG725" t="s">
        <v>917</v>
      </c>
    </row>
    <row r="726" spans="1:33" x14ac:dyDescent="0.25">
      <c r="A726" s="217"/>
      <c r="B726" s="218"/>
      <c r="C726" s="262"/>
      <c r="D726" s="218"/>
      <c r="E726" s="218"/>
      <c r="F726" s="218"/>
      <c r="G726" s="219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33" x14ac:dyDescent="0.25">
      <c r="A727" s="217"/>
      <c r="B727" s="218"/>
      <c r="C727" s="262"/>
      <c r="D727" s="218"/>
      <c r="E727" s="218"/>
      <c r="F727" s="218"/>
      <c r="G727" s="219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33" x14ac:dyDescent="0.25">
      <c r="A728" s="217"/>
      <c r="B728" s="218"/>
      <c r="C728" s="262"/>
      <c r="D728" s="218"/>
      <c r="E728" s="218"/>
      <c r="F728" s="218"/>
      <c r="G728" s="219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33" x14ac:dyDescent="0.25">
      <c r="A729" s="220"/>
      <c r="B729" s="221"/>
      <c r="C729" s="263"/>
      <c r="D729" s="221"/>
      <c r="E729" s="221"/>
      <c r="F729" s="221"/>
      <c r="G729" s="222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33" x14ac:dyDescent="0.25">
      <c r="A730" s="5"/>
      <c r="B730" s="6"/>
      <c r="C730" s="258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33" x14ac:dyDescent="0.25">
      <c r="C731" s="264"/>
      <c r="D731" s="190"/>
      <c r="AG731" t="s">
        <v>918</v>
      </c>
    </row>
    <row r="732" spans="1:33" x14ac:dyDescent="0.25">
      <c r="D732" s="190"/>
    </row>
    <row r="733" spans="1:33" x14ac:dyDescent="0.25">
      <c r="D733" s="190"/>
    </row>
    <row r="734" spans="1:33" x14ac:dyDescent="0.25">
      <c r="D734" s="190"/>
    </row>
    <row r="735" spans="1:33" x14ac:dyDescent="0.25">
      <c r="D735" s="190"/>
    </row>
    <row r="736" spans="1:33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aGs7buDJy323t6HJPhI/Zzu0NPLINrjVJJgbauV5eect6p707C/hEFwTYhxczfUw1VrApsa+rWK6wEO9WJL1UA==" saltValue="Sn+70cltX568B7tIoijKDA==" spinCount="100000" sheet="1"/>
  <mergeCells count="6">
    <mergeCell ref="A1:G1"/>
    <mergeCell ref="C2:G2"/>
    <mergeCell ref="C3:G3"/>
    <mergeCell ref="C4:G4"/>
    <mergeCell ref="A724:C724"/>
    <mergeCell ref="A725:G7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50</v>
      </c>
      <c r="C4" s="198" t="s">
        <v>51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104</v>
      </c>
      <c r="C8" s="252" t="s">
        <v>105</v>
      </c>
      <c r="D8" s="233"/>
      <c r="E8" s="234"/>
      <c r="F8" s="235"/>
      <c r="G8" s="235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5"/>
      <c r="O8" s="235">
        <f>SUM(O9:O9)</f>
        <v>0.06</v>
      </c>
      <c r="P8" s="235"/>
      <c r="Q8" s="236">
        <f>SUM(Q9:Q9)</f>
        <v>0</v>
      </c>
      <c r="R8" s="230"/>
      <c r="S8" s="230"/>
      <c r="T8" s="230"/>
      <c r="U8" s="230"/>
      <c r="V8" s="230">
        <f>SUM(V9:V9)</f>
        <v>0</v>
      </c>
      <c r="W8" s="230"/>
      <c r="AG8" t="s">
        <v>272</v>
      </c>
    </row>
    <row r="9" spans="1:60" outlineLevel="1" x14ac:dyDescent="0.25">
      <c r="A9" s="244">
        <v>1</v>
      </c>
      <c r="B9" s="245" t="s">
        <v>919</v>
      </c>
      <c r="C9" s="255" t="s">
        <v>920</v>
      </c>
      <c r="D9" s="246" t="s">
        <v>333</v>
      </c>
      <c r="E9" s="247">
        <v>5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1.12E-2</v>
      </c>
      <c r="O9" s="249">
        <f>ROUND(E9*N9,2)</f>
        <v>0.06</v>
      </c>
      <c r="P9" s="249">
        <v>0</v>
      </c>
      <c r="Q9" s="250">
        <f>ROUND(E9*P9,2)</f>
        <v>0</v>
      </c>
      <c r="R9" s="225" t="s">
        <v>672</v>
      </c>
      <c r="S9" s="225" t="s">
        <v>276</v>
      </c>
      <c r="T9" s="225" t="s">
        <v>277</v>
      </c>
      <c r="U9" s="225">
        <v>0</v>
      </c>
      <c r="V9" s="225">
        <f>ROUND(E9*U9,2)</f>
        <v>0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921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x14ac:dyDescent="0.25">
      <c r="A10" s="231" t="s">
        <v>271</v>
      </c>
      <c r="B10" s="232" t="s">
        <v>124</v>
      </c>
      <c r="C10" s="252" t="s">
        <v>125</v>
      </c>
      <c r="D10" s="233"/>
      <c r="E10" s="234"/>
      <c r="F10" s="235"/>
      <c r="G10" s="235">
        <f>SUMIF(AG11:AG16,"&lt;&gt;NOR",G11:G16)</f>
        <v>0</v>
      </c>
      <c r="H10" s="235"/>
      <c r="I10" s="235">
        <f>SUM(I11:I16)</f>
        <v>0</v>
      </c>
      <c r="J10" s="235"/>
      <c r="K10" s="235">
        <f>SUM(K11:K16)</f>
        <v>0</v>
      </c>
      <c r="L10" s="235"/>
      <c r="M10" s="235">
        <f>SUM(M11:M16)</f>
        <v>0</v>
      </c>
      <c r="N10" s="235"/>
      <c r="O10" s="235">
        <f>SUM(O11:O16)</f>
        <v>3.63</v>
      </c>
      <c r="P10" s="235"/>
      <c r="Q10" s="236">
        <f>SUM(Q11:Q16)</f>
        <v>0</v>
      </c>
      <c r="R10" s="230"/>
      <c r="S10" s="230"/>
      <c r="T10" s="230"/>
      <c r="U10" s="230"/>
      <c r="V10" s="230">
        <f>SUM(V11:V16)</f>
        <v>9.4400000000000013</v>
      </c>
      <c r="W10" s="230"/>
      <c r="AG10" t="s">
        <v>272</v>
      </c>
    </row>
    <row r="11" spans="1:60" outlineLevel="1" x14ac:dyDescent="0.25">
      <c r="A11" s="237">
        <v>2</v>
      </c>
      <c r="B11" s="238" t="s">
        <v>327</v>
      </c>
      <c r="C11" s="253" t="s">
        <v>328</v>
      </c>
      <c r="D11" s="239" t="s">
        <v>275</v>
      </c>
      <c r="E11" s="240">
        <v>1.625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1.95224</v>
      </c>
      <c r="O11" s="242">
        <f>ROUND(E11*N11,2)</f>
        <v>3.17</v>
      </c>
      <c r="P11" s="242">
        <v>0</v>
      </c>
      <c r="Q11" s="243">
        <f>ROUND(E11*P11,2)</f>
        <v>0</v>
      </c>
      <c r="R11" s="225"/>
      <c r="S11" s="225" t="s">
        <v>276</v>
      </c>
      <c r="T11" s="225" t="s">
        <v>277</v>
      </c>
      <c r="U11" s="225">
        <v>3.8420000000000001</v>
      </c>
      <c r="V11" s="225">
        <f>ROUND(E11*U11,2)</f>
        <v>6.24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278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23"/>
      <c r="B12" s="224"/>
      <c r="C12" s="254" t="s">
        <v>922</v>
      </c>
      <c r="D12" s="226"/>
      <c r="E12" s="227">
        <v>1.625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37">
        <v>3</v>
      </c>
      <c r="B13" s="238" t="s">
        <v>336</v>
      </c>
      <c r="C13" s="253" t="s">
        <v>337</v>
      </c>
      <c r="D13" s="239" t="s">
        <v>333</v>
      </c>
      <c r="E13" s="240">
        <v>12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3.0960000000000001E-2</v>
      </c>
      <c r="O13" s="242">
        <f>ROUND(E13*N13,2)</f>
        <v>0.37</v>
      </c>
      <c r="P13" s="242">
        <v>0</v>
      </c>
      <c r="Q13" s="243">
        <f>ROUND(E13*P13,2)</f>
        <v>0</v>
      </c>
      <c r="R13" s="225"/>
      <c r="S13" s="225" t="s">
        <v>283</v>
      </c>
      <c r="T13" s="225" t="s">
        <v>277</v>
      </c>
      <c r="U13" s="225">
        <v>0.24199999999999999</v>
      </c>
      <c r="V13" s="225">
        <f>ROUND(E13*U13,2)</f>
        <v>2.9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278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54" t="s">
        <v>923</v>
      </c>
      <c r="D14" s="226"/>
      <c r="E14" s="227">
        <v>12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280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7">
        <v>4</v>
      </c>
      <c r="B15" s="238" t="s">
        <v>924</v>
      </c>
      <c r="C15" s="253" t="s">
        <v>925</v>
      </c>
      <c r="D15" s="239" t="s">
        <v>333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8.5430000000000006E-2</v>
      </c>
      <c r="O15" s="242">
        <f>ROUND(E15*N15,2)</f>
        <v>0.09</v>
      </c>
      <c r="P15" s="242">
        <v>0</v>
      </c>
      <c r="Q15" s="243">
        <f>ROUND(E15*P15,2)</f>
        <v>0</v>
      </c>
      <c r="R15" s="225"/>
      <c r="S15" s="225" t="s">
        <v>276</v>
      </c>
      <c r="T15" s="225" t="s">
        <v>277</v>
      </c>
      <c r="U15" s="225">
        <v>0.30099999999999999</v>
      </c>
      <c r="V15" s="225">
        <f>ROUND(E15*U15,2)</f>
        <v>0.3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278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4" t="s">
        <v>926</v>
      </c>
      <c r="D16" s="226"/>
      <c r="E16" s="227">
        <v>1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31" t="s">
        <v>271</v>
      </c>
      <c r="B17" s="232" t="s">
        <v>126</v>
      </c>
      <c r="C17" s="252" t="s">
        <v>127</v>
      </c>
      <c r="D17" s="233"/>
      <c r="E17" s="234"/>
      <c r="F17" s="235"/>
      <c r="G17" s="235">
        <f>SUMIF(AG18:AG27,"&lt;&gt;NOR",G18:G27)</f>
        <v>0</v>
      </c>
      <c r="H17" s="235"/>
      <c r="I17" s="235">
        <f>SUM(I18:I27)</f>
        <v>0</v>
      </c>
      <c r="J17" s="235"/>
      <c r="K17" s="235">
        <f>SUM(K18:K27)</f>
        <v>0</v>
      </c>
      <c r="L17" s="235"/>
      <c r="M17" s="235">
        <f>SUM(M18:M27)</f>
        <v>0</v>
      </c>
      <c r="N17" s="235"/>
      <c r="O17" s="235">
        <f>SUM(O18:O27)</f>
        <v>7.7500000000000009</v>
      </c>
      <c r="P17" s="235"/>
      <c r="Q17" s="236">
        <f>SUM(Q18:Q27)</f>
        <v>0</v>
      </c>
      <c r="R17" s="230"/>
      <c r="S17" s="230"/>
      <c r="T17" s="230"/>
      <c r="U17" s="230"/>
      <c r="V17" s="230">
        <f>SUM(V18:V27)</f>
        <v>125.04999999999998</v>
      </c>
      <c r="W17" s="230"/>
      <c r="AG17" t="s">
        <v>272</v>
      </c>
    </row>
    <row r="18" spans="1:60" ht="20.399999999999999" outlineLevel="1" x14ac:dyDescent="0.25">
      <c r="A18" s="237">
        <v>5</v>
      </c>
      <c r="B18" s="238" t="s">
        <v>338</v>
      </c>
      <c r="C18" s="253" t="s">
        <v>927</v>
      </c>
      <c r="D18" s="239" t="s">
        <v>314</v>
      </c>
      <c r="E18" s="240">
        <v>75.869299999999996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7.0599999999999996E-2</v>
      </c>
      <c r="O18" s="242">
        <f>ROUND(E18*N18,2)</f>
        <v>5.36</v>
      </c>
      <c r="P18" s="242">
        <v>0</v>
      </c>
      <c r="Q18" s="243">
        <f>ROUND(E18*P18,2)</f>
        <v>0</v>
      </c>
      <c r="R18" s="225"/>
      <c r="S18" s="225" t="s">
        <v>276</v>
      </c>
      <c r="T18" s="225" t="s">
        <v>277</v>
      </c>
      <c r="U18" s="225">
        <v>0.52915000000000001</v>
      </c>
      <c r="V18" s="225">
        <f>ROUND(E18*U18,2)</f>
        <v>40.15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278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0.399999999999999" outlineLevel="1" x14ac:dyDescent="0.25">
      <c r="A19" s="223"/>
      <c r="B19" s="224"/>
      <c r="C19" s="254" t="s">
        <v>928</v>
      </c>
      <c r="D19" s="226"/>
      <c r="E19" s="227">
        <v>20.855720000000002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280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20.399999999999999" outlineLevel="1" x14ac:dyDescent="0.25">
      <c r="A20" s="223"/>
      <c r="B20" s="224"/>
      <c r="C20" s="254" t="s">
        <v>929</v>
      </c>
      <c r="D20" s="226"/>
      <c r="E20" s="227">
        <v>38.834000000000003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280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54" t="s">
        <v>930</v>
      </c>
      <c r="D21" s="226"/>
      <c r="E21" s="227">
        <v>7.8632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280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931</v>
      </c>
      <c r="D22" s="226"/>
      <c r="E22" s="227">
        <v>4.6189999999999998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4" t="s">
        <v>932</v>
      </c>
      <c r="D23" s="226"/>
      <c r="E23" s="227">
        <v>3.6974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280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ht="20.399999999999999" outlineLevel="1" x14ac:dyDescent="0.25">
      <c r="A24" s="237">
        <v>6</v>
      </c>
      <c r="B24" s="238" t="s">
        <v>341</v>
      </c>
      <c r="C24" s="253" t="s">
        <v>933</v>
      </c>
      <c r="D24" s="239" t="s">
        <v>314</v>
      </c>
      <c r="E24" s="240">
        <v>7.3524000000000003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0.1055</v>
      </c>
      <c r="O24" s="242">
        <f>ROUND(E24*N24,2)</f>
        <v>0.78</v>
      </c>
      <c r="P24" s="242">
        <v>0</v>
      </c>
      <c r="Q24" s="243">
        <f>ROUND(E24*P24,2)</f>
        <v>0</v>
      </c>
      <c r="R24" s="225"/>
      <c r="S24" s="225" t="s">
        <v>276</v>
      </c>
      <c r="T24" s="225" t="s">
        <v>277</v>
      </c>
      <c r="U24" s="225">
        <v>0.55488999999999999</v>
      </c>
      <c r="V24" s="225">
        <f>ROUND(E24*U24,2)</f>
        <v>4.08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278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4" t="s">
        <v>934</v>
      </c>
      <c r="D25" s="226"/>
      <c r="E25" s="227">
        <v>7.3524000000000003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280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37">
        <v>7</v>
      </c>
      <c r="B26" s="238" t="s">
        <v>935</v>
      </c>
      <c r="C26" s="253" t="s">
        <v>936</v>
      </c>
      <c r="D26" s="239" t="s">
        <v>314</v>
      </c>
      <c r="E26" s="240">
        <v>79.943100000000001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2.017E-2</v>
      </c>
      <c r="O26" s="242">
        <f>ROUND(E26*N26,2)</f>
        <v>1.61</v>
      </c>
      <c r="P26" s="242">
        <v>0</v>
      </c>
      <c r="Q26" s="243">
        <f>ROUND(E26*P26,2)</f>
        <v>0</v>
      </c>
      <c r="R26" s="225"/>
      <c r="S26" s="225" t="s">
        <v>276</v>
      </c>
      <c r="T26" s="225" t="s">
        <v>277</v>
      </c>
      <c r="U26" s="225">
        <v>1.0109999999999999</v>
      </c>
      <c r="V26" s="225">
        <f>ROUND(E26*U26,2)</f>
        <v>80.819999999999993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278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ht="20.399999999999999" outlineLevel="1" x14ac:dyDescent="0.25">
      <c r="A27" s="223"/>
      <c r="B27" s="224"/>
      <c r="C27" s="254" t="s">
        <v>937</v>
      </c>
      <c r="D27" s="226"/>
      <c r="E27" s="227">
        <v>79.943129999999996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x14ac:dyDescent="0.25">
      <c r="A28" s="231" t="s">
        <v>271</v>
      </c>
      <c r="B28" s="232" t="s">
        <v>130</v>
      </c>
      <c r="C28" s="252" t="s">
        <v>131</v>
      </c>
      <c r="D28" s="233"/>
      <c r="E28" s="234"/>
      <c r="F28" s="235"/>
      <c r="G28" s="235">
        <f>SUMIF(AG29:AG37,"&lt;&gt;NOR",G29:G37)</f>
        <v>0</v>
      </c>
      <c r="H28" s="235"/>
      <c r="I28" s="235">
        <f>SUM(I29:I37)</f>
        <v>0</v>
      </c>
      <c r="J28" s="235"/>
      <c r="K28" s="235">
        <f>SUM(K29:K37)</f>
        <v>0</v>
      </c>
      <c r="L28" s="235"/>
      <c r="M28" s="235">
        <f>SUM(M29:M37)</f>
        <v>0</v>
      </c>
      <c r="N28" s="235"/>
      <c r="O28" s="235">
        <f>SUM(O29:O37)</f>
        <v>4.92</v>
      </c>
      <c r="P28" s="235"/>
      <c r="Q28" s="236">
        <f>SUM(Q29:Q37)</f>
        <v>0</v>
      </c>
      <c r="R28" s="230"/>
      <c r="S28" s="230"/>
      <c r="T28" s="230"/>
      <c r="U28" s="230"/>
      <c r="V28" s="230">
        <f>SUM(V29:V37)</f>
        <v>187.05</v>
      </c>
      <c r="W28" s="230"/>
      <c r="AG28" t="s">
        <v>272</v>
      </c>
    </row>
    <row r="29" spans="1:60" outlineLevel="1" x14ac:dyDescent="0.25">
      <c r="A29" s="244">
        <v>8</v>
      </c>
      <c r="B29" s="245" t="s">
        <v>938</v>
      </c>
      <c r="C29" s="255" t="s">
        <v>939</v>
      </c>
      <c r="D29" s="246" t="s">
        <v>370</v>
      </c>
      <c r="E29" s="247">
        <v>8.5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9">
        <v>3.0000000000000001E-3</v>
      </c>
      <c r="O29" s="249">
        <f>ROUND(E29*N29,2)</f>
        <v>0.03</v>
      </c>
      <c r="P29" s="249">
        <v>0</v>
      </c>
      <c r="Q29" s="250">
        <f>ROUND(E29*P29,2)</f>
        <v>0</v>
      </c>
      <c r="R29" s="225"/>
      <c r="S29" s="225" t="s">
        <v>276</v>
      </c>
      <c r="T29" s="225" t="s">
        <v>277</v>
      </c>
      <c r="U29" s="225">
        <v>2.2370000000000001</v>
      </c>
      <c r="V29" s="225">
        <f>ROUND(E29*U29,2)</f>
        <v>19.010000000000002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278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37">
        <v>9</v>
      </c>
      <c r="B30" s="238" t="s">
        <v>940</v>
      </c>
      <c r="C30" s="253" t="s">
        <v>941</v>
      </c>
      <c r="D30" s="239" t="s">
        <v>314</v>
      </c>
      <c r="E30" s="240">
        <v>79.943100000000001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6.3299999999999997E-3</v>
      </c>
      <c r="O30" s="242">
        <f>ROUND(E30*N30,2)</f>
        <v>0.51</v>
      </c>
      <c r="P30" s="242">
        <v>0</v>
      </c>
      <c r="Q30" s="243">
        <f>ROUND(E30*P30,2)</f>
        <v>0</v>
      </c>
      <c r="R30" s="225"/>
      <c r="S30" s="225" t="s">
        <v>276</v>
      </c>
      <c r="T30" s="225" t="s">
        <v>277</v>
      </c>
      <c r="U30" s="225">
        <v>0.94299999999999995</v>
      </c>
      <c r="V30" s="225">
        <f>ROUND(E30*U30,2)</f>
        <v>75.39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278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ht="20.399999999999999" outlineLevel="1" x14ac:dyDescent="0.25">
      <c r="A31" s="223"/>
      <c r="B31" s="224"/>
      <c r="C31" s="254" t="s">
        <v>942</v>
      </c>
      <c r="D31" s="226"/>
      <c r="E31" s="227">
        <v>79.943129999999996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280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37">
        <v>10</v>
      </c>
      <c r="B32" s="238" t="s">
        <v>943</v>
      </c>
      <c r="C32" s="253" t="s">
        <v>944</v>
      </c>
      <c r="D32" s="239" t="s">
        <v>314</v>
      </c>
      <c r="E32" s="240">
        <v>79.943100000000001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3">
        <f>ROUND(E32*P32,2)</f>
        <v>0</v>
      </c>
      <c r="R32" s="225"/>
      <c r="S32" s="225" t="s">
        <v>276</v>
      </c>
      <c r="T32" s="225" t="s">
        <v>277</v>
      </c>
      <c r="U32" s="225">
        <v>0.33</v>
      </c>
      <c r="V32" s="225">
        <f>ROUND(E32*U32,2)</f>
        <v>26.38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278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ht="20.399999999999999" outlineLevel="1" x14ac:dyDescent="0.25">
      <c r="A33" s="223"/>
      <c r="B33" s="224"/>
      <c r="C33" s="254" t="s">
        <v>942</v>
      </c>
      <c r="D33" s="226"/>
      <c r="E33" s="227">
        <v>79.943129999999996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280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0.399999999999999" outlineLevel="1" x14ac:dyDescent="0.25">
      <c r="A34" s="237">
        <v>11</v>
      </c>
      <c r="B34" s="238" t="s">
        <v>945</v>
      </c>
      <c r="C34" s="253" t="s">
        <v>946</v>
      </c>
      <c r="D34" s="239" t="s">
        <v>320</v>
      </c>
      <c r="E34" s="240">
        <v>3.9965000000000002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1.09663</v>
      </c>
      <c r="O34" s="242">
        <f>ROUND(E34*N34,2)</f>
        <v>4.38</v>
      </c>
      <c r="P34" s="242">
        <v>0</v>
      </c>
      <c r="Q34" s="243">
        <f>ROUND(E34*P34,2)</f>
        <v>0</v>
      </c>
      <c r="R34" s="225"/>
      <c r="S34" s="225" t="s">
        <v>276</v>
      </c>
      <c r="T34" s="225" t="s">
        <v>277</v>
      </c>
      <c r="U34" s="225">
        <v>16.582999999999998</v>
      </c>
      <c r="V34" s="225">
        <f>ROUND(E34*U34,2)</f>
        <v>66.27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278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4" t="s">
        <v>947</v>
      </c>
      <c r="D35" s="226"/>
      <c r="E35" s="227">
        <v>3.9965099999999998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280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0.399999999999999" outlineLevel="1" x14ac:dyDescent="0.25">
      <c r="A36" s="237">
        <v>12</v>
      </c>
      <c r="B36" s="238" t="s">
        <v>948</v>
      </c>
      <c r="C36" s="253" t="s">
        <v>949</v>
      </c>
      <c r="D36" s="239" t="s">
        <v>314</v>
      </c>
      <c r="E36" s="240">
        <v>79.943100000000001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3">
        <f>ROUND(E36*P36,2)</f>
        <v>0</v>
      </c>
      <c r="R36" s="225"/>
      <c r="S36" s="225" t="s">
        <v>289</v>
      </c>
      <c r="T36" s="225" t="s">
        <v>277</v>
      </c>
      <c r="U36" s="225">
        <v>0</v>
      </c>
      <c r="V36" s="225">
        <f>ROUND(E36*U36,2)</f>
        <v>0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278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ht="20.399999999999999" outlineLevel="1" x14ac:dyDescent="0.25">
      <c r="A37" s="223"/>
      <c r="B37" s="224"/>
      <c r="C37" s="254" t="s">
        <v>937</v>
      </c>
      <c r="D37" s="226"/>
      <c r="E37" s="227">
        <v>79.943129999999996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280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x14ac:dyDescent="0.25">
      <c r="A38" s="231" t="s">
        <v>271</v>
      </c>
      <c r="B38" s="232" t="s">
        <v>136</v>
      </c>
      <c r="C38" s="252" t="s">
        <v>138</v>
      </c>
      <c r="D38" s="233"/>
      <c r="E38" s="234"/>
      <c r="F38" s="235"/>
      <c r="G38" s="235">
        <f>SUMIF(AG39:AG224,"&lt;&gt;NOR",G39:G224)</f>
        <v>0</v>
      </c>
      <c r="H38" s="235"/>
      <c r="I38" s="235">
        <f>SUM(I39:I224)</f>
        <v>0</v>
      </c>
      <c r="J38" s="235"/>
      <c r="K38" s="235">
        <f>SUM(K39:K224)</f>
        <v>0</v>
      </c>
      <c r="L38" s="235"/>
      <c r="M38" s="235">
        <f>SUM(M39:M224)</f>
        <v>0</v>
      </c>
      <c r="N38" s="235"/>
      <c r="O38" s="235">
        <f>SUM(O39:O224)</f>
        <v>12.41</v>
      </c>
      <c r="P38" s="235"/>
      <c r="Q38" s="236">
        <f>SUM(Q39:Q224)</f>
        <v>0</v>
      </c>
      <c r="R38" s="230"/>
      <c r="S38" s="230"/>
      <c r="T38" s="230"/>
      <c r="U38" s="230"/>
      <c r="V38" s="230">
        <f>SUM(V39:V224)</f>
        <v>401.5</v>
      </c>
      <c r="W38" s="230"/>
      <c r="AG38" t="s">
        <v>272</v>
      </c>
    </row>
    <row r="39" spans="1:60" outlineLevel="1" x14ac:dyDescent="0.25">
      <c r="A39" s="237">
        <v>13</v>
      </c>
      <c r="B39" s="238" t="s">
        <v>376</v>
      </c>
      <c r="C39" s="253" t="s">
        <v>377</v>
      </c>
      <c r="D39" s="239" t="s">
        <v>314</v>
      </c>
      <c r="E39" s="240">
        <v>41.195999999999998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4.0000000000000003E-5</v>
      </c>
      <c r="O39" s="242">
        <f>ROUND(E39*N39,2)</f>
        <v>0</v>
      </c>
      <c r="P39" s="242">
        <v>0</v>
      </c>
      <c r="Q39" s="243">
        <f>ROUND(E39*P39,2)</f>
        <v>0</v>
      </c>
      <c r="R39" s="225"/>
      <c r="S39" s="225" t="s">
        <v>276</v>
      </c>
      <c r="T39" s="225" t="s">
        <v>277</v>
      </c>
      <c r="U39" s="225">
        <v>7.8E-2</v>
      </c>
      <c r="V39" s="225">
        <f>ROUND(E39*U39,2)</f>
        <v>3.21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278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ht="20.399999999999999" outlineLevel="1" x14ac:dyDescent="0.25">
      <c r="A40" s="223"/>
      <c r="B40" s="224"/>
      <c r="C40" s="254" t="s">
        <v>950</v>
      </c>
      <c r="D40" s="226"/>
      <c r="E40" s="227">
        <v>16.920000000000002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280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54" t="s">
        <v>951</v>
      </c>
      <c r="D41" s="226"/>
      <c r="E41" s="227">
        <v>24.276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280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37">
        <v>14</v>
      </c>
      <c r="B42" s="238" t="s">
        <v>380</v>
      </c>
      <c r="C42" s="253" t="s">
        <v>381</v>
      </c>
      <c r="D42" s="239" t="s">
        <v>314</v>
      </c>
      <c r="E42" s="240">
        <v>80.966899999999995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5.7400000000000003E-3</v>
      </c>
      <c r="O42" s="242">
        <f>ROUND(E42*N42,2)</f>
        <v>0.46</v>
      </c>
      <c r="P42" s="242">
        <v>0</v>
      </c>
      <c r="Q42" s="243">
        <f>ROUND(E42*P42,2)</f>
        <v>0</v>
      </c>
      <c r="R42" s="225"/>
      <c r="S42" s="225" t="s">
        <v>276</v>
      </c>
      <c r="T42" s="225" t="s">
        <v>277</v>
      </c>
      <c r="U42" s="225">
        <v>0.18984999999999999</v>
      </c>
      <c r="V42" s="225">
        <f>ROUND(E42*U42,2)</f>
        <v>15.37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278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54" t="s">
        <v>952</v>
      </c>
      <c r="D43" s="226"/>
      <c r="E43" s="227">
        <v>160.91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280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4" t="s">
        <v>953</v>
      </c>
      <c r="D44" s="226"/>
      <c r="E44" s="227">
        <v>-79.943100000000001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ht="20.399999999999999" outlineLevel="1" x14ac:dyDescent="0.25">
      <c r="A45" s="237">
        <v>15</v>
      </c>
      <c r="B45" s="238" t="s">
        <v>383</v>
      </c>
      <c r="C45" s="253" t="s">
        <v>384</v>
      </c>
      <c r="D45" s="239" t="s">
        <v>314</v>
      </c>
      <c r="E45" s="240">
        <v>80.966899999999995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5.3600000000000002E-3</v>
      </c>
      <c r="O45" s="242">
        <f>ROUND(E45*N45,2)</f>
        <v>0.43</v>
      </c>
      <c r="P45" s="242">
        <v>0</v>
      </c>
      <c r="Q45" s="243">
        <f>ROUND(E45*P45,2)</f>
        <v>0</v>
      </c>
      <c r="R45" s="225"/>
      <c r="S45" s="225" t="s">
        <v>276</v>
      </c>
      <c r="T45" s="225" t="s">
        <v>277</v>
      </c>
      <c r="U45" s="225">
        <v>0.48399999999999999</v>
      </c>
      <c r="V45" s="225">
        <f>ROUND(E45*U45,2)</f>
        <v>39.19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278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54" t="s">
        <v>952</v>
      </c>
      <c r="D46" s="226"/>
      <c r="E46" s="227">
        <v>160.91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280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4" t="s">
        <v>953</v>
      </c>
      <c r="D47" s="226"/>
      <c r="E47" s="227">
        <v>-79.943100000000001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280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37">
        <v>16</v>
      </c>
      <c r="B48" s="238" t="s">
        <v>386</v>
      </c>
      <c r="C48" s="253" t="s">
        <v>387</v>
      </c>
      <c r="D48" s="239" t="s">
        <v>314</v>
      </c>
      <c r="E48" s="240">
        <v>35.762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3.9210000000000002E-2</v>
      </c>
      <c r="O48" s="242">
        <f>ROUND(E48*N48,2)</f>
        <v>1.4</v>
      </c>
      <c r="P48" s="242">
        <v>0</v>
      </c>
      <c r="Q48" s="243">
        <f>ROUND(E48*P48,2)</f>
        <v>0</v>
      </c>
      <c r="R48" s="225"/>
      <c r="S48" s="225" t="s">
        <v>276</v>
      </c>
      <c r="T48" s="225" t="s">
        <v>277</v>
      </c>
      <c r="U48" s="225">
        <v>0.39600000000000002</v>
      </c>
      <c r="V48" s="225">
        <f>ROUND(E48*U48,2)</f>
        <v>14.16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278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ht="20.399999999999999" outlineLevel="1" x14ac:dyDescent="0.25">
      <c r="A49" s="223"/>
      <c r="B49" s="224"/>
      <c r="C49" s="254" t="s">
        <v>954</v>
      </c>
      <c r="D49" s="226"/>
      <c r="E49" s="227">
        <v>6.5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280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54" t="s">
        <v>955</v>
      </c>
      <c r="D50" s="226"/>
      <c r="E50" s="227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280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23"/>
      <c r="B51" s="224"/>
      <c r="C51" s="254" t="s">
        <v>956</v>
      </c>
      <c r="D51" s="226"/>
      <c r="E51" s="227">
        <v>7.5060000000000002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280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ht="20.399999999999999" outlineLevel="1" x14ac:dyDescent="0.25">
      <c r="A52" s="223"/>
      <c r="B52" s="224"/>
      <c r="C52" s="254" t="s">
        <v>957</v>
      </c>
      <c r="D52" s="226"/>
      <c r="E52" s="227">
        <v>2.4060000000000001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280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20.399999999999999" outlineLevel="1" x14ac:dyDescent="0.25">
      <c r="A53" s="223"/>
      <c r="B53" s="224"/>
      <c r="C53" s="254" t="s">
        <v>958</v>
      </c>
      <c r="D53" s="226"/>
      <c r="E53" s="227">
        <v>9.36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280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0.399999999999999" outlineLevel="1" x14ac:dyDescent="0.25">
      <c r="A54" s="223"/>
      <c r="B54" s="224"/>
      <c r="C54" s="254" t="s">
        <v>959</v>
      </c>
      <c r="D54" s="226"/>
      <c r="E54" s="227">
        <v>6.12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280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0.399999999999999" outlineLevel="1" x14ac:dyDescent="0.25">
      <c r="A55" s="223"/>
      <c r="B55" s="224"/>
      <c r="C55" s="254" t="s">
        <v>960</v>
      </c>
      <c r="D55" s="226"/>
      <c r="E55" s="227">
        <v>3.87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280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37">
        <v>17</v>
      </c>
      <c r="B56" s="238" t="s">
        <v>389</v>
      </c>
      <c r="C56" s="253" t="s">
        <v>390</v>
      </c>
      <c r="D56" s="239" t="s">
        <v>314</v>
      </c>
      <c r="E56" s="240">
        <v>341.76920000000001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1.5810000000000001E-2</v>
      </c>
      <c r="O56" s="242">
        <f>ROUND(E56*N56,2)</f>
        <v>5.4</v>
      </c>
      <c r="P56" s="242">
        <v>0</v>
      </c>
      <c r="Q56" s="243">
        <f>ROUND(E56*P56,2)</f>
        <v>0</v>
      </c>
      <c r="R56" s="225"/>
      <c r="S56" s="225" t="s">
        <v>276</v>
      </c>
      <c r="T56" s="225" t="s">
        <v>277</v>
      </c>
      <c r="U56" s="225">
        <v>0.24845</v>
      </c>
      <c r="V56" s="225">
        <f>ROUND(E56*U56,2)</f>
        <v>84.91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278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66" t="s">
        <v>961</v>
      </c>
      <c r="D57" s="265"/>
      <c r="E57" s="265"/>
      <c r="F57" s="265"/>
      <c r="G57" s="26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962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0.399999999999999" outlineLevel="1" x14ac:dyDescent="0.25">
      <c r="A58" s="223"/>
      <c r="B58" s="224"/>
      <c r="C58" s="254" t="s">
        <v>963</v>
      </c>
      <c r="D58" s="226"/>
      <c r="E58" s="227">
        <v>90.862279999999998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280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4" t="s">
        <v>964</v>
      </c>
      <c r="D59" s="226"/>
      <c r="E59" s="227">
        <v>-8.82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280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4" t="s">
        <v>965</v>
      </c>
      <c r="D60" s="226"/>
      <c r="E60" s="227">
        <v>-6.96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280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54" t="s">
        <v>966</v>
      </c>
      <c r="D61" s="226"/>
      <c r="E61" s="227">
        <v>6.93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280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54" t="s">
        <v>967</v>
      </c>
      <c r="D62" s="226"/>
      <c r="E62" s="227">
        <v>69.608879999999999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280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54" t="s">
        <v>964</v>
      </c>
      <c r="D63" s="226"/>
      <c r="E63" s="227">
        <v>-8.82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280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54" t="s">
        <v>968</v>
      </c>
      <c r="D64" s="226"/>
      <c r="E64" s="227">
        <v>-4.2160000000000002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280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4" t="s">
        <v>966</v>
      </c>
      <c r="D65" s="226"/>
      <c r="E65" s="227">
        <v>6.93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280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54" t="s">
        <v>969</v>
      </c>
      <c r="D66" s="226"/>
      <c r="E66" s="227">
        <v>21.157520000000002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280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54" t="s">
        <v>970</v>
      </c>
      <c r="D67" s="226"/>
      <c r="E67" s="227">
        <v>-4.41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280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54" t="s">
        <v>971</v>
      </c>
      <c r="D68" s="226"/>
      <c r="E68" s="227">
        <v>3.4649999999999999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280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4" t="s">
        <v>972</v>
      </c>
      <c r="D69" s="226"/>
      <c r="E69" s="227">
        <v>6.3920000000000003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280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54" t="s">
        <v>973</v>
      </c>
      <c r="D70" s="226"/>
      <c r="E70" s="227">
        <v>-1.194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280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54" t="s">
        <v>974</v>
      </c>
      <c r="D71" s="226"/>
      <c r="E71" s="227">
        <v>1.8452500000000001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280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ht="20.399999999999999" outlineLevel="1" x14ac:dyDescent="0.25">
      <c r="A72" s="223"/>
      <c r="B72" s="224"/>
      <c r="C72" s="254" t="s">
        <v>975</v>
      </c>
      <c r="D72" s="226"/>
      <c r="E72" s="227">
        <v>16.619199999999999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280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54" t="s">
        <v>437</v>
      </c>
      <c r="D73" s="226"/>
      <c r="E73" s="227">
        <v>-1.08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280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54" t="s">
        <v>976</v>
      </c>
      <c r="D74" s="226"/>
      <c r="E74" s="227">
        <v>0.96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280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4" t="s">
        <v>977</v>
      </c>
      <c r="D75" s="226"/>
      <c r="E75" s="227">
        <v>21.58578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280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54" t="s">
        <v>978</v>
      </c>
      <c r="D76" s="226"/>
      <c r="E76" s="227">
        <v>-4.32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280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54" t="s">
        <v>979</v>
      </c>
      <c r="D77" s="226"/>
      <c r="E77" s="227">
        <v>14.5418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280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54" t="s">
        <v>413</v>
      </c>
      <c r="D78" s="226"/>
      <c r="E78" s="227">
        <v>-1.5760000000000001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280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54" t="s">
        <v>980</v>
      </c>
      <c r="D79" s="226"/>
      <c r="E79" s="227">
        <v>1.659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280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20.399999999999999" outlineLevel="1" x14ac:dyDescent="0.25">
      <c r="A80" s="223"/>
      <c r="B80" s="224"/>
      <c r="C80" s="254" t="s">
        <v>981</v>
      </c>
      <c r="D80" s="226"/>
      <c r="E80" s="227">
        <v>81.712130000000002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280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54" t="s">
        <v>982</v>
      </c>
      <c r="D81" s="226"/>
      <c r="E81" s="227">
        <v>-2.88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280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54" t="s">
        <v>983</v>
      </c>
      <c r="D82" s="226"/>
      <c r="E82" s="227">
        <v>-3.94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280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ht="30.6" outlineLevel="1" x14ac:dyDescent="0.25">
      <c r="A83" s="223"/>
      <c r="B83" s="224"/>
      <c r="C83" s="254" t="s">
        <v>984</v>
      </c>
      <c r="D83" s="226"/>
      <c r="E83" s="227">
        <v>3.1589999999999998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ht="20.399999999999999" outlineLevel="1" x14ac:dyDescent="0.25">
      <c r="A84" s="223"/>
      <c r="B84" s="224"/>
      <c r="C84" s="254" t="s">
        <v>985</v>
      </c>
      <c r="D84" s="226"/>
      <c r="E84" s="227">
        <v>43.801180000000002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280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4" t="s">
        <v>986</v>
      </c>
      <c r="D85" s="226"/>
      <c r="E85" s="227">
        <v>-1.804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280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54" t="s">
        <v>987</v>
      </c>
      <c r="D86" s="226"/>
      <c r="E86" s="227">
        <v>3.7349999999999999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280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4" t="s">
        <v>988</v>
      </c>
      <c r="D87" s="226"/>
      <c r="E87" s="227">
        <v>9.5879999999999992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280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ht="20.399999999999999" outlineLevel="1" x14ac:dyDescent="0.25">
      <c r="A88" s="223"/>
      <c r="B88" s="224"/>
      <c r="C88" s="254" t="s">
        <v>989</v>
      </c>
      <c r="D88" s="226"/>
      <c r="E88" s="227">
        <v>16.619199999999999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280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4" t="s">
        <v>437</v>
      </c>
      <c r="D89" s="226"/>
      <c r="E89" s="227">
        <v>-1.08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280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54" t="s">
        <v>990</v>
      </c>
      <c r="D90" s="226"/>
      <c r="E90" s="227">
        <v>0.96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280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4" t="s">
        <v>991</v>
      </c>
      <c r="D91" s="226"/>
      <c r="E91" s="227">
        <v>-29.262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280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0.399999999999999" outlineLevel="1" x14ac:dyDescent="0.25">
      <c r="A92" s="237">
        <v>18</v>
      </c>
      <c r="B92" s="238" t="s">
        <v>392</v>
      </c>
      <c r="C92" s="253" t="s">
        <v>393</v>
      </c>
      <c r="D92" s="239" t="s">
        <v>314</v>
      </c>
      <c r="E92" s="240">
        <v>29.6433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3.4909999999999997E-2</v>
      </c>
      <c r="O92" s="242">
        <f>ROUND(E92*N92,2)</f>
        <v>1.03</v>
      </c>
      <c r="P92" s="242">
        <v>0</v>
      </c>
      <c r="Q92" s="243">
        <f>ROUND(E92*P92,2)</f>
        <v>0</v>
      </c>
      <c r="R92" s="225"/>
      <c r="S92" s="225" t="s">
        <v>276</v>
      </c>
      <c r="T92" s="225" t="s">
        <v>277</v>
      </c>
      <c r="U92" s="225">
        <v>1.1841699999999999</v>
      </c>
      <c r="V92" s="225">
        <f>ROUND(E92*U92,2)</f>
        <v>35.1</v>
      </c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278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4" t="s">
        <v>966</v>
      </c>
      <c r="D93" s="226"/>
      <c r="E93" s="227">
        <v>6.93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280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4" t="s">
        <v>966</v>
      </c>
      <c r="D94" s="226"/>
      <c r="E94" s="227">
        <v>6.93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280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4" t="s">
        <v>971</v>
      </c>
      <c r="D95" s="226"/>
      <c r="E95" s="227">
        <v>3.4649999999999999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280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4" t="s">
        <v>974</v>
      </c>
      <c r="D96" s="226"/>
      <c r="E96" s="227">
        <v>1.8452500000000001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280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54" t="s">
        <v>976</v>
      </c>
      <c r="D97" s="226"/>
      <c r="E97" s="227">
        <v>0.96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280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54" t="s">
        <v>980</v>
      </c>
      <c r="D98" s="226"/>
      <c r="E98" s="227">
        <v>1.659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280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ht="30.6" outlineLevel="1" x14ac:dyDescent="0.25">
      <c r="A99" s="223"/>
      <c r="B99" s="224"/>
      <c r="C99" s="254" t="s">
        <v>984</v>
      </c>
      <c r="D99" s="226"/>
      <c r="E99" s="227">
        <v>3.1589999999999998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280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54" t="s">
        <v>987</v>
      </c>
      <c r="D100" s="226"/>
      <c r="E100" s="227">
        <v>3.7349999999999999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280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54" t="s">
        <v>990</v>
      </c>
      <c r="D101" s="226"/>
      <c r="E101" s="227">
        <v>0.96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280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ht="20.399999999999999" outlineLevel="1" x14ac:dyDescent="0.25">
      <c r="A102" s="237">
        <v>19</v>
      </c>
      <c r="B102" s="238" t="s">
        <v>395</v>
      </c>
      <c r="C102" s="253" t="s">
        <v>396</v>
      </c>
      <c r="D102" s="239" t="s">
        <v>314</v>
      </c>
      <c r="E102" s="240">
        <v>341.76920000000001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2">
        <v>3.0000000000000001E-3</v>
      </c>
      <c r="O102" s="242">
        <f>ROUND(E102*N102,2)</f>
        <v>1.03</v>
      </c>
      <c r="P102" s="242">
        <v>0</v>
      </c>
      <c r="Q102" s="243">
        <f>ROUND(E102*P102,2)</f>
        <v>0</v>
      </c>
      <c r="R102" s="225"/>
      <c r="S102" s="225" t="s">
        <v>276</v>
      </c>
      <c r="T102" s="225" t="s">
        <v>277</v>
      </c>
      <c r="U102" s="225">
        <v>0.25115999999999999</v>
      </c>
      <c r="V102" s="225">
        <f>ROUND(E102*U102,2)</f>
        <v>85.84</v>
      </c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278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ht="20.399999999999999" outlineLevel="1" x14ac:dyDescent="0.25">
      <c r="A103" s="223"/>
      <c r="B103" s="224"/>
      <c r="C103" s="254" t="s">
        <v>963</v>
      </c>
      <c r="D103" s="226"/>
      <c r="E103" s="227">
        <v>90.862279999999998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280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54" t="s">
        <v>964</v>
      </c>
      <c r="D104" s="226"/>
      <c r="E104" s="227">
        <v>-8.82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280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4" t="s">
        <v>965</v>
      </c>
      <c r="D105" s="226"/>
      <c r="E105" s="227">
        <v>-6.96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280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54" t="s">
        <v>966</v>
      </c>
      <c r="D106" s="226"/>
      <c r="E106" s="227">
        <v>6.93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280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4" t="s">
        <v>967</v>
      </c>
      <c r="D107" s="226"/>
      <c r="E107" s="227">
        <v>69.608879999999999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280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54" t="s">
        <v>964</v>
      </c>
      <c r="D108" s="226"/>
      <c r="E108" s="227">
        <v>-8.82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280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54" t="s">
        <v>968</v>
      </c>
      <c r="D109" s="226"/>
      <c r="E109" s="227">
        <v>-4.2160000000000002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280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54" t="s">
        <v>966</v>
      </c>
      <c r="D110" s="226"/>
      <c r="E110" s="227">
        <v>6.93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280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54" t="s">
        <v>969</v>
      </c>
      <c r="D111" s="226"/>
      <c r="E111" s="227">
        <v>21.157520000000002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280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54" t="s">
        <v>970</v>
      </c>
      <c r="D112" s="226"/>
      <c r="E112" s="227">
        <v>-4.41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280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4" t="s">
        <v>971</v>
      </c>
      <c r="D113" s="226"/>
      <c r="E113" s="227">
        <v>3.4649999999999999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280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54" t="s">
        <v>972</v>
      </c>
      <c r="D114" s="226"/>
      <c r="E114" s="227">
        <v>6.3920000000000003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280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54" t="s">
        <v>973</v>
      </c>
      <c r="D115" s="226"/>
      <c r="E115" s="227">
        <v>-1.194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280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54" t="s">
        <v>974</v>
      </c>
      <c r="D116" s="226"/>
      <c r="E116" s="227">
        <v>1.8452500000000001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280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ht="20.399999999999999" outlineLevel="1" x14ac:dyDescent="0.25">
      <c r="A117" s="223"/>
      <c r="B117" s="224"/>
      <c r="C117" s="254" t="s">
        <v>975</v>
      </c>
      <c r="D117" s="226"/>
      <c r="E117" s="227">
        <v>16.619199999999999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280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54" t="s">
        <v>437</v>
      </c>
      <c r="D118" s="226"/>
      <c r="E118" s="227">
        <v>-1.08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280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54" t="s">
        <v>976</v>
      </c>
      <c r="D119" s="226"/>
      <c r="E119" s="227">
        <v>0.96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280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54" t="s">
        <v>977</v>
      </c>
      <c r="D120" s="226"/>
      <c r="E120" s="227">
        <v>21.58578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280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54" t="s">
        <v>978</v>
      </c>
      <c r="D121" s="226"/>
      <c r="E121" s="227">
        <v>-4.32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280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54" t="s">
        <v>979</v>
      </c>
      <c r="D122" s="226"/>
      <c r="E122" s="227">
        <v>14.5418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280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54" t="s">
        <v>413</v>
      </c>
      <c r="D123" s="226"/>
      <c r="E123" s="227">
        <v>-1.5760000000000001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280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54" t="s">
        <v>980</v>
      </c>
      <c r="D124" s="226"/>
      <c r="E124" s="227">
        <v>1.659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280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ht="20.399999999999999" outlineLevel="1" x14ac:dyDescent="0.25">
      <c r="A125" s="223"/>
      <c r="B125" s="224"/>
      <c r="C125" s="254" t="s">
        <v>981</v>
      </c>
      <c r="D125" s="226"/>
      <c r="E125" s="227">
        <v>81.712130000000002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280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54" t="s">
        <v>982</v>
      </c>
      <c r="D126" s="226"/>
      <c r="E126" s="227">
        <v>-2.88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280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54" t="s">
        <v>983</v>
      </c>
      <c r="D127" s="226"/>
      <c r="E127" s="227">
        <v>-3.94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280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ht="30.6" outlineLevel="1" x14ac:dyDescent="0.25">
      <c r="A128" s="223"/>
      <c r="B128" s="224"/>
      <c r="C128" s="254" t="s">
        <v>984</v>
      </c>
      <c r="D128" s="226"/>
      <c r="E128" s="227">
        <v>3.1589999999999998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280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23"/>
      <c r="B129" s="224"/>
      <c r="C129" s="254" t="s">
        <v>985</v>
      </c>
      <c r="D129" s="226"/>
      <c r="E129" s="227">
        <v>43.801180000000002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280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54" t="s">
        <v>986</v>
      </c>
      <c r="D130" s="226"/>
      <c r="E130" s="227">
        <v>-1.804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280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54" t="s">
        <v>987</v>
      </c>
      <c r="D131" s="226"/>
      <c r="E131" s="227">
        <v>3.7349999999999999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280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54" t="s">
        <v>988</v>
      </c>
      <c r="D132" s="226"/>
      <c r="E132" s="227">
        <v>9.5879999999999992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280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ht="20.399999999999999" outlineLevel="1" x14ac:dyDescent="0.25">
      <c r="A133" s="223"/>
      <c r="B133" s="224"/>
      <c r="C133" s="254" t="s">
        <v>989</v>
      </c>
      <c r="D133" s="226"/>
      <c r="E133" s="227">
        <v>16.619199999999999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280</v>
      </c>
      <c r="AH133" s="206">
        <v>0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54" t="s">
        <v>437</v>
      </c>
      <c r="D134" s="226"/>
      <c r="E134" s="227">
        <v>-1.08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280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54" t="s">
        <v>990</v>
      </c>
      <c r="D135" s="226"/>
      <c r="E135" s="227">
        <v>0.96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280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54" t="s">
        <v>992</v>
      </c>
      <c r="D136" s="226"/>
      <c r="E136" s="227">
        <v>-29.262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280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ht="20.399999999999999" outlineLevel="1" x14ac:dyDescent="0.25">
      <c r="A137" s="237">
        <v>20</v>
      </c>
      <c r="B137" s="238" t="s">
        <v>397</v>
      </c>
      <c r="C137" s="253" t="s">
        <v>398</v>
      </c>
      <c r="D137" s="239" t="s">
        <v>314</v>
      </c>
      <c r="E137" s="240">
        <v>341.76920000000001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2">
        <v>3.6099999999999999E-3</v>
      </c>
      <c r="O137" s="242">
        <f>ROUND(E137*N137,2)</f>
        <v>1.23</v>
      </c>
      <c r="P137" s="242">
        <v>0</v>
      </c>
      <c r="Q137" s="243">
        <f>ROUND(E137*P137,2)</f>
        <v>0</v>
      </c>
      <c r="R137" s="225"/>
      <c r="S137" s="225" t="s">
        <v>276</v>
      </c>
      <c r="T137" s="225" t="s">
        <v>277</v>
      </c>
      <c r="U137" s="225">
        <v>0.36199999999999999</v>
      </c>
      <c r="V137" s="225">
        <f>ROUND(E137*U137,2)</f>
        <v>123.72</v>
      </c>
      <c r="W137" s="225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278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ht="20.399999999999999" outlineLevel="1" x14ac:dyDescent="0.25">
      <c r="A138" s="223"/>
      <c r="B138" s="224"/>
      <c r="C138" s="254" t="s">
        <v>963</v>
      </c>
      <c r="D138" s="226"/>
      <c r="E138" s="227">
        <v>90.862279999999998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280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54" t="s">
        <v>964</v>
      </c>
      <c r="D139" s="226"/>
      <c r="E139" s="227">
        <v>-8.82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280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54" t="s">
        <v>965</v>
      </c>
      <c r="D140" s="226"/>
      <c r="E140" s="227">
        <v>-6.96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280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54" t="s">
        <v>966</v>
      </c>
      <c r="D141" s="226"/>
      <c r="E141" s="227">
        <v>6.93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280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54" t="s">
        <v>967</v>
      </c>
      <c r="D142" s="226"/>
      <c r="E142" s="227">
        <v>69.608879999999999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280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54" t="s">
        <v>964</v>
      </c>
      <c r="D143" s="226"/>
      <c r="E143" s="227">
        <v>-8.82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280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54" t="s">
        <v>968</v>
      </c>
      <c r="D144" s="226"/>
      <c r="E144" s="227">
        <v>-4.2160000000000002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280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23"/>
      <c r="B145" s="224"/>
      <c r="C145" s="254" t="s">
        <v>966</v>
      </c>
      <c r="D145" s="226"/>
      <c r="E145" s="227">
        <v>6.93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280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54" t="s">
        <v>969</v>
      </c>
      <c r="D146" s="226"/>
      <c r="E146" s="227">
        <v>21.157520000000002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280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54" t="s">
        <v>970</v>
      </c>
      <c r="D147" s="226"/>
      <c r="E147" s="227">
        <v>-4.41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280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54" t="s">
        <v>971</v>
      </c>
      <c r="D148" s="226"/>
      <c r="E148" s="227">
        <v>3.4649999999999999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280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54" t="s">
        <v>972</v>
      </c>
      <c r="D149" s="226"/>
      <c r="E149" s="227">
        <v>6.3920000000000003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280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23"/>
      <c r="B150" s="224"/>
      <c r="C150" s="254" t="s">
        <v>973</v>
      </c>
      <c r="D150" s="226"/>
      <c r="E150" s="227">
        <v>-1.194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280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3"/>
      <c r="B151" s="224"/>
      <c r="C151" s="254" t="s">
        <v>974</v>
      </c>
      <c r="D151" s="226"/>
      <c r="E151" s="227">
        <v>1.8452500000000001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 t="s">
        <v>280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ht="20.399999999999999" outlineLevel="1" x14ac:dyDescent="0.25">
      <c r="A152" s="223"/>
      <c r="B152" s="224"/>
      <c r="C152" s="254" t="s">
        <v>975</v>
      </c>
      <c r="D152" s="226"/>
      <c r="E152" s="227">
        <v>16.619199999999999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 t="s">
        <v>280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54" t="s">
        <v>437</v>
      </c>
      <c r="D153" s="226"/>
      <c r="E153" s="227">
        <v>-1.08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 t="s">
        <v>280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54" t="s">
        <v>976</v>
      </c>
      <c r="D154" s="226"/>
      <c r="E154" s="227">
        <v>0.96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 t="s">
        <v>280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54" t="s">
        <v>977</v>
      </c>
      <c r="D155" s="226"/>
      <c r="E155" s="227">
        <v>21.58578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 t="s">
        <v>280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54" t="s">
        <v>978</v>
      </c>
      <c r="D156" s="226"/>
      <c r="E156" s="227">
        <v>-4.32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 t="s">
        <v>280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23"/>
      <c r="B157" s="224"/>
      <c r="C157" s="254" t="s">
        <v>979</v>
      </c>
      <c r="D157" s="226"/>
      <c r="E157" s="227">
        <v>14.5418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 t="s">
        <v>280</v>
      </c>
      <c r="AH157" s="206">
        <v>0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23"/>
      <c r="B158" s="224"/>
      <c r="C158" s="254" t="s">
        <v>413</v>
      </c>
      <c r="D158" s="226"/>
      <c r="E158" s="227">
        <v>-1.5760000000000001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 t="s">
        <v>280</v>
      </c>
      <c r="AH158" s="206">
        <v>0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54" t="s">
        <v>980</v>
      </c>
      <c r="D159" s="226"/>
      <c r="E159" s="227">
        <v>1.659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 t="s">
        <v>280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ht="20.399999999999999" outlineLevel="1" x14ac:dyDescent="0.25">
      <c r="A160" s="223"/>
      <c r="B160" s="224"/>
      <c r="C160" s="254" t="s">
        <v>981</v>
      </c>
      <c r="D160" s="226"/>
      <c r="E160" s="227">
        <v>81.712130000000002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 t="s">
        <v>280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23"/>
      <c r="B161" s="224"/>
      <c r="C161" s="254" t="s">
        <v>982</v>
      </c>
      <c r="D161" s="226"/>
      <c r="E161" s="227">
        <v>-2.88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 t="s">
        <v>280</v>
      </c>
      <c r="AH161" s="206">
        <v>0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23"/>
      <c r="B162" s="224"/>
      <c r="C162" s="254" t="s">
        <v>983</v>
      </c>
      <c r="D162" s="226"/>
      <c r="E162" s="227">
        <v>-3.94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 t="s">
        <v>280</v>
      </c>
      <c r="AH162" s="206">
        <v>0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ht="30.6" outlineLevel="1" x14ac:dyDescent="0.25">
      <c r="A163" s="223"/>
      <c r="B163" s="224"/>
      <c r="C163" s="254" t="s">
        <v>984</v>
      </c>
      <c r="D163" s="226"/>
      <c r="E163" s="227">
        <v>3.1589999999999998</v>
      </c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 t="s">
        <v>280</v>
      </c>
      <c r="AH163" s="206">
        <v>0</v>
      </c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ht="20.399999999999999" outlineLevel="1" x14ac:dyDescent="0.25">
      <c r="A164" s="223"/>
      <c r="B164" s="224"/>
      <c r="C164" s="254" t="s">
        <v>985</v>
      </c>
      <c r="D164" s="226"/>
      <c r="E164" s="227">
        <v>43.801180000000002</v>
      </c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 t="s">
        <v>280</v>
      </c>
      <c r="AH164" s="206">
        <v>0</v>
      </c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23"/>
      <c r="B165" s="224"/>
      <c r="C165" s="254" t="s">
        <v>986</v>
      </c>
      <c r="D165" s="226"/>
      <c r="E165" s="227">
        <v>-1.804</v>
      </c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 t="s">
        <v>280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23"/>
      <c r="B166" s="224"/>
      <c r="C166" s="254" t="s">
        <v>987</v>
      </c>
      <c r="D166" s="226"/>
      <c r="E166" s="227">
        <v>3.7349999999999999</v>
      </c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 t="s">
        <v>280</v>
      </c>
      <c r="AH166" s="206">
        <v>0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23"/>
      <c r="B167" s="224"/>
      <c r="C167" s="254" t="s">
        <v>988</v>
      </c>
      <c r="D167" s="226"/>
      <c r="E167" s="227">
        <v>9.5879999999999992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 t="s">
        <v>280</v>
      </c>
      <c r="AH167" s="206">
        <v>0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ht="20.399999999999999" outlineLevel="1" x14ac:dyDescent="0.25">
      <c r="A168" s="223"/>
      <c r="B168" s="224"/>
      <c r="C168" s="254" t="s">
        <v>989</v>
      </c>
      <c r="D168" s="226"/>
      <c r="E168" s="227">
        <v>16.619199999999999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 t="s">
        <v>280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23"/>
      <c r="B169" s="224"/>
      <c r="C169" s="254" t="s">
        <v>437</v>
      </c>
      <c r="D169" s="226"/>
      <c r="E169" s="227">
        <v>-1.08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 t="s">
        <v>280</v>
      </c>
      <c r="AH169" s="206">
        <v>0</v>
      </c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23"/>
      <c r="B170" s="224"/>
      <c r="C170" s="254" t="s">
        <v>990</v>
      </c>
      <c r="D170" s="226"/>
      <c r="E170" s="227">
        <v>0.96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 t="s">
        <v>280</v>
      </c>
      <c r="AH170" s="206">
        <v>0</v>
      </c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23"/>
      <c r="B171" s="224"/>
      <c r="C171" s="254" t="s">
        <v>992</v>
      </c>
      <c r="D171" s="226"/>
      <c r="E171" s="227">
        <v>-29.262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280</v>
      </c>
      <c r="AH171" s="206">
        <v>0</v>
      </c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37">
        <v>21</v>
      </c>
      <c r="B172" s="238" t="s">
        <v>399</v>
      </c>
      <c r="C172" s="253" t="s">
        <v>400</v>
      </c>
      <c r="D172" s="239" t="s">
        <v>314</v>
      </c>
      <c r="E172" s="240">
        <v>80.966899999999995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2">
        <v>4.6999999999999999E-4</v>
      </c>
      <c r="O172" s="242">
        <f>ROUND(E172*N172,2)</f>
        <v>0.04</v>
      </c>
      <c r="P172" s="242">
        <v>0</v>
      </c>
      <c r="Q172" s="243">
        <f>ROUND(E172*P172,2)</f>
        <v>0</v>
      </c>
      <c r="R172" s="225"/>
      <c r="S172" s="225" t="s">
        <v>289</v>
      </c>
      <c r="T172" s="225" t="s">
        <v>277</v>
      </c>
      <c r="U172" s="225">
        <v>0</v>
      </c>
      <c r="V172" s="225">
        <f>ROUND(E172*U172,2)</f>
        <v>0</v>
      </c>
      <c r="W172" s="225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 t="s">
        <v>278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23"/>
      <c r="B173" s="224"/>
      <c r="C173" s="254" t="s">
        <v>952</v>
      </c>
      <c r="D173" s="226"/>
      <c r="E173" s="227">
        <v>160.91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 t="s">
        <v>280</v>
      </c>
      <c r="AH173" s="206">
        <v>0</v>
      </c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23"/>
      <c r="B174" s="224"/>
      <c r="C174" s="254" t="s">
        <v>953</v>
      </c>
      <c r="D174" s="226"/>
      <c r="E174" s="227">
        <v>-79.943100000000001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 t="s">
        <v>280</v>
      </c>
      <c r="AH174" s="206">
        <v>0</v>
      </c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37">
        <v>22</v>
      </c>
      <c r="B175" s="238" t="s">
        <v>401</v>
      </c>
      <c r="C175" s="253" t="s">
        <v>402</v>
      </c>
      <c r="D175" s="239" t="s">
        <v>314</v>
      </c>
      <c r="E175" s="240">
        <v>341.76920000000001</v>
      </c>
      <c r="F175" s="241"/>
      <c r="G175" s="242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2">
        <v>4.6999999999999999E-4</v>
      </c>
      <c r="O175" s="242">
        <f>ROUND(E175*N175,2)</f>
        <v>0.16</v>
      </c>
      <c r="P175" s="242">
        <v>0</v>
      </c>
      <c r="Q175" s="243">
        <f>ROUND(E175*P175,2)</f>
        <v>0</v>
      </c>
      <c r="R175" s="225"/>
      <c r="S175" s="225" t="s">
        <v>289</v>
      </c>
      <c r="T175" s="225" t="s">
        <v>277</v>
      </c>
      <c r="U175" s="225">
        <v>0</v>
      </c>
      <c r="V175" s="225">
        <f>ROUND(E175*U175,2)</f>
        <v>0</v>
      </c>
      <c r="W175" s="22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278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20.399999999999999" outlineLevel="1" x14ac:dyDescent="0.25">
      <c r="A176" s="223"/>
      <c r="B176" s="224"/>
      <c r="C176" s="254" t="s">
        <v>963</v>
      </c>
      <c r="D176" s="226"/>
      <c r="E176" s="227">
        <v>90.862279999999998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 t="s">
        <v>280</v>
      </c>
      <c r="AH176" s="206">
        <v>0</v>
      </c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23"/>
      <c r="B177" s="224"/>
      <c r="C177" s="254" t="s">
        <v>964</v>
      </c>
      <c r="D177" s="226"/>
      <c r="E177" s="227">
        <v>-8.82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 t="s">
        <v>280</v>
      </c>
      <c r="AH177" s="206">
        <v>0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54" t="s">
        <v>965</v>
      </c>
      <c r="D178" s="226"/>
      <c r="E178" s="227">
        <v>-6.96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 t="s">
        <v>280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23"/>
      <c r="B179" s="224"/>
      <c r="C179" s="254" t="s">
        <v>966</v>
      </c>
      <c r="D179" s="226"/>
      <c r="E179" s="227">
        <v>6.93</v>
      </c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 t="s">
        <v>280</v>
      </c>
      <c r="AH179" s="206">
        <v>0</v>
      </c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23"/>
      <c r="B180" s="224"/>
      <c r="C180" s="254" t="s">
        <v>967</v>
      </c>
      <c r="D180" s="226"/>
      <c r="E180" s="227">
        <v>69.608879999999999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 t="s">
        <v>280</v>
      </c>
      <c r="AH180" s="206">
        <v>0</v>
      </c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23"/>
      <c r="B181" s="224"/>
      <c r="C181" s="254" t="s">
        <v>964</v>
      </c>
      <c r="D181" s="226"/>
      <c r="E181" s="227">
        <v>-8.82</v>
      </c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 t="s">
        <v>280</v>
      </c>
      <c r="AH181" s="206">
        <v>0</v>
      </c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54" t="s">
        <v>968</v>
      </c>
      <c r="D182" s="226"/>
      <c r="E182" s="227">
        <v>-4.2160000000000002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 t="s">
        <v>280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3"/>
      <c r="B183" s="224"/>
      <c r="C183" s="254" t="s">
        <v>966</v>
      </c>
      <c r="D183" s="226"/>
      <c r="E183" s="227">
        <v>6.93</v>
      </c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 t="s">
        <v>280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23"/>
      <c r="B184" s="224"/>
      <c r="C184" s="254" t="s">
        <v>993</v>
      </c>
      <c r="D184" s="226"/>
      <c r="E184" s="227">
        <v>21.157520000000002</v>
      </c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 t="s">
        <v>280</v>
      </c>
      <c r="AH184" s="206">
        <v>0</v>
      </c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3"/>
      <c r="B185" s="224"/>
      <c r="C185" s="254" t="s">
        <v>970</v>
      </c>
      <c r="D185" s="226"/>
      <c r="E185" s="227">
        <v>-4.41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 t="s">
        <v>280</v>
      </c>
      <c r="AH185" s="206">
        <v>0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54" t="s">
        <v>971</v>
      </c>
      <c r="D186" s="226"/>
      <c r="E186" s="227">
        <v>3.4649999999999999</v>
      </c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 t="s">
        <v>280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54" t="s">
        <v>972</v>
      </c>
      <c r="D187" s="226"/>
      <c r="E187" s="227">
        <v>6.3920000000000003</v>
      </c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 t="s">
        <v>280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23"/>
      <c r="B188" s="224"/>
      <c r="C188" s="254" t="s">
        <v>973</v>
      </c>
      <c r="D188" s="226"/>
      <c r="E188" s="227">
        <v>-1.194</v>
      </c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 t="s">
        <v>280</v>
      </c>
      <c r="AH188" s="206">
        <v>0</v>
      </c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3"/>
      <c r="B189" s="224"/>
      <c r="C189" s="254" t="s">
        <v>974</v>
      </c>
      <c r="D189" s="226"/>
      <c r="E189" s="227">
        <v>1.8452500000000001</v>
      </c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 t="s">
        <v>280</v>
      </c>
      <c r="AH189" s="206">
        <v>0</v>
      </c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ht="20.399999999999999" outlineLevel="1" x14ac:dyDescent="0.25">
      <c r="A190" s="223"/>
      <c r="B190" s="224"/>
      <c r="C190" s="254" t="s">
        <v>975</v>
      </c>
      <c r="D190" s="226"/>
      <c r="E190" s="227">
        <v>16.619199999999999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 t="s">
        <v>280</v>
      </c>
      <c r="AH190" s="206">
        <v>0</v>
      </c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54" t="s">
        <v>437</v>
      </c>
      <c r="D191" s="226"/>
      <c r="E191" s="227">
        <v>-1.08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 t="s">
        <v>280</v>
      </c>
      <c r="AH191" s="206">
        <v>0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23"/>
      <c r="B192" s="224"/>
      <c r="C192" s="254" t="s">
        <v>976</v>
      </c>
      <c r="D192" s="226"/>
      <c r="E192" s="227">
        <v>0.96</v>
      </c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 t="s">
        <v>280</v>
      </c>
      <c r="AH192" s="206">
        <v>0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23"/>
      <c r="B193" s="224"/>
      <c r="C193" s="254" t="s">
        <v>977</v>
      </c>
      <c r="D193" s="226"/>
      <c r="E193" s="227">
        <v>21.58578</v>
      </c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 t="s">
        <v>280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23"/>
      <c r="B194" s="224"/>
      <c r="C194" s="254" t="s">
        <v>978</v>
      </c>
      <c r="D194" s="226"/>
      <c r="E194" s="227">
        <v>-4.32</v>
      </c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 t="s">
        <v>280</v>
      </c>
      <c r="AH194" s="206">
        <v>0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23"/>
      <c r="B195" s="224"/>
      <c r="C195" s="254" t="s">
        <v>979</v>
      </c>
      <c r="D195" s="226"/>
      <c r="E195" s="227">
        <v>14.5418</v>
      </c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 t="s">
        <v>280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23"/>
      <c r="B196" s="224"/>
      <c r="C196" s="254" t="s">
        <v>413</v>
      </c>
      <c r="D196" s="226"/>
      <c r="E196" s="227">
        <v>-1.5760000000000001</v>
      </c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 t="s">
        <v>280</v>
      </c>
      <c r="AH196" s="206">
        <v>0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54" t="s">
        <v>980</v>
      </c>
      <c r="D197" s="226"/>
      <c r="E197" s="227">
        <v>1.659</v>
      </c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 t="s">
        <v>280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ht="20.399999999999999" outlineLevel="1" x14ac:dyDescent="0.25">
      <c r="A198" s="223"/>
      <c r="B198" s="224"/>
      <c r="C198" s="254" t="s">
        <v>981</v>
      </c>
      <c r="D198" s="226"/>
      <c r="E198" s="227">
        <v>81.712130000000002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 t="s">
        <v>280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23"/>
      <c r="B199" s="224"/>
      <c r="C199" s="254" t="s">
        <v>982</v>
      </c>
      <c r="D199" s="226"/>
      <c r="E199" s="227">
        <v>-2.88</v>
      </c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 t="s">
        <v>280</v>
      </c>
      <c r="AH199" s="206">
        <v>0</v>
      </c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23"/>
      <c r="B200" s="224"/>
      <c r="C200" s="254" t="s">
        <v>983</v>
      </c>
      <c r="D200" s="226"/>
      <c r="E200" s="227">
        <v>-3.94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 t="s">
        <v>280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30.6" outlineLevel="1" x14ac:dyDescent="0.25">
      <c r="A201" s="223"/>
      <c r="B201" s="224"/>
      <c r="C201" s="254" t="s">
        <v>984</v>
      </c>
      <c r="D201" s="226"/>
      <c r="E201" s="227">
        <v>3.1589999999999998</v>
      </c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 t="s">
        <v>280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ht="20.399999999999999" outlineLevel="1" x14ac:dyDescent="0.25">
      <c r="A202" s="223"/>
      <c r="B202" s="224"/>
      <c r="C202" s="254" t="s">
        <v>985</v>
      </c>
      <c r="D202" s="226"/>
      <c r="E202" s="227">
        <v>43.801180000000002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 t="s">
        <v>280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23"/>
      <c r="B203" s="224"/>
      <c r="C203" s="254" t="s">
        <v>986</v>
      </c>
      <c r="D203" s="226"/>
      <c r="E203" s="227">
        <v>-1.804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 t="s">
        <v>280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23"/>
      <c r="B204" s="224"/>
      <c r="C204" s="254" t="s">
        <v>987</v>
      </c>
      <c r="D204" s="226"/>
      <c r="E204" s="227">
        <v>3.7349999999999999</v>
      </c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 t="s">
        <v>280</v>
      </c>
      <c r="AH204" s="206">
        <v>0</v>
      </c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23"/>
      <c r="B205" s="224"/>
      <c r="C205" s="254" t="s">
        <v>988</v>
      </c>
      <c r="D205" s="226"/>
      <c r="E205" s="227">
        <v>9.5879999999999992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 t="s">
        <v>280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ht="20.399999999999999" outlineLevel="1" x14ac:dyDescent="0.25">
      <c r="A206" s="223"/>
      <c r="B206" s="224"/>
      <c r="C206" s="254" t="s">
        <v>989</v>
      </c>
      <c r="D206" s="226"/>
      <c r="E206" s="227">
        <v>16.619199999999999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 t="s">
        <v>280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54" t="s">
        <v>437</v>
      </c>
      <c r="D207" s="226"/>
      <c r="E207" s="227">
        <v>-1.08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 t="s">
        <v>280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23"/>
      <c r="B208" s="224"/>
      <c r="C208" s="254" t="s">
        <v>990</v>
      </c>
      <c r="D208" s="226"/>
      <c r="E208" s="227">
        <v>0.96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 t="s">
        <v>280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54" t="s">
        <v>991</v>
      </c>
      <c r="D209" s="226"/>
      <c r="E209" s="227">
        <v>-29.262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 t="s">
        <v>280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ht="20.399999999999999" outlineLevel="1" x14ac:dyDescent="0.25">
      <c r="A210" s="237">
        <v>23</v>
      </c>
      <c r="B210" s="238" t="s">
        <v>444</v>
      </c>
      <c r="C210" s="253" t="s">
        <v>994</v>
      </c>
      <c r="D210" s="239" t="s">
        <v>314</v>
      </c>
      <c r="E210" s="240">
        <v>100.7548</v>
      </c>
      <c r="F210" s="241"/>
      <c r="G210" s="242">
        <f>ROUND(E210*F210,2)</f>
        <v>0</v>
      </c>
      <c r="H210" s="241"/>
      <c r="I210" s="242">
        <f>ROUND(E210*H210,2)</f>
        <v>0</v>
      </c>
      <c r="J210" s="241"/>
      <c r="K210" s="242">
        <f>ROUND(E210*J210,2)</f>
        <v>0</v>
      </c>
      <c r="L210" s="242">
        <v>21</v>
      </c>
      <c r="M210" s="242">
        <f>G210*(1+L210/100)</f>
        <v>0</v>
      </c>
      <c r="N210" s="242">
        <v>1.2E-2</v>
      </c>
      <c r="O210" s="242">
        <f>ROUND(E210*N210,2)</f>
        <v>1.21</v>
      </c>
      <c r="P210" s="242">
        <v>0</v>
      </c>
      <c r="Q210" s="243">
        <f>ROUND(E210*P210,2)</f>
        <v>0</v>
      </c>
      <c r="R210" s="225"/>
      <c r="S210" s="225" t="s">
        <v>289</v>
      </c>
      <c r="T210" s="225" t="s">
        <v>277</v>
      </c>
      <c r="U210" s="225">
        <v>0</v>
      </c>
      <c r="V210" s="225">
        <f>ROUND(E210*U210,2)</f>
        <v>0</v>
      </c>
      <c r="W210" s="225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 t="s">
        <v>278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ht="20.399999999999999" outlineLevel="1" x14ac:dyDescent="0.25">
      <c r="A211" s="223"/>
      <c r="B211" s="224"/>
      <c r="C211" s="254" t="s">
        <v>995</v>
      </c>
      <c r="D211" s="226"/>
      <c r="E211" s="227">
        <v>40.96855</v>
      </c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 t="s">
        <v>280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20.399999999999999" outlineLevel="1" x14ac:dyDescent="0.25">
      <c r="A212" s="223"/>
      <c r="B212" s="224"/>
      <c r="C212" s="254" t="s">
        <v>996</v>
      </c>
      <c r="D212" s="226"/>
      <c r="E212" s="227">
        <v>27.543600000000001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 t="s">
        <v>280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54" t="s">
        <v>997</v>
      </c>
      <c r="D213" s="226"/>
      <c r="E213" s="227">
        <v>19.963200000000001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 t="s">
        <v>280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23"/>
      <c r="B214" s="224"/>
      <c r="C214" s="254" t="s">
        <v>998</v>
      </c>
      <c r="D214" s="226"/>
      <c r="E214" s="227">
        <v>27.147600000000001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 t="s">
        <v>280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54" t="s">
        <v>999</v>
      </c>
      <c r="D215" s="226"/>
      <c r="E215" s="227">
        <v>10.0992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 t="s">
        <v>280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30.6" outlineLevel="1" x14ac:dyDescent="0.25">
      <c r="A216" s="223"/>
      <c r="B216" s="224"/>
      <c r="C216" s="254" t="s">
        <v>1000</v>
      </c>
      <c r="D216" s="226"/>
      <c r="E216" s="227">
        <v>31.834599999999998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 t="s">
        <v>280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54" t="s">
        <v>1001</v>
      </c>
      <c r="D217" s="226"/>
      <c r="E217" s="227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 t="s">
        <v>280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54" t="s">
        <v>1002</v>
      </c>
      <c r="D218" s="226"/>
      <c r="E218" s="227">
        <v>-6.6959999999999997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 t="s">
        <v>280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40.799999999999997" outlineLevel="1" x14ac:dyDescent="0.25">
      <c r="A219" s="223"/>
      <c r="B219" s="224"/>
      <c r="C219" s="254" t="s">
        <v>1003</v>
      </c>
      <c r="D219" s="226"/>
      <c r="E219" s="227">
        <v>-26.166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 t="s">
        <v>280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ht="30.6" outlineLevel="1" x14ac:dyDescent="0.25">
      <c r="A220" s="223"/>
      <c r="B220" s="224"/>
      <c r="C220" s="254" t="s">
        <v>1004</v>
      </c>
      <c r="D220" s="226"/>
      <c r="E220" s="227">
        <v>-18.18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 t="s">
        <v>280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23"/>
      <c r="B221" s="224"/>
      <c r="C221" s="254" t="s">
        <v>1005</v>
      </c>
      <c r="D221" s="226"/>
      <c r="E221" s="227">
        <v>-2.88</v>
      </c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 t="s">
        <v>280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54" t="s">
        <v>1005</v>
      </c>
      <c r="D222" s="226"/>
      <c r="E222" s="227">
        <v>-2.88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 t="s">
        <v>280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37">
        <v>24</v>
      </c>
      <c r="B223" s="238" t="s">
        <v>450</v>
      </c>
      <c r="C223" s="253" t="s">
        <v>451</v>
      </c>
      <c r="D223" s="239" t="s">
        <v>314</v>
      </c>
      <c r="E223" s="240">
        <v>160.91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2">
        <v>1.2E-4</v>
      </c>
      <c r="O223" s="242">
        <f>ROUND(E223*N223,2)</f>
        <v>0.02</v>
      </c>
      <c r="P223" s="242">
        <v>0</v>
      </c>
      <c r="Q223" s="243">
        <f>ROUND(E223*P223,2)</f>
        <v>0</v>
      </c>
      <c r="R223" s="225"/>
      <c r="S223" s="225" t="s">
        <v>289</v>
      </c>
      <c r="T223" s="225" t="s">
        <v>277</v>
      </c>
      <c r="U223" s="225">
        <v>0</v>
      </c>
      <c r="V223" s="225">
        <f>ROUND(E223*U223,2)</f>
        <v>0</v>
      </c>
      <c r="W223" s="225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 t="s">
        <v>278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54" t="s">
        <v>1006</v>
      </c>
      <c r="D224" s="226"/>
      <c r="E224" s="227">
        <v>160.91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 t="s">
        <v>280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x14ac:dyDescent="0.25">
      <c r="A225" s="231" t="s">
        <v>271</v>
      </c>
      <c r="B225" s="232" t="s">
        <v>142</v>
      </c>
      <c r="C225" s="252" t="s">
        <v>143</v>
      </c>
      <c r="D225" s="233"/>
      <c r="E225" s="234"/>
      <c r="F225" s="235"/>
      <c r="G225" s="235">
        <f>SUMIF(AG226:AG235,"&lt;&gt;NOR",G226:G235)</f>
        <v>0</v>
      </c>
      <c r="H225" s="235"/>
      <c r="I225" s="235">
        <f>SUM(I226:I235)</f>
        <v>0</v>
      </c>
      <c r="J225" s="235"/>
      <c r="K225" s="235">
        <f>SUM(K226:K235)</f>
        <v>0</v>
      </c>
      <c r="L225" s="235"/>
      <c r="M225" s="235">
        <f>SUM(M226:M235)</f>
        <v>0</v>
      </c>
      <c r="N225" s="235"/>
      <c r="O225" s="235">
        <f>SUM(O226:O235)</f>
        <v>13.63</v>
      </c>
      <c r="P225" s="235"/>
      <c r="Q225" s="236">
        <f>SUM(Q226:Q235)</f>
        <v>0</v>
      </c>
      <c r="R225" s="230"/>
      <c r="S225" s="230"/>
      <c r="T225" s="230"/>
      <c r="U225" s="230"/>
      <c r="V225" s="230">
        <f>SUM(V226:V235)</f>
        <v>36.01</v>
      </c>
      <c r="W225" s="230"/>
      <c r="AG225" t="s">
        <v>272</v>
      </c>
    </row>
    <row r="226" spans="1:60" ht="20.399999999999999" outlineLevel="1" x14ac:dyDescent="0.25">
      <c r="A226" s="237">
        <v>25</v>
      </c>
      <c r="B226" s="238" t="s">
        <v>1007</v>
      </c>
      <c r="C226" s="253" t="s">
        <v>1008</v>
      </c>
      <c r="D226" s="239" t="s">
        <v>275</v>
      </c>
      <c r="E226" s="240">
        <v>5.1962999999999999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2">
        <v>2.5249999999999999</v>
      </c>
      <c r="O226" s="242">
        <f>ROUND(E226*N226,2)</f>
        <v>13.12</v>
      </c>
      <c r="P226" s="242">
        <v>0</v>
      </c>
      <c r="Q226" s="243">
        <f>ROUND(E226*P226,2)</f>
        <v>0</v>
      </c>
      <c r="R226" s="225"/>
      <c r="S226" s="225" t="s">
        <v>276</v>
      </c>
      <c r="T226" s="225" t="s">
        <v>277</v>
      </c>
      <c r="U226" s="225">
        <v>2.58</v>
      </c>
      <c r="V226" s="225">
        <f>ROUND(E226*U226,2)</f>
        <v>13.41</v>
      </c>
      <c r="W226" s="225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 t="s">
        <v>278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ht="20.399999999999999" outlineLevel="1" x14ac:dyDescent="0.25">
      <c r="A227" s="223"/>
      <c r="B227" s="224"/>
      <c r="C227" s="254" t="s">
        <v>1009</v>
      </c>
      <c r="D227" s="226"/>
      <c r="E227" s="227">
        <v>5.1962999999999999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 t="s">
        <v>280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37">
        <v>26</v>
      </c>
      <c r="B228" s="238" t="s">
        <v>1010</v>
      </c>
      <c r="C228" s="253" t="s">
        <v>1011</v>
      </c>
      <c r="D228" s="239" t="s">
        <v>275</v>
      </c>
      <c r="E228" s="240">
        <v>5.1962999999999999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2">
        <v>0.04</v>
      </c>
      <c r="O228" s="242">
        <f>ROUND(E228*N228,2)</f>
        <v>0.21</v>
      </c>
      <c r="P228" s="242">
        <v>0</v>
      </c>
      <c r="Q228" s="243">
        <f>ROUND(E228*P228,2)</f>
        <v>0</v>
      </c>
      <c r="R228" s="225"/>
      <c r="S228" s="225" t="s">
        <v>276</v>
      </c>
      <c r="T228" s="225" t="s">
        <v>277</v>
      </c>
      <c r="U228" s="225">
        <v>2.7</v>
      </c>
      <c r="V228" s="225">
        <f>ROUND(E228*U228,2)</f>
        <v>14.03</v>
      </c>
      <c r="W228" s="225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 t="s">
        <v>278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ht="20.399999999999999" outlineLevel="1" x14ac:dyDescent="0.25">
      <c r="A229" s="223"/>
      <c r="B229" s="224"/>
      <c r="C229" s="254" t="s">
        <v>1009</v>
      </c>
      <c r="D229" s="226"/>
      <c r="E229" s="227">
        <v>5.1962999999999999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 t="s">
        <v>280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37">
        <v>27</v>
      </c>
      <c r="B230" s="238" t="s">
        <v>1012</v>
      </c>
      <c r="C230" s="253" t="s">
        <v>1013</v>
      </c>
      <c r="D230" s="239" t="s">
        <v>275</v>
      </c>
      <c r="E230" s="240">
        <v>5.1962999999999999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2">
        <v>0</v>
      </c>
      <c r="O230" s="242">
        <f>ROUND(E230*N230,2)</f>
        <v>0</v>
      </c>
      <c r="P230" s="242">
        <v>0</v>
      </c>
      <c r="Q230" s="243">
        <f>ROUND(E230*P230,2)</f>
        <v>0</v>
      </c>
      <c r="R230" s="225"/>
      <c r="S230" s="225" t="s">
        <v>276</v>
      </c>
      <c r="T230" s="225" t="s">
        <v>277</v>
      </c>
      <c r="U230" s="225">
        <v>0.82</v>
      </c>
      <c r="V230" s="225">
        <f>ROUND(E230*U230,2)</f>
        <v>4.26</v>
      </c>
      <c r="W230" s="225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 t="s">
        <v>278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ht="20.399999999999999" outlineLevel="1" x14ac:dyDescent="0.25">
      <c r="A231" s="223"/>
      <c r="B231" s="224"/>
      <c r="C231" s="254" t="s">
        <v>1009</v>
      </c>
      <c r="D231" s="226"/>
      <c r="E231" s="227">
        <v>5.1962999999999999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 t="s">
        <v>280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ht="20.399999999999999" outlineLevel="1" x14ac:dyDescent="0.25">
      <c r="A232" s="237">
        <v>28</v>
      </c>
      <c r="B232" s="238" t="s">
        <v>1014</v>
      </c>
      <c r="C232" s="253" t="s">
        <v>1015</v>
      </c>
      <c r="D232" s="239" t="s">
        <v>320</v>
      </c>
      <c r="E232" s="240">
        <v>0.28320000000000001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2">
        <v>1.0662499999999999</v>
      </c>
      <c r="O232" s="242">
        <f>ROUND(E232*N232,2)</f>
        <v>0.3</v>
      </c>
      <c r="P232" s="242">
        <v>0</v>
      </c>
      <c r="Q232" s="243">
        <f>ROUND(E232*P232,2)</f>
        <v>0</v>
      </c>
      <c r="R232" s="225"/>
      <c r="S232" s="225" t="s">
        <v>276</v>
      </c>
      <c r="T232" s="225" t="s">
        <v>277</v>
      </c>
      <c r="U232" s="225">
        <v>15.231</v>
      </c>
      <c r="V232" s="225">
        <f>ROUND(E232*U232,2)</f>
        <v>4.3099999999999996</v>
      </c>
      <c r="W232" s="225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 t="s">
        <v>278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ht="30.6" outlineLevel="1" x14ac:dyDescent="0.25">
      <c r="A233" s="223"/>
      <c r="B233" s="224"/>
      <c r="C233" s="254" t="s">
        <v>1016</v>
      </c>
      <c r="D233" s="226"/>
      <c r="E233" s="227">
        <v>0.28316000000000002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 t="s">
        <v>280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37">
        <v>29</v>
      </c>
      <c r="B234" s="238" t="s">
        <v>1017</v>
      </c>
      <c r="C234" s="253" t="s">
        <v>1018</v>
      </c>
      <c r="D234" s="239" t="s">
        <v>275</v>
      </c>
      <c r="E234" s="240">
        <v>5.1962999999999999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2">
        <v>0</v>
      </c>
      <c r="O234" s="242">
        <f>ROUND(E234*N234,2)</f>
        <v>0</v>
      </c>
      <c r="P234" s="242">
        <v>0</v>
      </c>
      <c r="Q234" s="243">
        <f>ROUND(E234*P234,2)</f>
        <v>0</v>
      </c>
      <c r="R234" s="225"/>
      <c r="S234" s="225" t="s">
        <v>289</v>
      </c>
      <c r="T234" s="225" t="s">
        <v>277</v>
      </c>
      <c r="U234" s="225">
        <v>0</v>
      </c>
      <c r="V234" s="225">
        <f>ROUND(E234*U234,2)</f>
        <v>0</v>
      </c>
      <c r="W234" s="22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 t="s">
        <v>278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ht="20.399999999999999" outlineLevel="1" x14ac:dyDescent="0.25">
      <c r="A235" s="223"/>
      <c r="B235" s="224"/>
      <c r="C235" s="254" t="s">
        <v>1009</v>
      </c>
      <c r="D235" s="226"/>
      <c r="E235" s="227">
        <v>5.1962999999999999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 t="s">
        <v>280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x14ac:dyDescent="0.25">
      <c r="A236" s="231" t="s">
        <v>271</v>
      </c>
      <c r="B236" s="232" t="s">
        <v>144</v>
      </c>
      <c r="C236" s="252" t="s">
        <v>145</v>
      </c>
      <c r="D236" s="233"/>
      <c r="E236" s="234"/>
      <c r="F236" s="235"/>
      <c r="G236" s="235">
        <f>SUMIF(AG237:AG249,"&lt;&gt;NOR",G237:G249)</f>
        <v>0</v>
      </c>
      <c r="H236" s="235"/>
      <c r="I236" s="235">
        <f>SUM(I237:I249)</f>
        <v>0</v>
      </c>
      <c r="J236" s="235"/>
      <c r="K236" s="235">
        <f>SUM(K237:K249)</f>
        <v>0</v>
      </c>
      <c r="L236" s="235"/>
      <c r="M236" s="235">
        <f>SUM(M237:M249)</f>
        <v>0</v>
      </c>
      <c r="N236" s="235"/>
      <c r="O236" s="235">
        <f>SUM(O237:O249)</f>
        <v>0.42000000000000004</v>
      </c>
      <c r="P236" s="235"/>
      <c r="Q236" s="236">
        <f>SUM(Q237:Q249)</f>
        <v>0</v>
      </c>
      <c r="R236" s="230"/>
      <c r="S236" s="230"/>
      <c r="T236" s="230"/>
      <c r="U236" s="230"/>
      <c r="V236" s="230">
        <f>SUM(V237:V249)</f>
        <v>26.039999999999996</v>
      </c>
      <c r="W236" s="230"/>
      <c r="AG236" t="s">
        <v>272</v>
      </c>
    </row>
    <row r="237" spans="1:60" ht="20.399999999999999" outlineLevel="1" x14ac:dyDescent="0.25">
      <c r="A237" s="237">
        <v>30</v>
      </c>
      <c r="B237" s="238" t="s">
        <v>1019</v>
      </c>
      <c r="C237" s="253" t="s">
        <v>1020</v>
      </c>
      <c r="D237" s="239" t="s">
        <v>333</v>
      </c>
      <c r="E237" s="240">
        <v>9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2">
        <v>3.0269999999999998E-2</v>
      </c>
      <c r="O237" s="242">
        <f>ROUND(E237*N237,2)</f>
        <v>0.27</v>
      </c>
      <c r="P237" s="242">
        <v>0</v>
      </c>
      <c r="Q237" s="243">
        <f>ROUND(E237*P237,2)</f>
        <v>0</v>
      </c>
      <c r="R237" s="225"/>
      <c r="S237" s="225" t="s">
        <v>276</v>
      </c>
      <c r="T237" s="225" t="s">
        <v>277</v>
      </c>
      <c r="U237" s="225">
        <v>1.86</v>
      </c>
      <c r="V237" s="225">
        <f>ROUND(E237*U237,2)</f>
        <v>16.739999999999998</v>
      </c>
      <c r="W237" s="225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 t="s">
        <v>278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54" t="s">
        <v>1021</v>
      </c>
      <c r="D238" s="226"/>
      <c r="E238" s="227">
        <v>4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 t="s">
        <v>280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54" t="s">
        <v>1022</v>
      </c>
      <c r="D239" s="226"/>
      <c r="E239" s="227">
        <v>3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 t="s">
        <v>280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54" t="s">
        <v>1023</v>
      </c>
      <c r="D240" s="226"/>
      <c r="E240" s="227">
        <v>1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 t="s">
        <v>280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54" t="s">
        <v>1024</v>
      </c>
      <c r="D241" s="226"/>
      <c r="E241" s="227">
        <v>1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 t="s">
        <v>280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ht="20.399999999999999" outlineLevel="1" x14ac:dyDescent="0.25">
      <c r="A242" s="237">
        <v>31</v>
      </c>
      <c r="B242" s="238" t="s">
        <v>1025</v>
      </c>
      <c r="C242" s="253" t="s">
        <v>1026</v>
      </c>
      <c r="D242" s="239" t="s">
        <v>333</v>
      </c>
      <c r="E242" s="240">
        <v>1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2">
        <v>3.083E-2</v>
      </c>
      <c r="O242" s="242">
        <f>ROUND(E242*N242,2)</f>
        <v>0.03</v>
      </c>
      <c r="P242" s="242">
        <v>0</v>
      </c>
      <c r="Q242" s="243">
        <f>ROUND(E242*P242,2)</f>
        <v>0</v>
      </c>
      <c r="R242" s="225"/>
      <c r="S242" s="225" t="s">
        <v>276</v>
      </c>
      <c r="T242" s="225" t="s">
        <v>277</v>
      </c>
      <c r="U242" s="225">
        <v>1.86</v>
      </c>
      <c r="V242" s="225">
        <f>ROUND(E242*U242,2)</f>
        <v>1.86</v>
      </c>
      <c r="W242" s="225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 t="s">
        <v>278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54" t="s">
        <v>1027</v>
      </c>
      <c r="D243" s="226"/>
      <c r="E243" s="227">
        <v>1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 t="s">
        <v>280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ht="20.399999999999999" outlineLevel="1" x14ac:dyDescent="0.25">
      <c r="A244" s="237">
        <v>32</v>
      </c>
      <c r="B244" s="238" t="s">
        <v>486</v>
      </c>
      <c r="C244" s="253" t="s">
        <v>487</v>
      </c>
      <c r="D244" s="239" t="s">
        <v>333</v>
      </c>
      <c r="E244" s="240">
        <v>2</v>
      </c>
      <c r="F244" s="241"/>
      <c r="G244" s="242">
        <f>ROUND(E244*F244,2)</f>
        <v>0</v>
      </c>
      <c r="H244" s="241"/>
      <c r="I244" s="242">
        <f>ROUND(E244*H244,2)</f>
        <v>0</v>
      </c>
      <c r="J244" s="241"/>
      <c r="K244" s="242">
        <f>ROUND(E244*J244,2)</f>
        <v>0</v>
      </c>
      <c r="L244" s="242">
        <v>21</v>
      </c>
      <c r="M244" s="242">
        <f>G244*(1+L244/100)</f>
        <v>0</v>
      </c>
      <c r="N244" s="242">
        <v>3.1109999999999999E-2</v>
      </c>
      <c r="O244" s="242">
        <f>ROUND(E244*N244,2)</f>
        <v>0.06</v>
      </c>
      <c r="P244" s="242">
        <v>0</v>
      </c>
      <c r="Q244" s="243">
        <f>ROUND(E244*P244,2)</f>
        <v>0</v>
      </c>
      <c r="R244" s="225"/>
      <c r="S244" s="225" t="s">
        <v>276</v>
      </c>
      <c r="T244" s="225" t="s">
        <v>277</v>
      </c>
      <c r="U244" s="225">
        <v>1.86</v>
      </c>
      <c r="V244" s="225">
        <f>ROUND(E244*U244,2)</f>
        <v>3.72</v>
      </c>
      <c r="W244" s="225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 t="s">
        <v>278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54" t="s">
        <v>1028</v>
      </c>
      <c r="D245" s="226"/>
      <c r="E245" s="227">
        <v>1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 t="s">
        <v>280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54" t="s">
        <v>1027</v>
      </c>
      <c r="D246" s="226"/>
      <c r="E246" s="227">
        <v>1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 t="s">
        <v>280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37">
        <v>33</v>
      </c>
      <c r="B247" s="238" t="s">
        <v>492</v>
      </c>
      <c r="C247" s="253" t="s">
        <v>493</v>
      </c>
      <c r="D247" s="239" t="s">
        <v>333</v>
      </c>
      <c r="E247" s="240">
        <v>2</v>
      </c>
      <c r="F247" s="241"/>
      <c r="G247" s="242">
        <f>ROUND(E247*F247,2)</f>
        <v>0</v>
      </c>
      <c r="H247" s="241"/>
      <c r="I247" s="242">
        <f>ROUND(E247*H247,2)</f>
        <v>0</v>
      </c>
      <c r="J247" s="241"/>
      <c r="K247" s="242">
        <f>ROUND(E247*J247,2)</f>
        <v>0</v>
      </c>
      <c r="L247" s="242">
        <v>21</v>
      </c>
      <c r="M247" s="242">
        <f>G247*(1+L247/100)</f>
        <v>0</v>
      </c>
      <c r="N247" s="242">
        <v>2.8969999999999999E-2</v>
      </c>
      <c r="O247" s="242">
        <f>ROUND(E247*N247,2)</f>
        <v>0.06</v>
      </c>
      <c r="P247" s="242">
        <v>0</v>
      </c>
      <c r="Q247" s="243">
        <f>ROUND(E247*P247,2)</f>
        <v>0</v>
      </c>
      <c r="R247" s="225"/>
      <c r="S247" s="225" t="s">
        <v>276</v>
      </c>
      <c r="T247" s="225" t="s">
        <v>277</v>
      </c>
      <c r="U247" s="225">
        <v>1.86</v>
      </c>
      <c r="V247" s="225">
        <f>ROUND(E247*U247,2)</f>
        <v>3.72</v>
      </c>
      <c r="W247" s="225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 t="s">
        <v>278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54" t="s">
        <v>1029</v>
      </c>
      <c r="D248" s="226"/>
      <c r="E248" s="227">
        <v>1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 t="s">
        <v>280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54" t="s">
        <v>1030</v>
      </c>
      <c r="D249" s="226"/>
      <c r="E249" s="227">
        <v>1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 t="s">
        <v>280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x14ac:dyDescent="0.25">
      <c r="A250" s="231" t="s">
        <v>271</v>
      </c>
      <c r="B250" s="232" t="s">
        <v>152</v>
      </c>
      <c r="C250" s="252" t="s">
        <v>153</v>
      </c>
      <c r="D250" s="233"/>
      <c r="E250" s="234"/>
      <c r="F250" s="235"/>
      <c r="G250" s="235">
        <f>SUMIF(AG251:AG252,"&lt;&gt;NOR",G251:G252)</f>
        <v>0</v>
      </c>
      <c r="H250" s="235"/>
      <c r="I250" s="235">
        <f>SUM(I251:I252)</f>
        <v>0</v>
      </c>
      <c r="J250" s="235"/>
      <c r="K250" s="235">
        <f>SUM(K251:K252)</f>
        <v>0</v>
      </c>
      <c r="L250" s="235"/>
      <c r="M250" s="235">
        <f>SUM(M251:M252)</f>
        <v>0</v>
      </c>
      <c r="N250" s="235"/>
      <c r="O250" s="235">
        <f>SUM(O251:O252)</f>
        <v>0.25</v>
      </c>
      <c r="P250" s="235"/>
      <c r="Q250" s="236">
        <f>SUM(Q251:Q252)</f>
        <v>0</v>
      </c>
      <c r="R250" s="230"/>
      <c r="S250" s="230"/>
      <c r="T250" s="230"/>
      <c r="U250" s="230"/>
      <c r="V250" s="230">
        <f>SUM(V251:V252)</f>
        <v>34.43</v>
      </c>
      <c r="W250" s="230"/>
      <c r="AG250" t="s">
        <v>272</v>
      </c>
    </row>
    <row r="251" spans="1:60" outlineLevel="1" x14ac:dyDescent="0.25">
      <c r="A251" s="237">
        <v>34</v>
      </c>
      <c r="B251" s="238" t="s">
        <v>1031</v>
      </c>
      <c r="C251" s="253" t="s">
        <v>1032</v>
      </c>
      <c r="D251" s="239" t="s">
        <v>314</v>
      </c>
      <c r="E251" s="240">
        <v>160.91</v>
      </c>
      <c r="F251" s="241"/>
      <c r="G251" s="242">
        <f>ROUND(E251*F251,2)</f>
        <v>0</v>
      </c>
      <c r="H251" s="241"/>
      <c r="I251" s="242">
        <f>ROUND(E251*H251,2)</f>
        <v>0</v>
      </c>
      <c r="J251" s="241"/>
      <c r="K251" s="242">
        <f>ROUND(E251*J251,2)</f>
        <v>0</v>
      </c>
      <c r="L251" s="242">
        <v>21</v>
      </c>
      <c r="M251" s="242">
        <f>G251*(1+L251/100)</f>
        <v>0</v>
      </c>
      <c r="N251" s="242">
        <v>1.58E-3</v>
      </c>
      <c r="O251" s="242">
        <f>ROUND(E251*N251,2)</f>
        <v>0.25</v>
      </c>
      <c r="P251" s="242">
        <v>0</v>
      </c>
      <c r="Q251" s="243">
        <f>ROUND(E251*P251,2)</f>
        <v>0</v>
      </c>
      <c r="R251" s="225"/>
      <c r="S251" s="225" t="s">
        <v>276</v>
      </c>
      <c r="T251" s="225" t="s">
        <v>277</v>
      </c>
      <c r="U251" s="225">
        <v>0.214</v>
      </c>
      <c r="V251" s="225">
        <f>ROUND(E251*U251,2)</f>
        <v>34.43</v>
      </c>
      <c r="W251" s="225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 t="s">
        <v>278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54" t="s">
        <v>1006</v>
      </c>
      <c r="D252" s="226"/>
      <c r="E252" s="227">
        <v>160.91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 t="s">
        <v>280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ht="26.4" x14ac:dyDescent="0.25">
      <c r="A253" s="231" t="s">
        <v>271</v>
      </c>
      <c r="B253" s="232" t="s">
        <v>154</v>
      </c>
      <c r="C253" s="252" t="s">
        <v>155</v>
      </c>
      <c r="D253" s="233"/>
      <c r="E253" s="234"/>
      <c r="F253" s="235"/>
      <c r="G253" s="235">
        <f>SUMIF(AG254:AG255,"&lt;&gt;NOR",G254:G255)</f>
        <v>0</v>
      </c>
      <c r="H253" s="235"/>
      <c r="I253" s="235">
        <f>SUM(I254:I255)</f>
        <v>0</v>
      </c>
      <c r="J253" s="235"/>
      <c r="K253" s="235">
        <f>SUM(K254:K255)</f>
        <v>0</v>
      </c>
      <c r="L253" s="235"/>
      <c r="M253" s="235">
        <f>SUM(M254:M255)</f>
        <v>0</v>
      </c>
      <c r="N253" s="235"/>
      <c r="O253" s="235">
        <f>SUM(O254:O255)</f>
        <v>0.01</v>
      </c>
      <c r="P253" s="235"/>
      <c r="Q253" s="236">
        <f>SUM(Q254:Q255)</f>
        <v>0</v>
      </c>
      <c r="R253" s="230"/>
      <c r="S253" s="230"/>
      <c r="T253" s="230"/>
      <c r="U253" s="230"/>
      <c r="V253" s="230">
        <f>SUM(V254:V255)</f>
        <v>49.56</v>
      </c>
      <c r="W253" s="230"/>
      <c r="AG253" t="s">
        <v>272</v>
      </c>
    </row>
    <row r="254" spans="1:60" outlineLevel="1" x14ac:dyDescent="0.25">
      <c r="A254" s="237">
        <v>35</v>
      </c>
      <c r="B254" s="238" t="s">
        <v>508</v>
      </c>
      <c r="C254" s="253" t="s">
        <v>509</v>
      </c>
      <c r="D254" s="239" t="s">
        <v>314</v>
      </c>
      <c r="E254" s="240">
        <v>160.91</v>
      </c>
      <c r="F254" s="241"/>
      <c r="G254" s="242">
        <f>ROUND(E254*F254,2)</f>
        <v>0</v>
      </c>
      <c r="H254" s="241"/>
      <c r="I254" s="242">
        <f>ROUND(E254*H254,2)</f>
        <v>0</v>
      </c>
      <c r="J254" s="241"/>
      <c r="K254" s="242">
        <f>ROUND(E254*J254,2)</f>
        <v>0</v>
      </c>
      <c r="L254" s="242">
        <v>21</v>
      </c>
      <c r="M254" s="242">
        <f>G254*(1+L254/100)</f>
        <v>0</v>
      </c>
      <c r="N254" s="242">
        <v>4.0000000000000003E-5</v>
      </c>
      <c r="O254" s="242">
        <f>ROUND(E254*N254,2)</f>
        <v>0.01</v>
      </c>
      <c r="P254" s="242">
        <v>0</v>
      </c>
      <c r="Q254" s="243">
        <f>ROUND(E254*P254,2)</f>
        <v>0</v>
      </c>
      <c r="R254" s="225"/>
      <c r="S254" s="225" t="s">
        <v>276</v>
      </c>
      <c r="T254" s="225" t="s">
        <v>277</v>
      </c>
      <c r="U254" s="225">
        <v>0.308</v>
      </c>
      <c r="V254" s="225">
        <f>ROUND(E254*U254,2)</f>
        <v>49.56</v>
      </c>
      <c r="W254" s="225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 t="s">
        <v>278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54" t="s">
        <v>1006</v>
      </c>
      <c r="D255" s="226"/>
      <c r="E255" s="227">
        <v>160.91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 t="s">
        <v>280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x14ac:dyDescent="0.25">
      <c r="A256" s="231" t="s">
        <v>271</v>
      </c>
      <c r="B256" s="232" t="s">
        <v>156</v>
      </c>
      <c r="C256" s="252" t="s">
        <v>157</v>
      </c>
      <c r="D256" s="233"/>
      <c r="E256" s="234"/>
      <c r="F256" s="235"/>
      <c r="G256" s="235">
        <f>SUMIF(AG257:AG268,"&lt;&gt;NOR",G257:G268)</f>
        <v>0</v>
      </c>
      <c r="H256" s="235"/>
      <c r="I256" s="235">
        <f>SUM(I257:I268)</f>
        <v>0</v>
      </c>
      <c r="J256" s="235"/>
      <c r="K256" s="235">
        <f>SUM(K257:K268)</f>
        <v>0</v>
      </c>
      <c r="L256" s="235"/>
      <c r="M256" s="235">
        <f>SUM(M257:M268)</f>
        <v>0</v>
      </c>
      <c r="N256" s="235"/>
      <c r="O256" s="235">
        <f>SUM(O257:O268)</f>
        <v>0.11</v>
      </c>
      <c r="P256" s="235"/>
      <c r="Q256" s="236">
        <f>SUM(Q257:Q268)</f>
        <v>34.82</v>
      </c>
      <c r="R256" s="230"/>
      <c r="S256" s="230"/>
      <c r="T256" s="230"/>
      <c r="U256" s="230"/>
      <c r="V256" s="230">
        <f>SUM(V257:V268)</f>
        <v>79.709999999999994</v>
      </c>
      <c r="W256" s="230"/>
      <c r="AG256" t="s">
        <v>272</v>
      </c>
    </row>
    <row r="257" spans="1:60" outlineLevel="1" x14ac:dyDescent="0.25">
      <c r="A257" s="237">
        <v>36</v>
      </c>
      <c r="B257" s="238" t="s">
        <v>510</v>
      </c>
      <c r="C257" s="253" t="s">
        <v>511</v>
      </c>
      <c r="D257" s="239" t="s">
        <v>314</v>
      </c>
      <c r="E257" s="240">
        <v>78.430400000000006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2">
        <v>6.7000000000000002E-4</v>
      </c>
      <c r="O257" s="242">
        <f>ROUND(E257*N257,2)</f>
        <v>0.05</v>
      </c>
      <c r="P257" s="242">
        <v>0.13100000000000001</v>
      </c>
      <c r="Q257" s="243">
        <f>ROUND(E257*P257,2)</f>
        <v>10.27</v>
      </c>
      <c r="R257" s="225"/>
      <c r="S257" s="225" t="s">
        <v>276</v>
      </c>
      <c r="T257" s="225" t="s">
        <v>277</v>
      </c>
      <c r="U257" s="225">
        <v>0.20699999999999999</v>
      </c>
      <c r="V257" s="225">
        <f>ROUND(E257*U257,2)</f>
        <v>16.239999999999998</v>
      </c>
      <c r="W257" s="225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 t="s">
        <v>278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54" t="s">
        <v>1033</v>
      </c>
      <c r="D258" s="226"/>
      <c r="E258" s="227">
        <v>24.620799999999999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 t="s">
        <v>280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54" t="s">
        <v>1034</v>
      </c>
      <c r="D259" s="226"/>
      <c r="E259" s="227">
        <v>14.8352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 t="s">
        <v>280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ht="20.399999999999999" outlineLevel="1" x14ac:dyDescent="0.25">
      <c r="A260" s="223"/>
      <c r="B260" s="224"/>
      <c r="C260" s="254" t="s">
        <v>1035</v>
      </c>
      <c r="D260" s="226"/>
      <c r="E260" s="227">
        <v>36.4176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 t="s">
        <v>280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54" t="s">
        <v>1036</v>
      </c>
      <c r="D261" s="226"/>
      <c r="E261" s="227">
        <v>2.5568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 t="s">
        <v>280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44">
        <v>37</v>
      </c>
      <c r="B262" s="245" t="s">
        <v>1037</v>
      </c>
      <c r="C262" s="255" t="s">
        <v>1038</v>
      </c>
      <c r="D262" s="246" t="s">
        <v>333</v>
      </c>
      <c r="E262" s="247">
        <v>40</v>
      </c>
      <c r="F262" s="248"/>
      <c r="G262" s="249">
        <f>ROUND(E262*F262,2)</f>
        <v>0</v>
      </c>
      <c r="H262" s="248"/>
      <c r="I262" s="249">
        <f>ROUND(E262*H262,2)</f>
        <v>0</v>
      </c>
      <c r="J262" s="248"/>
      <c r="K262" s="249">
        <f>ROUND(E262*J262,2)</f>
        <v>0</v>
      </c>
      <c r="L262" s="249">
        <v>21</v>
      </c>
      <c r="M262" s="249">
        <f>G262*(1+L262/100)</f>
        <v>0</v>
      </c>
      <c r="N262" s="249">
        <v>1.6199999999999999E-3</v>
      </c>
      <c r="O262" s="249">
        <f>ROUND(E262*N262,2)</f>
        <v>0.06</v>
      </c>
      <c r="P262" s="249">
        <v>4.8000000000000001E-2</v>
      </c>
      <c r="Q262" s="250">
        <f>ROUND(E262*P262,2)</f>
        <v>1.92</v>
      </c>
      <c r="R262" s="225"/>
      <c r="S262" s="225" t="s">
        <v>276</v>
      </c>
      <c r="T262" s="225" t="s">
        <v>277</v>
      </c>
      <c r="U262" s="225">
        <v>1.083</v>
      </c>
      <c r="V262" s="225">
        <f>ROUND(E262*U262,2)</f>
        <v>43.32</v>
      </c>
      <c r="W262" s="225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 t="s">
        <v>278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20.399999999999999" outlineLevel="1" x14ac:dyDescent="0.25">
      <c r="A263" s="237">
        <v>38</v>
      </c>
      <c r="B263" s="238" t="s">
        <v>1039</v>
      </c>
      <c r="C263" s="253" t="s">
        <v>1040</v>
      </c>
      <c r="D263" s="239" t="s">
        <v>275</v>
      </c>
      <c r="E263" s="240">
        <v>15.9886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2">
        <v>0</v>
      </c>
      <c r="O263" s="242">
        <f>ROUND(E263*N263,2)</f>
        <v>0</v>
      </c>
      <c r="P263" s="242">
        <v>1.4</v>
      </c>
      <c r="Q263" s="243">
        <f>ROUND(E263*P263,2)</f>
        <v>22.38</v>
      </c>
      <c r="R263" s="225"/>
      <c r="S263" s="225" t="s">
        <v>276</v>
      </c>
      <c r="T263" s="225" t="s">
        <v>277</v>
      </c>
      <c r="U263" s="225">
        <v>1.0509999999999999</v>
      </c>
      <c r="V263" s="225">
        <f>ROUND(E263*U263,2)</f>
        <v>16.8</v>
      </c>
      <c r="W263" s="225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 t="s">
        <v>278</v>
      </c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ht="20.399999999999999" outlineLevel="1" x14ac:dyDescent="0.25">
      <c r="A264" s="223"/>
      <c r="B264" s="224"/>
      <c r="C264" s="254" t="s">
        <v>1041</v>
      </c>
      <c r="D264" s="226"/>
      <c r="E264" s="227">
        <v>15.988630000000001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 t="s">
        <v>280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37">
        <v>39</v>
      </c>
      <c r="B265" s="238" t="s">
        <v>530</v>
      </c>
      <c r="C265" s="253" t="s">
        <v>531</v>
      </c>
      <c r="D265" s="239" t="s">
        <v>333</v>
      </c>
      <c r="E265" s="240">
        <v>6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2">
        <v>0</v>
      </c>
      <c r="O265" s="242">
        <f>ROUND(E265*N265,2)</f>
        <v>0</v>
      </c>
      <c r="P265" s="242">
        <v>0</v>
      </c>
      <c r="Q265" s="243">
        <f>ROUND(E265*P265,2)</f>
        <v>0</v>
      </c>
      <c r="R265" s="225"/>
      <c r="S265" s="225" t="s">
        <v>276</v>
      </c>
      <c r="T265" s="225" t="s">
        <v>277</v>
      </c>
      <c r="U265" s="225">
        <v>0.05</v>
      </c>
      <c r="V265" s="225">
        <f>ROUND(E265*U265,2)</f>
        <v>0.3</v>
      </c>
      <c r="W265" s="225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 t="s">
        <v>278</v>
      </c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54" t="s">
        <v>1042</v>
      </c>
      <c r="D266" s="226"/>
      <c r="E266" s="227">
        <v>6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 t="s">
        <v>280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37">
        <v>40</v>
      </c>
      <c r="B267" s="238" t="s">
        <v>540</v>
      </c>
      <c r="C267" s="253" t="s">
        <v>541</v>
      </c>
      <c r="D267" s="239" t="s">
        <v>314</v>
      </c>
      <c r="E267" s="240">
        <v>3.25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1.17E-3</v>
      </c>
      <c r="O267" s="242">
        <f>ROUND(E267*N267,2)</f>
        <v>0</v>
      </c>
      <c r="P267" s="242">
        <v>7.5999999999999998E-2</v>
      </c>
      <c r="Q267" s="243">
        <f>ROUND(E267*P267,2)</f>
        <v>0.25</v>
      </c>
      <c r="R267" s="225"/>
      <c r="S267" s="225" t="s">
        <v>276</v>
      </c>
      <c r="T267" s="225" t="s">
        <v>277</v>
      </c>
      <c r="U267" s="225">
        <v>0.93899999999999995</v>
      </c>
      <c r="V267" s="225">
        <f>ROUND(E267*U267,2)</f>
        <v>3.05</v>
      </c>
      <c r="W267" s="225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 t="s">
        <v>278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54" t="s">
        <v>1043</v>
      </c>
      <c r="D268" s="226"/>
      <c r="E268" s="227">
        <v>3.25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 t="s">
        <v>280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x14ac:dyDescent="0.25">
      <c r="A269" s="231" t="s">
        <v>271</v>
      </c>
      <c r="B269" s="232" t="s">
        <v>158</v>
      </c>
      <c r="C269" s="252" t="s">
        <v>159</v>
      </c>
      <c r="D269" s="233"/>
      <c r="E269" s="234"/>
      <c r="F269" s="235"/>
      <c r="G269" s="235">
        <f>SUMIF(AG270:AG306,"&lt;&gt;NOR",G270:G306)</f>
        <v>0</v>
      </c>
      <c r="H269" s="235"/>
      <c r="I269" s="235">
        <f>SUM(I270:I306)</f>
        <v>0</v>
      </c>
      <c r="J269" s="235"/>
      <c r="K269" s="235">
        <f>SUM(K270:K306)</f>
        <v>0</v>
      </c>
      <c r="L269" s="235"/>
      <c r="M269" s="235">
        <f>SUM(M270:M306)</f>
        <v>0</v>
      </c>
      <c r="N269" s="235"/>
      <c r="O269" s="235">
        <f>SUM(O270:O306)</f>
        <v>0</v>
      </c>
      <c r="P269" s="235"/>
      <c r="Q269" s="236">
        <f>SUM(Q270:Q306)</f>
        <v>1.8</v>
      </c>
      <c r="R269" s="230"/>
      <c r="S269" s="230"/>
      <c r="T269" s="230"/>
      <c r="U269" s="230"/>
      <c r="V269" s="230">
        <f>SUM(V270:V306)</f>
        <v>13.56</v>
      </c>
      <c r="W269" s="230"/>
      <c r="AG269" t="s">
        <v>272</v>
      </c>
    </row>
    <row r="270" spans="1:60" outlineLevel="1" x14ac:dyDescent="0.25">
      <c r="A270" s="237">
        <v>41</v>
      </c>
      <c r="B270" s="238" t="s">
        <v>562</v>
      </c>
      <c r="C270" s="253" t="s">
        <v>563</v>
      </c>
      <c r="D270" s="239" t="s">
        <v>314</v>
      </c>
      <c r="E270" s="240">
        <v>80.966899999999995</v>
      </c>
      <c r="F270" s="241"/>
      <c r="G270" s="242">
        <f>ROUND(E270*F270,2)</f>
        <v>0</v>
      </c>
      <c r="H270" s="241"/>
      <c r="I270" s="242">
        <f>ROUND(E270*H270,2)</f>
        <v>0</v>
      </c>
      <c r="J270" s="241"/>
      <c r="K270" s="242">
        <f>ROUND(E270*J270,2)</f>
        <v>0</v>
      </c>
      <c r="L270" s="242">
        <v>21</v>
      </c>
      <c r="M270" s="242">
        <f>G270*(1+L270/100)</f>
        <v>0</v>
      </c>
      <c r="N270" s="242">
        <v>0</v>
      </c>
      <c r="O270" s="242">
        <f>ROUND(E270*N270,2)</f>
        <v>0</v>
      </c>
      <c r="P270" s="242">
        <v>4.0000000000000001E-3</v>
      </c>
      <c r="Q270" s="243">
        <f>ROUND(E270*P270,2)</f>
        <v>0.32</v>
      </c>
      <c r="R270" s="225"/>
      <c r="S270" s="225" t="s">
        <v>276</v>
      </c>
      <c r="T270" s="225" t="s">
        <v>277</v>
      </c>
      <c r="U270" s="225">
        <v>0.03</v>
      </c>
      <c r="V270" s="225">
        <f>ROUND(E270*U270,2)</f>
        <v>2.4300000000000002</v>
      </c>
      <c r="W270" s="225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 t="s">
        <v>278</v>
      </c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54" t="s">
        <v>1006</v>
      </c>
      <c r="D271" s="226"/>
      <c r="E271" s="227">
        <v>160.91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 t="s">
        <v>280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54" t="s">
        <v>953</v>
      </c>
      <c r="D272" s="226"/>
      <c r="E272" s="227">
        <v>-79.943100000000001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 t="s">
        <v>280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37">
        <v>42</v>
      </c>
      <c r="B273" s="238" t="s">
        <v>1044</v>
      </c>
      <c r="C273" s="253" t="s">
        <v>1045</v>
      </c>
      <c r="D273" s="239" t="s">
        <v>314</v>
      </c>
      <c r="E273" s="240">
        <v>371.03120000000001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2">
        <v>0</v>
      </c>
      <c r="O273" s="242">
        <f>ROUND(E273*N273,2)</f>
        <v>0</v>
      </c>
      <c r="P273" s="242">
        <v>4.0000000000000001E-3</v>
      </c>
      <c r="Q273" s="243">
        <f>ROUND(E273*P273,2)</f>
        <v>1.48</v>
      </c>
      <c r="R273" s="225"/>
      <c r="S273" s="225" t="s">
        <v>276</v>
      </c>
      <c r="T273" s="225" t="s">
        <v>277</v>
      </c>
      <c r="U273" s="225">
        <v>0.03</v>
      </c>
      <c r="V273" s="225">
        <f>ROUND(E273*U273,2)</f>
        <v>11.13</v>
      </c>
      <c r="W273" s="225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 t="s">
        <v>278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ht="20.399999999999999" outlineLevel="1" x14ac:dyDescent="0.25">
      <c r="A274" s="223"/>
      <c r="B274" s="224"/>
      <c r="C274" s="254" t="s">
        <v>963</v>
      </c>
      <c r="D274" s="226"/>
      <c r="E274" s="227">
        <v>90.862279999999998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 t="s">
        <v>280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54" t="s">
        <v>964</v>
      </c>
      <c r="D275" s="226"/>
      <c r="E275" s="227">
        <v>-8.82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 t="s">
        <v>280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54" t="s">
        <v>965</v>
      </c>
      <c r="D276" s="226"/>
      <c r="E276" s="227">
        <v>-6.96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 t="s">
        <v>280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54" t="s">
        <v>966</v>
      </c>
      <c r="D277" s="226"/>
      <c r="E277" s="227">
        <v>6.93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 t="s">
        <v>280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54" t="s">
        <v>967</v>
      </c>
      <c r="D278" s="226"/>
      <c r="E278" s="227">
        <v>69.608879999999999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 t="s">
        <v>280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54" t="s">
        <v>964</v>
      </c>
      <c r="D279" s="226"/>
      <c r="E279" s="227">
        <v>-8.82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 t="s">
        <v>280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54" t="s">
        <v>968</v>
      </c>
      <c r="D280" s="226"/>
      <c r="E280" s="227">
        <v>-4.2160000000000002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 t="s">
        <v>280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54" t="s">
        <v>966</v>
      </c>
      <c r="D281" s="226"/>
      <c r="E281" s="227">
        <v>6.93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 t="s">
        <v>280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54" t="s">
        <v>969</v>
      </c>
      <c r="D282" s="226"/>
      <c r="E282" s="227">
        <v>21.157520000000002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 t="s">
        <v>280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54" t="s">
        <v>970</v>
      </c>
      <c r="D283" s="226"/>
      <c r="E283" s="227">
        <v>-4.41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 t="s">
        <v>280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54" t="s">
        <v>971</v>
      </c>
      <c r="D284" s="226"/>
      <c r="E284" s="227">
        <v>3.4649999999999999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 t="s">
        <v>280</v>
      </c>
      <c r="AH284" s="206">
        <v>0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54" t="s">
        <v>972</v>
      </c>
      <c r="D285" s="226"/>
      <c r="E285" s="227">
        <v>6.3920000000000003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 t="s">
        <v>280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54" t="s">
        <v>973</v>
      </c>
      <c r="D286" s="226"/>
      <c r="E286" s="227">
        <v>-1.194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 t="s">
        <v>280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54" t="s">
        <v>974</v>
      </c>
      <c r="D287" s="226"/>
      <c r="E287" s="227">
        <v>1.8452500000000001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 t="s">
        <v>280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ht="20.399999999999999" outlineLevel="1" x14ac:dyDescent="0.25">
      <c r="A288" s="223"/>
      <c r="B288" s="224"/>
      <c r="C288" s="254" t="s">
        <v>975</v>
      </c>
      <c r="D288" s="226"/>
      <c r="E288" s="227">
        <v>16.619199999999999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 t="s">
        <v>280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54" t="s">
        <v>437</v>
      </c>
      <c r="D289" s="226"/>
      <c r="E289" s="227">
        <v>-1.08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 t="s">
        <v>280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54" t="s">
        <v>976</v>
      </c>
      <c r="D290" s="226"/>
      <c r="E290" s="227">
        <v>0.96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 t="s">
        <v>280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54" t="s">
        <v>977</v>
      </c>
      <c r="D291" s="226"/>
      <c r="E291" s="227">
        <v>21.58578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 t="s">
        <v>280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54" t="s">
        <v>978</v>
      </c>
      <c r="D292" s="226"/>
      <c r="E292" s="227">
        <v>-4.32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 t="s">
        <v>280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54" t="s">
        <v>979</v>
      </c>
      <c r="D293" s="226"/>
      <c r="E293" s="227">
        <v>14.5418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 t="s">
        <v>280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54" t="s">
        <v>413</v>
      </c>
      <c r="D294" s="226"/>
      <c r="E294" s="227">
        <v>-1.5760000000000001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 t="s">
        <v>280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54" t="s">
        <v>980</v>
      </c>
      <c r="D295" s="226"/>
      <c r="E295" s="227">
        <v>1.659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 t="s">
        <v>280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ht="20.399999999999999" outlineLevel="1" x14ac:dyDescent="0.25">
      <c r="A296" s="223"/>
      <c r="B296" s="224"/>
      <c r="C296" s="254" t="s">
        <v>981</v>
      </c>
      <c r="D296" s="226"/>
      <c r="E296" s="227">
        <v>81.712130000000002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 t="s">
        <v>280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54" t="s">
        <v>982</v>
      </c>
      <c r="D297" s="226"/>
      <c r="E297" s="227">
        <v>-2.88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 t="s">
        <v>280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54" t="s">
        <v>983</v>
      </c>
      <c r="D298" s="226"/>
      <c r="E298" s="227">
        <v>-3.94</v>
      </c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 t="s">
        <v>280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ht="30.6" outlineLevel="1" x14ac:dyDescent="0.25">
      <c r="A299" s="223"/>
      <c r="B299" s="224"/>
      <c r="C299" s="254" t="s">
        <v>984</v>
      </c>
      <c r="D299" s="226"/>
      <c r="E299" s="227">
        <v>3.1589999999999998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 t="s">
        <v>280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ht="20.399999999999999" outlineLevel="1" x14ac:dyDescent="0.25">
      <c r="A300" s="223"/>
      <c r="B300" s="224"/>
      <c r="C300" s="254" t="s">
        <v>985</v>
      </c>
      <c r="D300" s="226"/>
      <c r="E300" s="227">
        <v>43.801180000000002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 t="s">
        <v>280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54" t="s">
        <v>986</v>
      </c>
      <c r="D301" s="226"/>
      <c r="E301" s="227">
        <v>-1.804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 t="s">
        <v>280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54" t="s">
        <v>987</v>
      </c>
      <c r="D302" s="226"/>
      <c r="E302" s="227">
        <v>3.7349999999999999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 t="s">
        <v>280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54" t="s">
        <v>988</v>
      </c>
      <c r="D303" s="226"/>
      <c r="E303" s="227">
        <v>9.5879999999999992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 t="s">
        <v>280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ht="20.399999999999999" outlineLevel="1" x14ac:dyDescent="0.25">
      <c r="A304" s="223"/>
      <c r="B304" s="224"/>
      <c r="C304" s="254" t="s">
        <v>989</v>
      </c>
      <c r="D304" s="226"/>
      <c r="E304" s="227">
        <v>16.619199999999999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 t="s">
        <v>280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54" t="s">
        <v>437</v>
      </c>
      <c r="D305" s="226"/>
      <c r="E305" s="227">
        <v>-1.08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 t="s">
        <v>280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54" t="s">
        <v>990</v>
      </c>
      <c r="D306" s="226"/>
      <c r="E306" s="227">
        <v>0.96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 t="s">
        <v>280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x14ac:dyDescent="0.25">
      <c r="A307" s="231" t="s">
        <v>271</v>
      </c>
      <c r="B307" s="232" t="s">
        <v>160</v>
      </c>
      <c r="C307" s="252" t="s">
        <v>161</v>
      </c>
      <c r="D307" s="233"/>
      <c r="E307" s="234"/>
      <c r="F307" s="235"/>
      <c r="G307" s="235">
        <f>SUMIF(AG308:AG308,"&lt;&gt;NOR",G308:G308)</f>
        <v>0</v>
      </c>
      <c r="H307" s="235"/>
      <c r="I307" s="235">
        <f>SUM(I308:I308)</f>
        <v>0</v>
      </c>
      <c r="J307" s="235"/>
      <c r="K307" s="235">
        <f>SUM(K308:K308)</f>
        <v>0</v>
      </c>
      <c r="L307" s="235"/>
      <c r="M307" s="235">
        <f>SUM(M308:M308)</f>
        <v>0</v>
      </c>
      <c r="N307" s="235"/>
      <c r="O307" s="235">
        <f>SUM(O308:O308)</f>
        <v>0</v>
      </c>
      <c r="P307" s="235"/>
      <c r="Q307" s="236">
        <f>SUM(Q308:Q308)</f>
        <v>0</v>
      </c>
      <c r="R307" s="230"/>
      <c r="S307" s="230"/>
      <c r="T307" s="230"/>
      <c r="U307" s="230"/>
      <c r="V307" s="230">
        <f>SUM(V308:V308)</f>
        <v>74.98</v>
      </c>
      <c r="W307" s="230"/>
      <c r="AG307" t="s">
        <v>272</v>
      </c>
    </row>
    <row r="308" spans="1:60" outlineLevel="1" x14ac:dyDescent="0.25">
      <c r="A308" s="244">
        <v>43</v>
      </c>
      <c r="B308" s="245" t="s">
        <v>586</v>
      </c>
      <c r="C308" s="255" t="s">
        <v>587</v>
      </c>
      <c r="D308" s="246" t="s">
        <v>320</v>
      </c>
      <c r="E308" s="247">
        <v>39.628430000000002</v>
      </c>
      <c r="F308" s="248"/>
      <c r="G308" s="249">
        <f>ROUND(E308*F308,2)</f>
        <v>0</v>
      </c>
      <c r="H308" s="248"/>
      <c r="I308" s="249">
        <f>ROUND(E308*H308,2)</f>
        <v>0</v>
      </c>
      <c r="J308" s="248"/>
      <c r="K308" s="249">
        <f>ROUND(E308*J308,2)</f>
        <v>0</v>
      </c>
      <c r="L308" s="249">
        <v>21</v>
      </c>
      <c r="M308" s="249">
        <f>G308*(1+L308/100)</f>
        <v>0</v>
      </c>
      <c r="N308" s="249">
        <v>0</v>
      </c>
      <c r="O308" s="249">
        <f>ROUND(E308*N308,2)</f>
        <v>0</v>
      </c>
      <c r="P308" s="249">
        <v>0</v>
      </c>
      <c r="Q308" s="250">
        <f>ROUND(E308*P308,2)</f>
        <v>0</v>
      </c>
      <c r="R308" s="225"/>
      <c r="S308" s="225" t="s">
        <v>276</v>
      </c>
      <c r="T308" s="225" t="s">
        <v>277</v>
      </c>
      <c r="U308" s="225">
        <v>1.8919999999999999</v>
      </c>
      <c r="V308" s="225">
        <f>ROUND(E308*U308,2)</f>
        <v>74.98</v>
      </c>
      <c r="W308" s="225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 t="s">
        <v>455</v>
      </c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x14ac:dyDescent="0.25">
      <c r="A309" s="231" t="s">
        <v>271</v>
      </c>
      <c r="B309" s="232" t="s">
        <v>182</v>
      </c>
      <c r="C309" s="252" t="s">
        <v>183</v>
      </c>
      <c r="D309" s="233"/>
      <c r="E309" s="234"/>
      <c r="F309" s="235"/>
      <c r="G309" s="235">
        <f>SUMIF(AG310:AG316,"&lt;&gt;NOR",G310:G316)</f>
        <v>0</v>
      </c>
      <c r="H309" s="235"/>
      <c r="I309" s="235">
        <f>SUM(I310:I316)</f>
        <v>0</v>
      </c>
      <c r="J309" s="235"/>
      <c r="K309" s="235">
        <f>SUM(K310:K316)</f>
        <v>0</v>
      </c>
      <c r="L309" s="235"/>
      <c r="M309" s="235">
        <f>SUM(M310:M316)</f>
        <v>0</v>
      </c>
      <c r="N309" s="235"/>
      <c r="O309" s="235">
        <f>SUM(O310:O316)</f>
        <v>0.43999999999999995</v>
      </c>
      <c r="P309" s="235"/>
      <c r="Q309" s="236">
        <f>SUM(Q310:Q316)</f>
        <v>0</v>
      </c>
      <c r="R309" s="230"/>
      <c r="S309" s="230"/>
      <c r="T309" s="230"/>
      <c r="U309" s="230"/>
      <c r="V309" s="230">
        <f>SUM(V310:V316)</f>
        <v>18.38</v>
      </c>
      <c r="W309" s="230"/>
      <c r="AG309" t="s">
        <v>272</v>
      </c>
    </row>
    <row r="310" spans="1:60" ht="20.399999999999999" outlineLevel="1" x14ac:dyDescent="0.25">
      <c r="A310" s="237">
        <v>44</v>
      </c>
      <c r="B310" s="238" t="s">
        <v>1046</v>
      </c>
      <c r="C310" s="253" t="s">
        <v>1047</v>
      </c>
      <c r="D310" s="239" t="s">
        <v>314</v>
      </c>
      <c r="E310" s="240">
        <v>79.943129999999996</v>
      </c>
      <c r="F310" s="241"/>
      <c r="G310" s="242">
        <f>ROUND(E310*F310,2)</f>
        <v>0</v>
      </c>
      <c r="H310" s="241"/>
      <c r="I310" s="242">
        <f>ROUND(E310*H310,2)</f>
        <v>0</v>
      </c>
      <c r="J310" s="241"/>
      <c r="K310" s="242">
        <f>ROUND(E310*J310,2)</f>
        <v>0</v>
      </c>
      <c r="L310" s="242">
        <v>21</v>
      </c>
      <c r="M310" s="242">
        <f>G310*(1+L310/100)</f>
        <v>0</v>
      </c>
      <c r="N310" s="242">
        <v>4.0999999999999999E-4</v>
      </c>
      <c r="O310" s="242">
        <f>ROUND(E310*N310,2)</f>
        <v>0.03</v>
      </c>
      <c r="P310" s="242">
        <v>0</v>
      </c>
      <c r="Q310" s="243">
        <f>ROUND(E310*P310,2)</f>
        <v>0</v>
      </c>
      <c r="R310" s="225"/>
      <c r="S310" s="225" t="s">
        <v>276</v>
      </c>
      <c r="T310" s="225" t="s">
        <v>676</v>
      </c>
      <c r="U310" s="225">
        <v>0.22991</v>
      </c>
      <c r="V310" s="225">
        <f>ROUND(E310*U310,2)</f>
        <v>18.38</v>
      </c>
      <c r="W310" s="225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 t="s">
        <v>455</v>
      </c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ht="20.399999999999999" outlineLevel="1" x14ac:dyDescent="0.25">
      <c r="A311" s="223"/>
      <c r="B311" s="224"/>
      <c r="C311" s="254" t="s">
        <v>937</v>
      </c>
      <c r="D311" s="226"/>
      <c r="E311" s="227">
        <v>79.943129999999996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 t="s">
        <v>280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37">
        <v>45</v>
      </c>
      <c r="B312" s="238" t="s">
        <v>1048</v>
      </c>
      <c r="C312" s="253" t="s">
        <v>1049</v>
      </c>
      <c r="D312" s="239" t="s">
        <v>314</v>
      </c>
      <c r="E312" s="240">
        <v>83.940259999999995</v>
      </c>
      <c r="F312" s="241"/>
      <c r="G312" s="242">
        <f>ROUND(E312*F312,2)</f>
        <v>0</v>
      </c>
      <c r="H312" s="241"/>
      <c r="I312" s="242">
        <f>ROUND(E312*H312,2)</f>
        <v>0</v>
      </c>
      <c r="J312" s="241"/>
      <c r="K312" s="242">
        <f>ROUND(E312*J312,2)</f>
        <v>0</v>
      </c>
      <c r="L312" s="242">
        <v>21</v>
      </c>
      <c r="M312" s="242">
        <f>G312*(1+L312/100)</f>
        <v>0</v>
      </c>
      <c r="N312" s="242">
        <v>4.8999999999999998E-3</v>
      </c>
      <c r="O312" s="242">
        <f>ROUND(E312*N312,2)</f>
        <v>0.41</v>
      </c>
      <c r="P312" s="242">
        <v>0</v>
      </c>
      <c r="Q312" s="243">
        <f>ROUND(E312*P312,2)</f>
        <v>0</v>
      </c>
      <c r="R312" s="225" t="s">
        <v>672</v>
      </c>
      <c r="S312" s="225" t="s">
        <v>276</v>
      </c>
      <c r="T312" s="225" t="s">
        <v>676</v>
      </c>
      <c r="U312" s="225">
        <v>0</v>
      </c>
      <c r="V312" s="225">
        <f>ROUND(E312*U312,2)</f>
        <v>0</v>
      </c>
      <c r="W312" s="225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 t="s">
        <v>684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56" t="s">
        <v>751</v>
      </c>
      <c r="D313" s="228"/>
      <c r="E313" s="229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 t="s">
        <v>280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ht="20.399999999999999" outlineLevel="1" x14ac:dyDescent="0.25">
      <c r="A314" s="223"/>
      <c r="B314" s="224"/>
      <c r="C314" s="257" t="s">
        <v>1050</v>
      </c>
      <c r="D314" s="228"/>
      <c r="E314" s="229">
        <v>79.943129999999996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 t="s">
        <v>280</v>
      </c>
      <c r="AH314" s="206">
        <v>2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56" t="s">
        <v>761</v>
      </c>
      <c r="D315" s="228"/>
      <c r="E315" s="229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 t="s">
        <v>280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54" t="s">
        <v>1051</v>
      </c>
      <c r="D316" s="226"/>
      <c r="E316" s="227">
        <v>83.940259999999995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 t="s">
        <v>280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x14ac:dyDescent="0.25">
      <c r="A317" s="231" t="s">
        <v>271</v>
      </c>
      <c r="B317" s="232" t="s">
        <v>186</v>
      </c>
      <c r="C317" s="252" t="s">
        <v>187</v>
      </c>
      <c r="D317" s="233"/>
      <c r="E317" s="234"/>
      <c r="F317" s="235"/>
      <c r="G317" s="235">
        <f>SUMIF(AG318:AG335,"&lt;&gt;NOR",G318:G335)</f>
        <v>0</v>
      </c>
      <c r="H317" s="235"/>
      <c r="I317" s="235">
        <f>SUM(I318:I335)</f>
        <v>0</v>
      </c>
      <c r="J317" s="235"/>
      <c r="K317" s="235">
        <f>SUM(K318:K335)</f>
        <v>0</v>
      </c>
      <c r="L317" s="235"/>
      <c r="M317" s="235">
        <f>SUM(M318:M335)</f>
        <v>0</v>
      </c>
      <c r="N317" s="235"/>
      <c r="O317" s="235">
        <f>SUM(O318:O335)</f>
        <v>3.6799999999999997</v>
      </c>
      <c r="P317" s="235"/>
      <c r="Q317" s="236">
        <f>SUM(Q318:Q335)</f>
        <v>0</v>
      </c>
      <c r="R317" s="230"/>
      <c r="S317" s="230"/>
      <c r="T317" s="230"/>
      <c r="U317" s="230"/>
      <c r="V317" s="230">
        <f>SUM(V318:V335)</f>
        <v>20.6</v>
      </c>
      <c r="W317" s="230"/>
      <c r="AG317" t="s">
        <v>272</v>
      </c>
    </row>
    <row r="318" spans="1:60" outlineLevel="1" x14ac:dyDescent="0.25">
      <c r="A318" s="237">
        <v>46</v>
      </c>
      <c r="B318" s="238" t="s">
        <v>1052</v>
      </c>
      <c r="C318" s="253" t="s">
        <v>1053</v>
      </c>
      <c r="D318" s="239" t="s">
        <v>314</v>
      </c>
      <c r="E318" s="240">
        <v>79.943100000000001</v>
      </c>
      <c r="F318" s="241"/>
      <c r="G318" s="242">
        <f>ROUND(E318*F318,2)</f>
        <v>0</v>
      </c>
      <c r="H318" s="241"/>
      <c r="I318" s="242">
        <f>ROUND(E318*H318,2)</f>
        <v>0</v>
      </c>
      <c r="J318" s="241"/>
      <c r="K318" s="242">
        <f>ROUND(E318*J318,2)</f>
        <v>0</v>
      </c>
      <c r="L318" s="242">
        <v>21</v>
      </c>
      <c r="M318" s="242">
        <f>G318*(1+L318/100)</f>
        <v>0</v>
      </c>
      <c r="N318" s="242">
        <v>0</v>
      </c>
      <c r="O318" s="242">
        <f>ROUND(E318*N318,2)</f>
        <v>0</v>
      </c>
      <c r="P318" s="242">
        <v>0</v>
      </c>
      <c r="Q318" s="243">
        <f>ROUND(E318*P318,2)</f>
        <v>0</v>
      </c>
      <c r="R318" s="225"/>
      <c r="S318" s="225" t="s">
        <v>276</v>
      </c>
      <c r="T318" s="225" t="s">
        <v>676</v>
      </c>
      <c r="U318" s="225">
        <v>0.15</v>
      </c>
      <c r="V318" s="225">
        <f>ROUND(E318*U318,2)</f>
        <v>11.99</v>
      </c>
      <c r="W318" s="225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 t="s">
        <v>659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6" t="s">
        <v>1054</v>
      </c>
      <c r="D319" s="265"/>
      <c r="E319" s="265"/>
      <c r="F319" s="265"/>
      <c r="G319" s="26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 t="s">
        <v>962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ht="20.399999999999999" outlineLevel="1" x14ac:dyDescent="0.25">
      <c r="A320" s="223"/>
      <c r="B320" s="224"/>
      <c r="C320" s="254" t="s">
        <v>937</v>
      </c>
      <c r="D320" s="226"/>
      <c r="E320" s="227">
        <v>79.943129999999996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 t="s">
        <v>280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37">
        <v>47</v>
      </c>
      <c r="B321" s="238" t="s">
        <v>1055</v>
      </c>
      <c r="C321" s="253" t="s">
        <v>1056</v>
      </c>
      <c r="D321" s="239" t="s">
        <v>314</v>
      </c>
      <c r="E321" s="240">
        <v>419.70141000000001</v>
      </c>
      <c r="F321" s="241"/>
      <c r="G321" s="242">
        <f>ROUND(E321*F321,2)</f>
        <v>0</v>
      </c>
      <c r="H321" s="241"/>
      <c r="I321" s="242">
        <f>ROUND(E321*H321,2)</f>
        <v>0</v>
      </c>
      <c r="J321" s="241"/>
      <c r="K321" s="242">
        <f>ROUND(E321*J321,2)</f>
        <v>0</v>
      </c>
      <c r="L321" s="242">
        <v>21</v>
      </c>
      <c r="M321" s="242">
        <f>G321*(1+L321/100)</f>
        <v>0</v>
      </c>
      <c r="N321" s="242">
        <v>7.4999999999999997E-3</v>
      </c>
      <c r="O321" s="242">
        <f>ROUND(E321*N321,2)</f>
        <v>3.15</v>
      </c>
      <c r="P321" s="242">
        <v>0</v>
      </c>
      <c r="Q321" s="243">
        <f>ROUND(E321*P321,2)</f>
        <v>0</v>
      </c>
      <c r="R321" s="225" t="s">
        <v>672</v>
      </c>
      <c r="S321" s="225" t="s">
        <v>276</v>
      </c>
      <c r="T321" s="225" t="s">
        <v>676</v>
      </c>
      <c r="U321" s="225">
        <v>0</v>
      </c>
      <c r="V321" s="225">
        <f>ROUND(E321*U321,2)</f>
        <v>0</v>
      </c>
      <c r="W321" s="225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 t="s">
        <v>673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56" t="s">
        <v>751</v>
      </c>
      <c r="D322" s="228"/>
      <c r="E322" s="229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 t="s">
        <v>280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ht="20.399999999999999" outlineLevel="1" x14ac:dyDescent="0.25">
      <c r="A323" s="223"/>
      <c r="B323" s="224"/>
      <c r="C323" s="257" t="s">
        <v>1057</v>
      </c>
      <c r="D323" s="228"/>
      <c r="E323" s="229">
        <v>399.71562999999998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 t="s">
        <v>280</v>
      </c>
      <c r="AH323" s="206">
        <v>2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56" t="s">
        <v>761</v>
      </c>
      <c r="D324" s="228"/>
      <c r="E324" s="229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 t="s">
        <v>280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54" t="s">
        <v>1058</v>
      </c>
      <c r="D325" s="226"/>
      <c r="E325" s="227">
        <v>419.70141000000001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 t="s">
        <v>280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37">
        <v>48</v>
      </c>
      <c r="B326" s="238" t="s">
        <v>1059</v>
      </c>
      <c r="C326" s="253" t="s">
        <v>1060</v>
      </c>
      <c r="D326" s="239" t="s">
        <v>370</v>
      </c>
      <c r="E326" s="240">
        <v>60.1</v>
      </c>
      <c r="F326" s="241"/>
      <c r="G326" s="242">
        <f>ROUND(E326*F326,2)</f>
        <v>0</v>
      </c>
      <c r="H326" s="241"/>
      <c r="I326" s="242">
        <f>ROUND(E326*H326,2)</f>
        <v>0</v>
      </c>
      <c r="J326" s="241"/>
      <c r="K326" s="242">
        <f>ROUND(E326*J326,2)</f>
        <v>0</v>
      </c>
      <c r="L326" s="242">
        <v>21</v>
      </c>
      <c r="M326" s="242">
        <f>G326*(1+L326/100)</f>
        <v>0</v>
      </c>
      <c r="N326" s="242">
        <v>0</v>
      </c>
      <c r="O326" s="242">
        <f>ROUND(E326*N326,2)</f>
        <v>0</v>
      </c>
      <c r="P326" s="242">
        <v>0</v>
      </c>
      <c r="Q326" s="243">
        <f>ROUND(E326*P326,2)</f>
        <v>0</v>
      </c>
      <c r="R326" s="225"/>
      <c r="S326" s="225" t="s">
        <v>276</v>
      </c>
      <c r="T326" s="225" t="s">
        <v>277</v>
      </c>
      <c r="U326" s="225">
        <v>0.05</v>
      </c>
      <c r="V326" s="225">
        <f>ROUND(E326*U326,2)</f>
        <v>3.01</v>
      </c>
      <c r="W326" s="225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 t="s">
        <v>659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ht="20.399999999999999" outlineLevel="1" x14ac:dyDescent="0.25">
      <c r="A327" s="223"/>
      <c r="B327" s="224"/>
      <c r="C327" s="254" t="s">
        <v>1061</v>
      </c>
      <c r="D327" s="226"/>
      <c r="E327" s="227">
        <v>60.1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 t="s">
        <v>280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ht="20.399999999999999" outlineLevel="1" x14ac:dyDescent="0.25">
      <c r="A328" s="237">
        <v>49</v>
      </c>
      <c r="B328" s="238" t="s">
        <v>1062</v>
      </c>
      <c r="C328" s="253" t="s">
        <v>1063</v>
      </c>
      <c r="D328" s="239" t="s">
        <v>370</v>
      </c>
      <c r="E328" s="240">
        <v>63.104999999999997</v>
      </c>
      <c r="F328" s="241"/>
      <c r="G328" s="242">
        <f>ROUND(E328*F328,2)</f>
        <v>0</v>
      </c>
      <c r="H328" s="241"/>
      <c r="I328" s="242">
        <f>ROUND(E328*H328,2)</f>
        <v>0</v>
      </c>
      <c r="J328" s="241"/>
      <c r="K328" s="242">
        <f>ROUND(E328*J328,2)</f>
        <v>0</v>
      </c>
      <c r="L328" s="242">
        <v>21</v>
      </c>
      <c r="M328" s="242">
        <f>G328*(1+L328/100)</f>
        <v>0</v>
      </c>
      <c r="N328" s="242">
        <v>0</v>
      </c>
      <c r="O328" s="242">
        <f>ROUND(E328*N328,2)</f>
        <v>0</v>
      </c>
      <c r="P328" s="242">
        <v>0</v>
      </c>
      <c r="Q328" s="243">
        <f>ROUND(E328*P328,2)</f>
        <v>0</v>
      </c>
      <c r="R328" s="225" t="s">
        <v>672</v>
      </c>
      <c r="S328" s="225" t="s">
        <v>276</v>
      </c>
      <c r="T328" s="225" t="s">
        <v>277</v>
      </c>
      <c r="U328" s="225">
        <v>0</v>
      </c>
      <c r="V328" s="225">
        <f>ROUND(E328*U328,2)</f>
        <v>0</v>
      </c>
      <c r="W328" s="225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 t="s">
        <v>673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56" t="s">
        <v>751</v>
      </c>
      <c r="D329" s="228"/>
      <c r="E329" s="229"/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 t="s">
        <v>280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ht="20.399999999999999" outlineLevel="1" x14ac:dyDescent="0.25">
      <c r="A330" s="223"/>
      <c r="B330" s="224"/>
      <c r="C330" s="257" t="s">
        <v>1064</v>
      </c>
      <c r="D330" s="228"/>
      <c r="E330" s="229">
        <v>60.1</v>
      </c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 t="s">
        <v>280</v>
      </c>
      <c r="AH330" s="206">
        <v>2</v>
      </c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56" t="s">
        <v>761</v>
      </c>
      <c r="D331" s="228"/>
      <c r="E331" s="229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 t="s">
        <v>280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54" t="s">
        <v>1065</v>
      </c>
      <c r="D332" s="226"/>
      <c r="E332" s="227">
        <v>63.104999999999997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 t="s">
        <v>280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37">
        <v>50</v>
      </c>
      <c r="B333" s="238" t="s">
        <v>1066</v>
      </c>
      <c r="C333" s="253" t="s">
        <v>1067</v>
      </c>
      <c r="D333" s="239" t="s">
        <v>314</v>
      </c>
      <c r="E333" s="240">
        <v>79.943100000000001</v>
      </c>
      <c r="F333" s="241"/>
      <c r="G333" s="242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2">
        <v>6.6E-3</v>
      </c>
      <c r="O333" s="242">
        <f>ROUND(E333*N333,2)</f>
        <v>0.53</v>
      </c>
      <c r="P333" s="242">
        <v>0</v>
      </c>
      <c r="Q333" s="243">
        <f>ROUND(E333*P333,2)</f>
        <v>0</v>
      </c>
      <c r="R333" s="225"/>
      <c r="S333" s="225" t="s">
        <v>276</v>
      </c>
      <c r="T333" s="225" t="s">
        <v>277</v>
      </c>
      <c r="U333" s="225">
        <v>7.0000000000000007E-2</v>
      </c>
      <c r="V333" s="225">
        <f>ROUND(E333*U333,2)</f>
        <v>5.6</v>
      </c>
      <c r="W333" s="225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 t="s">
        <v>659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ht="20.399999999999999" outlineLevel="1" x14ac:dyDescent="0.25">
      <c r="A334" s="223"/>
      <c r="B334" s="224"/>
      <c r="C334" s="254" t="s">
        <v>937</v>
      </c>
      <c r="D334" s="226"/>
      <c r="E334" s="227">
        <v>79.943129999999996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 t="s">
        <v>280</v>
      </c>
      <c r="AH334" s="206">
        <v>0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44">
        <v>51</v>
      </c>
      <c r="B335" s="245" t="s">
        <v>1068</v>
      </c>
      <c r="C335" s="255" t="s">
        <v>1069</v>
      </c>
      <c r="D335" s="246" t="s">
        <v>0</v>
      </c>
      <c r="E335" s="247">
        <v>227.28236000000001</v>
      </c>
      <c r="F335" s="248"/>
      <c r="G335" s="249">
        <f>ROUND(E335*F335,2)</f>
        <v>0</v>
      </c>
      <c r="H335" s="248"/>
      <c r="I335" s="249">
        <f>ROUND(E335*H335,2)</f>
        <v>0</v>
      </c>
      <c r="J335" s="248"/>
      <c r="K335" s="249">
        <f>ROUND(E335*J335,2)</f>
        <v>0</v>
      </c>
      <c r="L335" s="249">
        <v>21</v>
      </c>
      <c r="M335" s="249">
        <f>G335*(1+L335/100)</f>
        <v>0</v>
      </c>
      <c r="N335" s="249">
        <v>0</v>
      </c>
      <c r="O335" s="249">
        <f>ROUND(E335*N335,2)</f>
        <v>0</v>
      </c>
      <c r="P335" s="249">
        <v>0</v>
      </c>
      <c r="Q335" s="250">
        <f>ROUND(E335*P335,2)</f>
        <v>0</v>
      </c>
      <c r="R335" s="225"/>
      <c r="S335" s="225" t="s">
        <v>276</v>
      </c>
      <c r="T335" s="225" t="s">
        <v>277</v>
      </c>
      <c r="U335" s="225">
        <v>0</v>
      </c>
      <c r="V335" s="225">
        <f>ROUND(E335*U335,2)</f>
        <v>0</v>
      </c>
      <c r="W335" s="225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 t="s">
        <v>455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x14ac:dyDescent="0.25">
      <c r="A336" s="231" t="s">
        <v>271</v>
      </c>
      <c r="B336" s="232" t="s">
        <v>192</v>
      </c>
      <c r="C336" s="252" t="s">
        <v>193</v>
      </c>
      <c r="D336" s="233"/>
      <c r="E336" s="234"/>
      <c r="F336" s="235"/>
      <c r="G336" s="235">
        <f>SUMIF(AG337:AG342,"&lt;&gt;NOR",G337:G342)</f>
        <v>0</v>
      </c>
      <c r="H336" s="235"/>
      <c r="I336" s="235">
        <f>SUM(I337:I342)</f>
        <v>0</v>
      </c>
      <c r="J336" s="235"/>
      <c r="K336" s="235">
        <f>SUM(K337:K342)</f>
        <v>0</v>
      </c>
      <c r="L336" s="235"/>
      <c r="M336" s="235">
        <f>SUM(M337:M342)</f>
        <v>0</v>
      </c>
      <c r="N336" s="235"/>
      <c r="O336" s="235">
        <f>SUM(O337:O342)</f>
        <v>0</v>
      </c>
      <c r="P336" s="235"/>
      <c r="Q336" s="236">
        <f>SUM(Q337:Q342)</f>
        <v>0</v>
      </c>
      <c r="R336" s="230"/>
      <c r="S336" s="230"/>
      <c r="T336" s="230"/>
      <c r="U336" s="230"/>
      <c r="V336" s="230">
        <f>SUM(V337:V342)</f>
        <v>0</v>
      </c>
      <c r="W336" s="230"/>
      <c r="AG336" t="s">
        <v>272</v>
      </c>
    </row>
    <row r="337" spans="1:60" outlineLevel="1" x14ac:dyDescent="0.25">
      <c r="A337" s="244">
        <v>52</v>
      </c>
      <c r="B337" s="245" t="s">
        <v>614</v>
      </c>
      <c r="C337" s="255" t="s">
        <v>615</v>
      </c>
      <c r="D337" s="246" t="s">
        <v>0</v>
      </c>
      <c r="E337" s="247">
        <v>127.17</v>
      </c>
      <c r="F337" s="248"/>
      <c r="G337" s="249">
        <f>ROUND(E337*F337,2)</f>
        <v>0</v>
      </c>
      <c r="H337" s="248"/>
      <c r="I337" s="249">
        <f>ROUND(E337*H337,2)</f>
        <v>0</v>
      </c>
      <c r="J337" s="248"/>
      <c r="K337" s="249">
        <f>ROUND(E337*J337,2)</f>
        <v>0</v>
      </c>
      <c r="L337" s="249">
        <v>21</v>
      </c>
      <c r="M337" s="249">
        <f>G337*(1+L337/100)</f>
        <v>0</v>
      </c>
      <c r="N337" s="249">
        <v>0</v>
      </c>
      <c r="O337" s="249">
        <f>ROUND(E337*N337,2)</f>
        <v>0</v>
      </c>
      <c r="P337" s="249">
        <v>0</v>
      </c>
      <c r="Q337" s="250">
        <f>ROUND(E337*P337,2)</f>
        <v>0</v>
      </c>
      <c r="R337" s="225"/>
      <c r="S337" s="225" t="s">
        <v>276</v>
      </c>
      <c r="T337" s="225" t="s">
        <v>277</v>
      </c>
      <c r="U337" s="225">
        <v>0</v>
      </c>
      <c r="V337" s="225">
        <f>ROUND(E337*U337,2)</f>
        <v>0</v>
      </c>
      <c r="W337" s="225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 t="s">
        <v>455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ht="20.399999999999999" outlineLevel="1" x14ac:dyDescent="0.25">
      <c r="A338" s="244">
        <v>53</v>
      </c>
      <c r="B338" s="245" t="s">
        <v>616</v>
      </c>
      <c r="C338" s="255" t="s">
        <v>617</v>
      </c>
      <c r="D338" s="246" t="s">
        <v>333</v>
      </c>
      <c r="E338" s="247">
        <v>5</v>
      </c>
      <c r="F338" s="248"/>
      <c r="G338" s="249">
        <f>ROUND(E338*F338,2)</f>
        <v>0</v>
      </c>
      <c r="H338" s="248"/>
      <c r="I338" s="249">
        <f>ROUND(E338*H338,2)</f>
        <v>0</v>
      </c>
      <c r="J338" s="248"/>
      <c r="K338" s="249">
        <f>ROUND(E338*J338,2)</f>
        <v>0</v>
      </c>
      <c r="L338" s="249">
        <v>21</v>
      </c>
      <c r="M338" s="249">
        <f>G338*(1+L338/100)</f>
        <v>0</v>
      </c>
      <c r="N338" s="249">
        <v>0</v>
      </c>
      <c r="O338" s="249">
        <f>ROUND(E338*N338,2)</f>
        <v>0</v>
      </c>
      <c r="P338" s="249">
        <v>0</v>
      </c>
      <c r="Q338" s="250">
        <f>ROUND(E338*P338,2)</f>
        <v>0</v>
      </c>
      <c r="R338" s="225"/>
      <c r="S338" s="225" t="s">
        <v>289</v>
      </c>
      <c r="T338" s="225" t="s">
        <v>277</v>
      </c>
      <c r="U338" s="225">
        <v>0</v>
      </c>
      <c r="V338" s="225">
        <f>ROUND(E338*U338,2)</f>
        <v>0</v>
      </c>
      <c r="W338" s="225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 t="s">
        <v>278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ht="20.399999999999999" outlineLevel="1" x14ac:dyDescent="0.25">
      <c r="A339" s="244">
        <v>54</v>
      </c>
      <c r="B339" s="245" t="s">
        <v>618</v>
      </c>
      <c r="C339" s="255" t="s">
        <v>619</v>
      </c>
      <c r="D339" s="246" t="s">
        <v>333</v>
      </c>
      <c r="E339" s="247">
        <v>1</v>
      </c>
      <c r="F339" s="248"/>
      <c r="G339" s="249">
        <f>ROUND(E339*F339,2)</f>
        <v>0</v>
      </c>
      <c r="H339" s="248"/>
      <c r="I339" s="249">
        <f>ROUND(E339*H339,2)</f>
        <v>0</v>
      </c>
      <c r="J339" s="248"/>
      <c r="K339" s="249">
        <f>ROUND(E339*J339,2)</f>
        <v>0</v>
      </c>
      <c r="L339" s="249">
        <v>21</v>
      </c>
      <c r="M339" s="249">
        <f>G339*(1+L339/100)</f>
        <v>0</v>
      </c>
      <c r="N339" s="249">
        <v>0</v>
      </c>
      <c r="O339" s="249">
        <f>ROUND(E339*N339,2)</f>
        <v>0</v>
      </c>
      <c r="P339" s="249">
        <v>0</v>
      </c>
      <c r="Q339" s="250">
        <f>ROUND(E339*P339,2)</f>
        <v>0</v>
      </c>
      <c r="R339" s="225"/>
      <c r="S339" s="225" t="s">
        <v>289</v>
      </c>
      <c r="T339" s="225" t="s">
        <v>277</v>
      </c>
      <c r="U339" s="225">
        <v>0</v>
      </c>
      <c r="V339" s="225">
        <f>ROUND(E339*U339,2)</f>
        <v>0</v>
      </c>
      <c r="W339" s="225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 t="s">
        <v>278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ht="20.399999999999999" outlineLevel="1" x14ac:dyDescent="0.25">
      <c r="A340" s="244">
        <v>55</v>
      </c>
      <c r="B340" s="245" t="s">
        <v>620</v>
      </c>
      <c r="C340" s="255" t="s">
        <v>1070</v>
      </c>
      <c r="D340" s="246" t="s">
        <v>333</v>
      </c>
      <c r="E340" s="247">
        <v>3</v>
      </c>
      <c r="F340" s="248"/>
      <c r="G340" s="249">
        <f>ROUND(E340*F340,2)</f>
        <v>0</v>
      </c>
      <c r="H340" s="248"/>
      <c r="I340" s="249">
        <f>ROUND(E340*H340,2)</f>
        <v>0</v>
      </c>
      <c r="J340" s="248"/>
      <c r="K340" s="249">
        <f>ROUND(E340*J340,2)</f>
        <v>0</v>
      </c>
      <c r="L340" s="249">
        <v>21</v>
      </c>
      <c r="M340" s="249">
        <f>G340*(1+L340/100)</f>
        <v>0</v>
      </c>
      <c r="N340" s="249">
        <v>0</v>
      </c>
      <c r="O340" s="249">
        <f>ROUND(E340*N340,2)</f>
        <v>0</v>
      </c>
      <c r="P340" s="249">
        <v>0</v>
      </c>
      <c r="Q340" s="250">
        <f>ROUND(E340*P340,2)</f>
        <v>0</v>
      </c>
      <c r="R340" s="225"/>
      <c r="S340" s="225" t="s">
        <v>289</v>
      </c>
      <c r="T340" s="225" t="s">
        <v>277</v>
      </c>
      <c r="U340" s="225">
        <v>0</v>
      </c>
      <c r="V340" s="225">
        <f>ROUND(E340*U340,2)</f>
        <v>0</v>
      </c>
      <c r="W340" s="225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 t="s">
        <v>278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ht="20.399999999999999" outlineLevel="1" x14ac:dyDescent="0.25">
      <c r="A341" s="244">
        <v>56</v>
      </c>
      <c r="B341" s="245" t="s">
        <v>622</v>
      </c>
      <c r="C341" s="255" t="s">
        <v>623</v>
      </c>
      <c r="D341" s="246" t="s">
        <v>333</v>
      </c>
      <c r="E341" s="247">
        <v>1</v>
      </c>
      <c r="F341" s="248"/>
      <c r="G341" s="249">
        <f>ROUND(E341*F341,2)</f>
        <v>0</v>
      </c>
      <c r="H341" s="248"/>
      <c r="I341" s="249">
        <f>ROUND(E341*H341,2)</f>
        <v>0</v>
      </c>
      <c r="J341" s="248"/>
      <c r="K341" s="249">
        <f>ROUND(E341*J341,2)</f>
        <v>0</v>
      </c>
      <c r="L341" s="249">
        <v>21</v>
      </c>
      <c r="M341" s="249">
        <f>G341*(1+L341/100)</f>
        <v>0</v>
      </c>
      <c r="N341" s="249">
        <v>0</v>
      </c>
      <c r="O341" s="249">
        <f>ROUND(E341*N341,2)</f>
        <v>0</v>
      </c>
      <c r="P341" s="249">
        <v>0</v>
      </c>
      <c r="Q341" s="250">
        <f>ROUND(E341*P341,2)</f>
        <v>0</v>
      </c>
      <c r="R341" s="225"/>
      <c r="S341" s="225" t="s">
        <v>289</v>
      </c>
      <c r="T341" s="225" t="s">
        <v>277</v>
      </c>
      <c r="U341" s="225">
        <v>0</v>
      </c>
      <c r="V341" s="225">
        <f>ROUND(E341*U341,2)</f>
        <v>0</v>
      </c>
      <c r="W341" s="225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 t="s">
        <v>278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ht="20.399999999999999" outlineLevel="1" x14ac:dyDescent="0.25">
      <c r="A342" s="244">
        <v>57</v>
      </c>
      <c r="B342" s="245" t="s">
        <v>626</v>
      </c>
      <c r="C342" s="255" t="s">
        <v>627</v>
      </c>
      <c r="D342" s="246" t="s">
        <v>333</v>
      </c>
      <c r="E342" s="247">
        <v>1</v>
      </c>
      <c r="F342" s="248"/>
      <c r="G342" s="249">
        <f>ROUND(E342*F342,2)</f>
        <v>0</v>
      </c>
      <c r="H342" s="248"/>
      <c r="I342" s="249">
        <f>ROUND(E342*H342,2)</f>
        <v>0</v>
      </c>
      <c r="J342" s="248"/>
      <c r="K342" s="249">
        <f>ROUND(E342*J342,2)</f>
        <v>0</v>
      </c>
      <c r="L342" s="249">
        <v>21</v>
      </c>
      <c r="M342" s="249">
        <f>G342*(1+L342/100)</f>
        <v>0</v>
      </c>
      <c r="N342" s="249">
        <v>0</v>
      </c>
      <c r="O342" s="249">
        <f>ROUND(E342*N342,2)</f>
        <v>0</v>
      </c>
      <c r="P342" s="249">
        <v>0</v>
      </c>
      <c r="Q342" s="250">
        <f>ROUND(E342*P342,2)</f>
        <v>0</v>
      </c>
      <c r="R342" s="225"/>
      <c r="S342" s="225" t="s">
        <v>289</v>
      </c>
      <c r="T342" s="225" t="s">
        <v>277</v>
      </c>
      <c r="U342" s="225">
        <v>0</v>
      </c>
      <c r="V342" s="225">
        <f>ROUND(E342*U342,2)</f>
        <v>0</v>
      </c>
      <c r="W342" s="225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 t="s">
        <v>278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x14ac:dyDescent="0.25">
      <c r="A343" s="231" t="s">
        <v>271</v>
      </c>
      <c r="B343" s="232" t="s">
        <v>216</v>
      </c>
      <c r="C343" s="252" t="s">
        <v>217</v>
      </c>
      <c r="D343" s="233"/>
      <c r="E343" s="234"/>
      <c r="F343" s="235"/>
      <c r="G343" s="235">
        <f>SUMIF(AG344:AG352,"&lt;&gt;NOR",G344:G352)</f>
        <v>0</v>
      </c>
      <c r="H343" s="235"/>
      <c r="I343" s="235">
        <f>SUM(I344:I352)</f>
        <v>0</v>
      </c>
      <c r="J343" s="235"/>
      <c r="K343" s="235">
        <f>SUM(K344:K352)</f>
        <v>0</v>
      </c>
      <c r="L343" s="235"/>
      <c r="M343" s="235">
        <f>SUM(M344:M352)</f>
        <v>0</v>
      </c>
      <c r="N343" s="235"/>
      <c r="O343" s="235">
        <f>SUM(O344:O352)</f>
        <v>0.03</v>
      </c>
      <c r="P343" s="235"/>
      <c r="Q343" s="236">
        <f>SUM(Q344:Q352)</f>
        <v>9.120000000000001</v>
      </c>
      <c r="R343" s="230"/>
      <c r="S343" s="230"/>
      <c r="T343" s="230"/>
      <c r="U343" s="230"/>
      <c r="V343" s="230">
        <f>SUM(V344:V352)</f>
        <v>51.029999999999994</v>
      </c>
      <c r="W343" s="230"/>
      <c r="AG343" t="s">
        <v>272</v>
      </c>
    </row>
    <row r="344" spans="1:60" outlineLevel="1" x14ac:dyDescent="0.25">
      <c r="A344" s="237">
        <v>58</v>
      </c>
      <c r="B344" s="238" t="s">
        <v>1071</v>
      </c>
      <c r="C344" s="253" t="s">
        <v>1072</v>
      </c>
      <c r="D344" s="239" t="s">
        <v>314</v>
      </c>
      <c r="E344" s="240">
        <v>79.943100000000001</v>
      </c>
      <c r="F344" s="241"/>
      <c r="G344" s="242">
        <f>ROUND(E344*F344,2)</f>
        <v>0</v>
      </c>
      <c r="H344" s="241"/>
      <c r="I344" s="242">
        <f>ROUND(E344*H344,2)</f>
        <v>0</v>
      </c>
      <c r="J344" s="241"/>
      <c r="K344" s="242">
        <f>ROUND(E344*J344,2)</f>
        <v>0</v>
      </c>
      <c r="L344" s="242">
        <v>21</v>
      </c>
      <c r="M344" s="242">
        <f>G344*(1+L344/100)</f>
        <v>0</v>
      </c>
      <c r="N344" s="242">
        <v>0</v>
      </c>
      <c r="O344" s="242">
        <f>ROUND(E344*N344,2)</f>
        <v>0</v>
      </c>
      <c r="P344" s="242">
        <v>0.03</v>
      </c>
      <c r="Q344" s="243">
        <f>ROUND(E344*P344,2)</f>
        <v>2.4</v>
      </c>
      <c r="R344" s="225"/>
      <c r="S344" s="225" t="s">
        <v>276</v>
      </c>
      <c r="T344" s="225" t="s">
        <v>277</v>
      </c>
      <c r="U344" s="225">
        <v>0.23499999999999999</v>
      </c>
      <c r="V344" s="225">
        <f>ROUND(E344*U344,2)</f>
        <v>18.79</v>
      </c>
      <c r="W344" s="225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 t="s">
        <v>659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ht="20.399999999999999" outlineLevel="1" x14ac:dyDescent="0.25">
      <c r="A345" s="223"/>
      <c r="B345" s="224"/>
      <c r="C345" s="254" t="s">
        <v>942</v>
      </c>
      <c r="D345" s="226"/>
      <c r="E345" s="227">
        <v>79.943129999999996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 t="s">
        <v>280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37">
        <v>59</v>
      </c>
      <c r="B346" s="238" t="s">
        <v>1073</v>
      </c>
      <c r="C346" s="253" t="s">
        <v>1074</v>
      </c>
      <c r="D346" s="239" t="s">
        <v>314</v>
      </c>
      <c r="E346" s="240">
        <v>79.943100000000001</v>
      </c>
      <c r="F346" s="241"/>
      <c r="G346" s="242">
        <f>ROUND(E346*F346,2)</f>
        <v>0</v>
      </c>
      <c r="H346" s="241"/>
      <c r="I346" s="242">
        <f>ROUND(E346*H346,2)</f>
        <v>0</v>
      </c>
      <c r="J346" s="241"/>
      <c r="K346" s="242">
        <f>ROUND(E346*J346,2)</f>
        <v>0</v>
      </c>
      <c r="L346" s="242">
        <v>21</v>
      </c>
      <c r="M346" s="242">
        <f>G346*(1+L346/100)</f>
        <v>0</v>
      </c>
      <c r="N346" s="242">
        <v>0</v>
      </c>
      <c r="O346" s="242">
        <f>ROUND(E346*N346,2)</f>
        <v>0</v>
      </c>
      <c r="P346" s="242">
        <v>1.4E-2</v>
      </c>
      <c r="Q346" s="243">
        <f>ROUND(E346*P346,2)</f>
        <v>1.1200000000000001</v>
      </c>
      <c r="R346" s="225"/>
      <c r="S346" s="225" t="s">
        <v>276</v>
      </c>
      <c r="T346" s="225" t="s">
        <v>277</v>
      </c>
      <c r="U346" s="225">
        <v>0.08</v>
      </c>
      <c r="V346" s="225">
        <f>ROUND(E346*U346,2)</f>
        <v>6.4</v>
      </c>
      <c r="W346" s="225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 t="s">
        <v>659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ht="20.399999999999999" outlineLevel="1" x14ac:dyDescent="0.25">
      <c r="A347" s="223"/>
      <c r="B347" s="224"/>
      <c r="C347" s="254" t="s">
        <v>942</v>
      </c>
      <c r="D347" s="226"/>
      <c r="E347" s="227">
        <v>79.943129999999996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 t="s">
        <v>280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37">
        <v>60</v>
      </c>
      <c r="B348" s="238" t="s">
        <v>1075</v>
      </c>
      <c r="C348" s="253" t="s">
        <v>1076</v>
      </c>
      <c r="D348" s="239" t="s">
        <v>370</v>
      </c>
      <c r="E348" s="240">
        <v>95.931799999999996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2">
        <v>1.6000000000000001E-4</v>
      </c>
      <c r="O348" s="242">
        <f>ROUND(E348*N348,2)</f>
        <v>0.02</v>
      </c>
      <c r="P348" s="242">
        <v>2.5000000000000001E-2</v>
      </c>
      <c r="Q348" s="243">
        <f>ROUND(E348*P348,2)</f>
        <v>2.4</v>
      </c>
      <c r="R348" s="225"/>
      <c r="S348" s="225" t="s">
        <v>276</v>
      </c>
      <c r="T348" s="225" t="s">
        <v>277</v>
      </c>
      <c r="U348" s="225">
        <v>0.156</v>
      </c>
      <c r="V348" s="225">
        <f>ROUND(E348*U348,2)</f>
        <v>14.97</v>
      </c>
      <c r="W348" s="225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 t="s">
        <v>659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ht="20.399999999999999" outlineLevel="1" x14ac:dyDescent="0.25">
      <c r="A349" s="223"/>
      <c r="B349" s="224"/>
      <c r="C349" s="254" t="s">
        <v>1077</v>
      </c>
      <c r="D349" s="226"/>
      <c r="E349" s="227">
        <v>95.931749999999994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 t="s">
        <v>280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37">
        <v>61</v>
      </c>
      <c r="B350" s="238" t="s">
        <v>1078</v>
      </c>
      <c r="C350" s="253" t="s">
        <v>1079</v>
      </c>
      <c r="D350" s="239" t="s">
        <v>314</v>
      </c>
      <c r="E350" s="240">
        <v>79.943100000000001</v>
      </c>
      <c r="F350" s="241"/>
      <c r="G350" s="242">
        <f>ROUND(E350*F350,2)</f>
        <v>0</v>
      </c>
      <c r="H350" s="241"/>
      <c r="I350" s="242">
        <f>ROUND(E350*H350,2)</f>
        <v>0</v>
      </c>
      <c r="J350" s="241"/>
      <c r="K350" s="242">
        <f>ROUND(E350*J350,2)</f>
        <v>0</v>
      </c>
      <c r="L350" s="242">
        <v>21</v>
      </c>
      <c r="M350" s="242">
        <f>G350*(1+L350/100)</f>
        <v>0</v>
      </c>
      <c r="N350" s="242">
        <v>1.6000000000000001E-4</v>
      </c>
      <c r="O350" s="242">
        <f>ROUND(E350*N350,2)</f>
        <v>0.01</v>
      </c>
      <c r="P350" s="242">
        <v>0.04</v>
      </c>
      <c r="Q350" s="243">
        <f>ROUND(E350*P350,2)</f>
        <v>3.2</v>
      </c>
      <c r="R350" s="225"/>
      <c r="S350" s="225" t="s">
        <v>276</v>
      </c>
      <c r="T350" s="225" t="s">
        <v>277</v>
      </c>
      <c r="U350" s="225">
        <v>0.13600000000000001</v>
      </c>
      <c r="V350" s="225">
        <f>ROUND(E350*U350,2)</f>
        <v>10.87</v>
      </c>
      <c r="W350" s="225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 t="s">
        <v>659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ht="20.399999999999999" outlineLevel="1" x14ac:dyDescent="0.25">
      <c r="A351" s="223"/>
      <c r="B351" s="224"/>
      <c r="C351" s="254" t="s">
        <v>942</v>
      </c>
      <c r="D351" s="226"/>
      <c r="E351" s="227">
        <v>79.943129999999996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 t="s">
        <v>280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44">
        <v>62</v>
      </c>
      <c r="B352" s="245" t="s">
        <v>1080</v>
      </c>
      <c r="C352" s="255" t="s">
        <v>1081</v>
      </c>
      <c r="D352" s="246" t="s">
        <v>0</v>
      </c>
      <c r="E352" s="247">
        <v>151.33233000000001</v>
      </c>
      <c r="F352" s="248"/>
      <c r="G352" s="249">
        <f>ROUND(E352*F352,2)</f>
        <v>0</v>
      </c>
      <c r="H352" s="248"/>
      <c r="I352" s="249">
        <f>ROUND(E352*H352,2)</f>
        <v>0</v>
      </c>
      <c r="J352" s="248"/>
      <c r="K352" s="249">
        <f>ROUND(E352*J352,2)</f>
        <v>0</v>
      </c>
      <c r="L352" s="249">
        <v>21</v>
      </c>
      <c r="M352" s="249">
        <f>G352*(1+L352/100)</f>
        <v>0</v>
      </c>
      <c r="N352" s="249">
        <v>0</v>
      </c>
      <c r="O352" s="249">
        <f>ROUND(E352*N352,2)</f>
        <v>0</v>
      </c>
      <c r="P352" s="249">
        <v>0</v>
      </c>
      <c r="Q352" s="250">
        <f>ROUND(E352*P352,2)</f>
        <v>0</v>
      </c>
      <c r="R352" s="225"/>
      <c r="S352" s="225" t="s">
        <v>276</v>
      </c>
      <c r="T352" s="225" t="s">
        <v>277</v>
      </c>
      <c r="U352" s="225">
        <v>0</v>
      </c>
      <c r="V352" s="225">
        <f>ROUND(E352*U352,2)</f>
        <v>0</v>
      </c>
      <c r="W352" s="225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 t="s">
        <v>455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x14ac:dyDescent="0.25">
      <c r="A353" s="231" t="s">
        <v>271</v>
      </c>
      <c r="B353" s="232" t="s">
        <v>222</v>
      </c>
      <c r="C353" s="252" t="s">
        <v>223</v>
      </c>
      <c r="D353" s="233"/>
      <c r="E353" s="234"/>
      <c r="F353" s="235"/>
      <c r="G353" s="235">
        <f>SUMIF(AG354:AG402,"&lt;&gt;NOR",G354:G402)</f>
        <v>0</v>
      </c>
      <c r="H353" s="235"/>
      <c r="I353" s="235">
        <f>SUM(I354:I402)</f>
        <v>0</v>
      </c>
      <c r="J353" s="235"/>
      <c r="K353" s="235">
        <f>SUM(K354:K402)</f>
        <v>0</v>
      </c>
      <c r="L353" s="235"/>
      <c r="M353" s="235">
        <f>SUM(M354:M402)</f>
        <v>0</v>
      </c>
      <c r="N353" s="235"/>
      <c r="O353" s="235">
        <f>SUM(O354:O402)</f>
        <v>0.37000000000000005</v>
      </c>
      <c r="P353" s="235"/>
      <c r="Q353" s="236">
        <f>SUM(Q354:Q402)</f>
        <v>1.62</v>
      </c>
      <c r="R353" s="230"/>
      <c r="S353" s="230"/>
      <c r="T353" s="230"/>
      <c r="U353" s="230"/>
      <c r="V353" s="230">
        <f>SUM(V354:V402)</f>
        <v>48.830000000000005</v>
      </c>
      <c r="W353" s="230"/>
      <c r="AG353" t="s">
        <v>272</v>
      </c>
    </row>
    <row r="354" spans="1:60" outlineLevel="1" x14ac:dyDescent="0.25">
      <c r="A354" s="244">
        <v>63</v>
      </c>
      <c r="B354" s="245" t="s">
        <v>1082</v>
      </c>
      <c r="C354" s="255" t="s">
        <v>1083</v>
      </c>
      <c r="D354" s="246" t="s">
        <v>314</v>
      </c>
      <c r="E354" s="247">
        <v>95.5</v>
      </c>
      <c r="F354" s="248"/>
      <c r="G354" s="249">
        <f>ROUND(E354*F354,2)</f>
        <v>0</v>
      </c>
      <c r="H354" s="248"/>
      <c r="I354" s="249">
        <f>ROUND(E354*H354,2)</f>
        <v>0</v>
      </c>
      <c r="J354" s="248"/>
      <c r="K354" s="249">
        <f>ROUND(E354*J354,2)</f>
        <v>0</v>
      </c>
      <c r="L354" s="249">
        <v>21</v>
      </c>
      <c r="M354" s="249">
        <f>G354*(1+L354/100)</f>
        <v>0</v>
      </c>
      <c r="N354" s="249">
        <v>0</v>
      </c>
      <c r="O354" s="249">
        <f>ROUND(E354*N354,2)</f>
        <v>0</v>
      </c>
      <c r="P354" s="249">
        <v>1.695E-2</v>
      </c>
      <c r="Q354" s="250">
        <f>ROUND(E354*P354,2)</f>
        <v>1.62</v>
      </c>
      <c r="R354" s="225"/>
      <c r="S354" s="225" t="s">
        <v>276</v>
      </c>
      <c r="T354" s="225" t="s">
        <v>277</v>
      </c>
      <c r="U354" s="225">
        <v>0.16400000000000001</v>
      </c>
      <c r="V354" s="225">
        <f>ROUND(E354*U354,2)</f>
        <v>15.66</v>
      </c>
      <c r="W354" s="225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 t="s">
        <v>659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37">
        <v>64</v>
      </c>
      <c r="B355" s="238" t="s">
        <v>657</v>
      </c>
      <c r="C355" s="253" t="s">
        <v>658</v>
      </c>
      <c r="D355" s="239" t="s">
        <v>333</v>
      </c>
      <c r="E355" s="240">
        <v>12</v>
      </c>
      <c r="F355" s="241"/>
      <c r="G355" s="242">
        <f>ROUND(E355*F355,2)</f>
        <v>0</v>
      </c>
      <c r="H355" s="241"/>
      <c r="I355" s="242">
        <f>ROUND(E355*H355,2)</f>
        <v>0</v>
      </c>
      <c r="J355" s="241"/>
      <c r="K355" s="242">
        <f>ROUND(E355*J355,2)</f>
        <v>0</v>
      </c>
      <c r="L355" s="242">
        <v>21</v>
      </c>
      <c r="M355" s="242">
        <f>G355*(1+L355/100)</f>
        <v>0</v>
      </c>
      <c r="N355" s="242">
        <v>0</v>
      </c>
      <c r="O355" s="242">
        <f>ROUND(E355*N355,2)</f>
        <v>0</v>
      </c>
      <c r="P355" s="242">
        <v>0</v>
      </c>
      <c r="Q355" s="243">
        <f>ROUND(E355*P355,2)</f>
        <v>0</v>
      </c>
      <c r="R355" s="225"/>
      <c r="S355" s="225" t="s">
        <v>276</v>
      </c>
      <c r="T355" s="225" t="s">
        <v>277</v>
      </c>
      <c r="U355" s="225">
        <v>1.45</v>
      </c>
      <c r="V355" s="225">
        <f>ROUND(E355*U355,2)</f>
        <v>17.399999999999999</v>
      </c>
      <c r="W355" s="225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 t="s">
        <v>659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54" t="s">
        <v>1029</v>
      </c>
      <c r="D356" s="226"/>
      <c r="E356" s="227">
        <v>1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 t="s">
        <v>280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54" t="s">
        <v>1030</v>
      </c>
      <c r="D357" s="226"/>
      <c r="E357" s="227">
        <v>1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 t="s">
        <v>280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54" t="s">
        <v>1084</v>
      </c>
      <c r="D358" s="226"/>
      <c r="E358" s="227">
        <v>4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 t="s">
        <v>280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54" t="s">
        <v>1022</v>
      </c>
      <c r="D359" s="226"/>
      <c r="E359" s="227">
        <v>3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 t="s">
        <v>280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54" t="s">
        <v>1023</v>
      </c>
      <c r="D360" s="226"/>
      <c r="E360" s="227">
        <v>1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 t="s">
        <v>280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54" t="s">
        <v>1024</v>
      </c>
      <c r="D361" s="226"/>
      <c r="E361" s="227">
        <v>1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 t="s">
        <v>280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54" t="s">
        <v>1027</v>
      </c>
      <c r="D362" s="226"/>
      <c r="E362" s="227">
        <v>1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 t="s">
        <v>280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37">
        <v>65</v>
      </c>
      <c r="B363" s="238" t="s">
        <v>661</v>
      </c>
      <c r="C363" s="253" t="s">
        <v>662</v>
      </c>
      <c r="D363" s="239" t="s">
        <v>333</v>
      </c>
      <c r="E363" s="240">
        <v>2</v>
      </c>
      <c r="F363" s="241"/>
      <c r="G363" s="242">
        <f>ROUND(E363*F363,2)</f>
        <v>0</v>
      </c>
      <c r="H363" s="241"/>
      <c r="I363" s="242">
        <f>ROUND(E363*H363,2)</f>
        <v>0</v>
      </c>
      <c r="J363" s="241"/>
      <c r="K363" s="242">
        <f>ROUND(E363*J363,2)</f>
        <v>0</v>
      </c>
      <c r="L363" s="242">
        <v>21</v>
      </c>
      <c r="M363" s="242">
        <f>G363*(1+L363/100)</f>
        <v>0</v>
      </c>
      <c r="N363" s="242">
        <v>0</v>
      </c>
      <c r="O363" s="242">
        <f>ROUND(E363*N363,2)</f>
        <v>0</v>
      </c>
      <c r="P363" s="242">
        <v>0</v>
      </c>
      <c r="Q363" s="243">
        <f>ROUND(E363*P363,2)</f>
        <v>0</v>
      </c>
      <c r="R363" s="225"/>
      <c r="S363" s="225" t="s">
        <v>276</v>
      </c>
      <c r="T363" s="225" t="s">
        <v>277</v>
      </c>
      <c r="U363" s="225">
        <v>1.5</v>
      </c>
      <c r="V363" s="225">
        <f>ROUND(E363*U363,2)</f>
        <v>3</v>
      </c>
      <c r="W363" s="225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 t="s">
        <v>659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54" t="s">
        <v>1028</v>
      </c>
      <c r="D364" s="226"/>
      <c r="E364" s="227">
        <v>1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 t="s">
        <v>280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54" t="s">
        <v>1027</v>
      </c>
      <c r="D365" s="226"/>
      <c r="E365" s="227">
        <v>1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 t="s">
        <v>280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37">
        <v>66</v>
      </c>
      <c r="B366" s="238" t="s">
        <v>1085</v>
      </c>
      <c r="C366" s="253" t="s">
        <v>1086</v>
      </c>
      <c r="D366" s="239" t="s">
        <v>333</v>
      </c>
      <c r="E366" s="240">
        <v>1</v>
      </c>
      <c r="F366" s="241"/>
      <c r="G366" s="242">
        <f>ROUND(E366*F366,2)</f>
        <v>0</v>
      </c>
      <c r="H366" s="241"/>
      <c r="I366" s="242">
        <f>ROUND(E366*H366,2)</f>
        <v>0</v>
      </c>
      <c r="J366" s="241"/>
      <c r="K366" s="242">
        <f>ROUND(E366*J366,2)</f>
        <v>0</v>
      </c>
      <c r="L366" s="242">
        <v>21</v>
      </c>
      <c r="M366" s="242">
        <f>G366*(1+L366/100)</f>
        <v>0</v>
      </c>
      <c r="N366" s="242">
        <v>0</v>
      </c>
      <c r="O366" s="242">
        <f>ROUND(E366*N366,2)</f>
        <v>0</v>
      </c>
      <c r="P366" s="242">
        <v>0</v>
      </c>
      <c r="Q366" s="243">
        <f>ROUND(E366*P366,2)</f>
        <v>0</v>
      </c>
      <c r="R366" s="225"/>
      <c r="S366" s="225" t="s">
        <v>276</v>
      </c>
      <c r="T366" s="225" t="s">
        <v>277</v>
      </c>
      <c r="U366" s="225">
        <v>2.4500000000000002</v>
      </c>
      <c r="V366" s="225">
        <f>ROUND(E366*U366,2)</f>
        <v>2.4500000000000002</v>
      </c>
      <c r="W366" s="225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 t="s">
        <v>659</v>
      </c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54" t="s">
        <v>1030</v>
      </c>
      <c r="D367" s="226"/>
      <c r="E367" s="227">
        <v>1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 t="s">
        <v>280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ht="20.399999999999999" outlineLevel="1" x14ac:dyDescent="0.25">
      <c r="A368" s="237">
        <v>67</v>
      </c>
      <c r="B368" s="238" t="s">
        <v>664</v>
      </c>
      <c r="C368" s="253" t="s">
        <v>665</v>
      </c>
      <c r="D368" s="239" t="s">
        <v>333</v>
      </c>
      <c r="E368" s="240">
        <v>15</v>
      </c>
      <c r="F368" s="241"/>
      <c r="G368" s="242">
        <f>ROUND(E368*F368,2)</f>
        <v>0</v>
      </c>
      <c r="H368" s="241"/>
      <c r="I368" s="242">
        <f>ROUND(E368*H368,2)</f>
        <v>0</v>
      </c>
      <c r="J368" s="241"/>
      <c r="K368" s="242">
        <f>ROUND(E368*J368,2)</f>
        <v>0</v>
      </c>
      <c r="L368" s="242">
        <v>21</v>
      </c>
      <c r="M368" s="242">
        <f>G368*(1+L368/100)</f>
        <v>0</v>
      </c>
      <c r="N368" s="242">
        <v>0</v>
      </c>
      <c r="O368" s="242">
        <f>ROUND(E368*N368,2)</f>
        <v>0</v>
      </c>
      <c r="P368" s="242">
        <v>0</v>
      </c>
      <c r="Q368" s="243">
        <f>ROUND(E368*P368,2)</f>
        <v>0</v>
      </c>
      <c r="R368" s="225"/>
      <c r="S368" s="225" t="s">
        <v>276</v>
      </c>
      <c r="T368" s="225" t="s">
        <v>277</v>
      </c>
      <c r="U368" s="225">
        <v>0.68799999999999994</v>
      </c>
      <c r="V368" s="225">
        <f>ROUND(E368*U368,2)</f>
        <v>10.32</v>
      </c>
      <c r="W368" s="225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 t="s">
        <v>659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54" t="s">
        <v>1030</v>
      </c>
      <c r="D369" s="226"/>
      <c r="E369" s="227">
        <v>1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 t="s">
        <v>280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54" t="s">
        <v>1029</v>
      </c>
      <c r="D370" s="226"/>
      <c r="E370" s="227">
        <v>1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 t="s">
        <v>280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54" t="s">
        <v>1030</v>
      </c>
      <c r="D371" s="226"/>
      <c r="E371" s="227">
        <v>1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 t="s">
        <v>280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54" t="s">
        <v>1028</v>
      </c>
      <c r="D372" s="226"/>
      <c r="E372" s="227">
        <v>1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 t="s">
        <v>280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5">
      <c r="A373" s="223"/>
      <c r="B373" s="224"/>
      <c r="C373" s="254" t="s">
        <v>1084</v>
      </c>
      <c r="D373" s="226"/>
      <c r="E373" s="227">
        <v>4</v>
      </c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 t="s">
        <v>280</v>
      </c>
      <c r="AH373" s="206">
        <v>0</v>
      </c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54" t="s">
        <v>1022</v>
      </c>
      <c r="D374" s="226"/>
      <c r="E374" s="227">
        <v>3</v>
      </c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 t="s">
        <v>280</v>
      </c>
      <c r="AH374" s="206">
        <v>0</v>
      </c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23"/>
      <c r="B375" s="224"/>
      <c r="C375" s="254" t="s">
        <v>1023</v>
      </c>
      <c r="D375" s="226"/>
      <c r="E375" s="227">
        <v>1</v>
      </c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 t="s">
        <v>280</v>
      </c>
      <c r="AH375" s="206">
        <v>0</v>
      </c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23"/>
      <c r="B376" s="224"/>
      <c r="C376" s="254" t="s">
        <v>1024</v>
      </c>
      <c r="D376" s="226"/>
      <c r="E376" s="227">
        <v>1</v>
      </c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 t="s">
        <v>280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23"/>
      <c r="B377" s="224"/>
      <c r="C377" s="254" t="s">
        <v>1087</v>
      </c>
      <c r="D377" s="226"/>
      <c r="E377" s="227">
        <v>2</v>
      </c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 t="s">
        <v>280</v>
      </c>
      <c r="AH377" s="206">
        <v>0</v>
      </c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4">
        <v>68</v>
      </c>
      <c r="B378" s="245" t="s">
        <v>666</v>
      </c>
      <c r="C378" s="255" t="s">
        <v>667</v>
      </c>
      <c r="D378" s="246" t="s">
        <v>0</v>
      </c>
      <c r="E378" s="247">
        <v>760.38750000000005</v>
      </c>
      <c r="F378" s="248"/>
      <c r="G378" s="249">
        <f>ROUND(E378*F378,2)</f>
        <v>0</v>
      </c>
      <c r="H378" s="248"/>
      <c r="I378" s="249">
        <f>ROUND(E378*H378,2)</f>
        <v>0</v>
      </c>
      <c r="J378" s="248"/>
      <c r="K378" s="249">
        <f>ROUND(E378*J378,2)</f>
        <v>0</v>
      </c>
      <c r="L378" s="249">
        <v>21</v>
      </c>
      <c r="M378" s="249">
        <f>G378*(1+L378/100)</f>
        <v>0</v>
      </c>
      <c r="N378" s="249">
        <v>0</v>
      </c>
      <c r="O378" s="249">
        <f>ROUND(E378*N378,2)</f>
        <v>0</v>
      </c>
      <c r="P378" s="249">
        <v>0</v>
      </c>
      <c r="Q378" s="250">
        <f>ROUND(E378*P378,2)</f>
        <v>0</v>
      </c>
      <c r="R378" s="225"/>
      <c r="S378" s="225" t="s">
        <v>276</v>
      </c>
      <c r="T378" s="225" t="s">
        <v>277</v>
      </c>
      <c r="U378" s="225">
        <v>0</v>
      </c>
      <c r="V378" s="225">
        <f>ROUND(E378*U378,2)</f>
        <v>0</v>
      </c>
      <c r="W378" s="225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 t="s">
        <v>455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ht="20.399999999999999" outlineLevel="1" x14ac:dyDescent="0.25">
      <c r="A379" s="237">
        <v>69</v>
      </c>
      <c r="B379" s="238" t="s">
        <v>1088</v>
      </c>
      <c r="C379" s="253" t="s">
        <v>1089</v>
      </c>
      <c r="D379" s="239" t="s">
        <v>333</v>
      </c>
      <c r="E379" s="240">
        <v>2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2">
        <v>4.3999999999999997E-2</v>
      </c>
      <c r="O379" s="242">
        <f>ROUND(E379*N379,2)</f>
        <v>0.09</v>
      </c>
      <c r="P379" s="242">
        <v>0</v>
      </c>
      <c r="Q379" s="243">
        <f>ROUND(E379*P379,2)</f>
        <v>0</v>
      </c>
      <c r="R379" s="225"/>
      <c r="S379" s="225" t="s">
        <v>289</v>
      </c>
      <c r="T379" s="225" t="s">
        <v>277</v>
      </c>
      <c r="U379" s="225">
        <v>0</v>
      </c>
      <c r="V379" s="225">
        <f>ROUND(E379*U379,2)</f>
        <v>0</v>
      </c>
      <c r="W379" s="225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 t="s">
        <v>278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23"/>
      <c r="B380" s="224"/>
      <c r="C380" s="254" t="s">
        <v>1090</v>
      </c>
      <c r="D380" s="226"/>
      <c r="E380" s="227">
        <v>2</v>
      </c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 t="s">
        <v>280</v>
      </c>
      <c r="AH380" s="206">
        <v>0</v>
      </c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ht="20.399999999999999" outlineLevel="1" x14ac:dyDescent="0.25">
      <c r="A381" s="244">
        <v>70</v>
      </c>
      <c r="B381" s="245" t="s">
        <v>1091</v>
      </c>
      <c r="C381" s="255" t="s">
        <v>1092</v>
      </c>
      <c r="D381" s="246" t="s">
        <v>454</v>
      </c>
      <c r="E381" s="247">
        <v>1</v>
      </c>
      <c r="F381" s="248"/>
      <c r="G381" s="249">
        <f>ROUND(E381*F381,2)</f>
        <v>0</v>
      </c>
      <c r="H381" s="248"/>
      <c r="I381" s="249">
        <f>ROUND(E381*H381,2)</f>
        <v>0</v>
      </c>
      <c r="J381" s="248"/>
      <c r="K381" s="249">
        <f>ROUND(E381*J381,2)</f>
        <v>0</v>
      </c>
      <c r="L381" s="249">
        <v>21</v>
      </c>
      <c r="M381" s="249">
        <f>G381*(1+L381/100)</f>
        <v>0</v>
      </c>
      <c r="N381" s="249">
        <v>0</v>
      </c>
      <c r="O381" s="249">
        <f>ROUND(E381*N381,2)</f>
        <v>0</v>
      </c>
      <c r="P381" s="249">
        <v>0</v>
      </c>
      <c r="Q381" s="250">
        <f>ROUND(E381*P381,2)</f>
        <v>0</v>
      </c>
      <c r="R381" s="225"/>
      <c r="S381" s="225" t="s">
        <v>289</v>
      </c>
      <c r="T381" s="225" t="s">
        <v>277</v>
      </c>
      <c r="U381" s="225">
        <v>0</v>
      </c>
      <c r="V381" s="225">
        <f>ROUND(E381*U381,2)</f>
        <v>0</v>
      </c>
      <c r="W381" s="225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 t="s">
        <v>278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ht="20.399999999999999" outlineLevel="1" x14ac:dyDescent="0.25">
      <c r="A382" s="244">
        <v>71</v>
      </c>
      <c r="B382" s="245" t="s">
        <v>1093</v>
      </c>
      <c r="C382" s="255" t="s">
        <v>1094</v>
      </c>
      <c r="D382" s="246" t="s">
        <v>454</v>
      </c>
      <c r="E382" s="247">
        <v>1</v>
      </c>
      <c r="F382" s="248"/>
      <c r="G382" s="249">
        <f>ROUND(E382*F382,2)</f>
        <v>0</v>
      </c>
      <c r="H382" s="248"/>
      <c r="I382" s="249">
        <f>ROUND(E382*H382,2)</f>
        <v>0</v>
      </c>
      <c r="J382" s="248"/>
      <c r="K382" s="249">
        <f>ROUND(E382*J382,2)</f>
        <v>0</v>
      </c>
      <c r="L382" s="249">
        <v>21</v>
      </c>
      <c r="M382" s="249">
        <f>G382*(1+L382/100)</f>
        <v>0</v>
      </c>
      <c r="N382" s="249">
        <v>0</v>
      </c>
      <c r="O382" s="249">
        <f>ROUND(E382*N382,2)</f>
        <v>0</v>
      </c>
      <c r="P382" s="249">
        <v>0</v>
      </c>
      <c r="Q382" s="250">
        <f>ROUND(E382*P382,2)</f>
        <v>0</v>
      </c>
      <c r="R382" s="225"/>
      <c r="S382" s="225" t="s">
        <v>289</v>
      </c>
      <c r="T382" s="225" t="s">
        <v>277</v>
      </c>
      <c r="U382" s="225">
        <v>0</v>
      </c>
      <c r="V382" s="225">
        <f>ROUND(E382*U382,2)</f>
        <v>0</v>
      </c>
      <c r="W382" s="225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 t="s">
        <v>278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ht="20.399999999999999" outlineLevel="1" x14ac:dyDescent="0.25">
      <c r="A383" s="244">
        <v>72</v>
      </c>
      <c r="B383" s="245" t="s">
        <v>1095</v>
      </c>
      <c r="C383" s="255" t="s">
        <v>1096</v>
      </c>
      <c r="D383" s="246" t="s">
        <v>454</v>
      </c>
      <c r="E383" s="247">
        <v>1</v>
      </c>
      <c r="F383" s="248"/>
      <c r="G383" s="249">
        <f>ROUND(E383*F383,2)</f>
        <v>0</v>
      </c>
      <c r="H383" s="248"/>
      <c r="I383" s="249">
        <f>ROUND(E383*H383,2)</f>
        <v>0</v>
      </c>
      <c r="J383" s="248"/>
      <c r="K383" s="249">
        <f>ROUND(E383*J383,2)</f>
        <v>0</v>
      </c>
      <c r="L383" s="249">
        <v>21</v>
      </c>
      <c r="M383" s="249">
        <f>G383*(1+L383/100)</f>
        <v>0</v>
      </c>
      <c r="N383" s="249">
        <v>0</v>
      </c>
      <c r="O383" s="249">
        <f>ROUND(E383*N383,2)</f>
        <v>0</v>
      </c>
      <c r="P383" s="249">
        <v>0</v>
      </c>
      <c r="Q383" s="250">
        <f>ROUND(E383*P383,2)</f>
        <v>0</v>
      </c>
      <c r="R383" s="225"/>
      <c r="S383" s="225" t="s">
        <v>289</v>
      </c>
      <c r="T383" s="225" t="s">
        <v>277</v>
      </c>
      <c r="U383" s="225">
        <v>0</v>
      </c>
      <c r="V383" s="225">
        <f>ROUND(E383*U383,2)</f>
        <v>0</v>
      </c>
      <c r="W383" s="225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 t="s">
        <v>278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ht="20.399999999999999" outlineLevel="1" x14ac:dyDescent="0.25">
      <c r="A384" s="237">
        <v>73</v>
      </c>
      <c r="B384" s="238" t="s">
        <v>1097</v>
      </c>
      <c r="C384" s="253" t="s">
        <v>1098</v>
      </c>
      <c r="D384" s="239" t="s">
        <v>454</v>
      </c>
      <c r="E384" s="240">
        <v>9</v>
      </c>
      <c r="F384" s="241"/>
      <c r="G384" s="242">
        <f>ROUND(E384*F384,2)</f>
        <v>0</v>
      </c>
      <c r="H384" s="241"/>
      <c r="I384" s="242">
        <f>ROUND(E384*H384,2)</f>
        <v>0</v>
      </c>
      <c r="J384" s="241"/>
      <c r="K384" s="242">
        <f>ROUND(E384*J384,2)</f>
        <v>0</v>
      </c>
      <c r="L384" s="242">
        <v>21</v>
      </c>
      <c r="M384" s="242">
        <f>G384*(1+L384/100)</f>
        <v>0</v>
      </c>
      <c r="N384" s="242">
        <v>0</v>
      </c>
      <c r="O384" s="242">
        <f>ROUND(E384*N384,2)</f>
        <v>0</v>
      </c>
      <c r="P384" s="242">
        <v>0</v>
      </c>
      <c r="Q384" s="243">
        <f>ROUND(E384*P384,2)</f>
        <v>0</v>
      </c>
      <c r="R384" s="225"/>
      <c r="S384" s="225" t="s">
        <v>289</v>
      </c>
      <c r="T384" s="225" t="s">
        <v>277</v>
      </c>
      <c r="U384" s="225">
        <v>0</v>
      </c>
      <c r="V384" s="225">
        <f>ROUND(E384*U384,2)</f>
        <v>0</v>
      </c>
      <c r="W384" s="225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 t="s">
        <v>278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23"/>
      <c r="B385" s="224"/>
      <c r="C385" s="254" t="s">
        <v>1099</v>
      </c>
      <c r="D385" s="226"/>
      <c r="E385" s="227">
        <v>2</v>
      </c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 t="s">
        <v>280</v>
      </c>
      <c r="AH385" s="206">
        <v>0</v>
      </c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23"/>
      <c r="B386" s="224"/>
      <c r="C386" s="254" t="s">
        <v>1100</v>
      </c>
      <c r="D386" s="226"/>
      <c r="E386" s="227">
        <v>4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 t="s">
        <v>280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23"/>
      <c r="B387" s="224"/>
      <c r="C387" s="254" t="s">
        <v>1101</v>
      </c>
      <c r="D387" s="226"/>
      <c r="E387" s="227">
        <v>2</v>
      </c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 t="s">
        <v>280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23"/>
      <c r="B388" s="224"/>
      <c r="C388" s="254" t="s">
        <v>1102</v>
      </c>
      <c r="D388" s="226"/>
      <c r="E388" s="227">
        <v>1</v>
      </c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 t="s">
        <v>280</v>
      </c>
      <c r="AH388" s="206">
        <v>0</v>
      </c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ht="20.399999999999999" outlineLevel="1" x14ac:dyDescent="0.25">
      <c r="A389" s="237">
        <v>74</v>
      </c>
      <c r="B389" s="238" t="s">
        <v>670</v>
      </c>
      <c r="C389" s="253" t="s">
        <v>671</v>
      </c>
      <c r="D389" s="239" t="s">
        <v>333</v>
      </c>
      <c r="E389" s="240">
        <v>9</v>
      </c>
      <c r="F389" s="241"/>
      <c r="G389" s="242">
        <f>ROUND(E389*F389,2)</f>
        <v>0</v>
      </c>
      <c r="H389" s="241"/>
      <c r="I389" s="242">
        <f>ROUND(E389*H389,2)</f>
        <v>0</v>
      </c>
      <c r="J389" s="241"/>
      <c r="K389" s="242">
        <f>ROUND(E389*J389,2)</f>
        <v>0</v>
      </c>
      <c r="L389" s="242">
        <v>21</v>
      </c>
      <c r="M389" s="242">
        <f>G389*(1+L389/100)</f>
        <v>0</v>
      </c>
      <c r="N389" s="242">
        <v>1.4999999999999999E-2</v>
      </c>
      <c r="O389" s="242">
        <f>ROUND(E389*N389,2)</f>
        <v>0.14000000000000001</v>
      </c>
      <c r="P389" s="242">
        <v>0</v>
      </c>
      <c r="Q389" s="243">
        <f>ROUND(E389*P389,2)</f>
        <v>0</v>
      </c>
      <c r="R389" s="225" t="s">
        <v>672</v>
      </c>
      <c r="S389" s="225" t="s">
        <v>276</v>
      </c>
      <c r="T389" s="225" t="s">
        <v>277</v>
      </c>
      <c r="U389" s="225">
        <v>0</v>
      </c>
      <c r="V389" s="225">
        <f>ROUND(E389*U389,2)</f>
        <v>0</v>
      </c>
      <c r="W389" s="225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 t="s">
        <v>673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23"/>
      <c r="B390" s="224"/>
      <c r="C390" s="254" t="s">
        <v>1084</v>
      </c>
      <c r="D390" s="226"/>
      <c r="E390" s="227">
        <v>4</v>
      </c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 t="s">
        <v>280</v>
      </c>
      <c r="AH390" s="206">
        <v>0</v>
      </c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23"/>
      <c r="B391" s="224"/>
      <c r="C391" s="254" t="s">
        <v>1022</v>
      </c>
      <c r="D391" s="226"/>
      <c r="E391" s="227">
        <v>3</v>
      </c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 t="s">
        <v>280</v>
      </c>
      <c r="AH391" s="206">
        <v>0</v>
      </c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23"/>
      <c r="B392" s="224"/>
      <c r="C392" s="254" t="s">
        <v>1103</v>
      </c>
      <c r="D392" s="226"/>
      <c r="E392" s="227">
        <v>2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 t="s">
        <v>280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ht="20.399999999999999" outlineLevel="1" x14ac:dyDescent="0.25">
      <c r="A393" s="237">
        <v>75</v>
      </c>
      <c r="B393" s="238" t="s">
        <v>677</v>
      </c>
      <c r="C393" s="253" t="s">
        <v>678</v>
      </c>
      <c r="D393" s="239" t="s">
        <v>333</v>
      </c>
      <c r="E393" s="240">
        <v>3</v>
      </c>
      <c r="F393" s="241"/>
      <c r="G393" s="242">
        <f>ROUND(E393*F393,2)</f>
        <v>0</v>
      </c>
      <c r="H393" s="241"/>
      <c r="I393" s="242">
        <f>ROUND(E393*H393,2)</f>
        <v>0</v>
      </c>
      <c r="J393" s="241"/>
      <c r="K393" s="242">
        <f>ROUND(E393*J393,2)</f>
        <v>0</v>
      </c>
      <c r="L393" s="242">
        <v>21</v>
      </c>
      <c r="M393" s="242">
        <f>G393*(1+L393/100)</f>
        <v>0</v>
      </c>
      <c r="N393" s="242">
        <v>0.02</v>
      </c>
      <c r="O393" s="242">
        <f>ROUND(E393*N393,2)</f>
        <v>0.06</v>
      </c>
      <c r="P393" s="242">
        <v>0</v>
      </c>
      <c r="Q393" s="243">
        <f>ROUND(E393*P393,2)</f>
        <v>0</v>
      </c>
      <c r="R393" s="225" t="s">
        <v>672</v>
      </c>
      <c r="S393" s="225" t="s">
        <v>276</v>
      </c>
      <c r="T393" s="225" t="s">
        <v>676</v>
      </c>
      <c r="U393" s="225">
        <v>0</v>
      </c>
      <c r="V393" s="225">
        <f>ROUND(E393*U393,2)</f>
        <v>0</v>
      </c>
      <c r="W393" s="225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 t="s">
        <v>684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23"/>
      <c r="B394" s="224"/>
      <c r="C394" s="254" t="s">
        <v>1030</v>
      </c>
      <c r="D394" s="226"/>
      <c r="E394" s="227">
        <v>1</v>
      </c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 t="s">
        <v>280</v>
      </c>
      <c r="AH394" s="206">
        <v>0</v>
      </c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23"/>
      <c r="B395" s="224"/>
      <c r="C395" s="254" t="s">
        <v>1029</v>
      </c>
      <c r="D395" s="226"/>
      <c r="E395" s="227">
        <v>1</v>
      </c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 t="s">
        <v>280</v>
      </c>
      <c r="AH395" s="206">
        <v>0</v>
      </c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23"/>
      <c r="B396" s="224"/>
      <c r="C396" s="254" t="s">
        <v>1027</v>
      </c>
      <c r="D396" s="226"/>
      <c r="E396" s="227">
        <v>1</v>
      </c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 t="s">
        <v>280</v>
      </c>
      <c r="AH396" s="206">
        <v>0</v>
      </c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ht="20.399999999999999" outlineLevel="1" x14ac:dyDescent="0.25">
      <c r="A397" s="237">
        <v>76</v>
      </c>
      <c r="B397" s="238" t="s">
        <v>679</v>
      </c>
      <c r="C397" s="253" t="s">
        <v>680</v>
      </c>
      <c r="D397" s="239" t="s">
        <v>333</v>
      </c>
      <c r="E397" s="240">
        <v>1</v>
      </c>
      <c r="F397" s="241"/>
      <c r="G397" s="242">
        <f>ROUND(E397*F397,2)</f>
        <v>0</v>
      </c>
      <c r="H397" s="241"/>
      <c r="I397" s="242">
        <f>ROUND(E397*H397,2)</f>
        <v>0</v>
      </c>
      <c r="J397" s="241"/>
      <c r="K397" s="242">
        <f>ROUND(E397*J397,2)</f>
        <v>0</v>
      </c>
      <c r="L397" s="242">
        <v>21</v>
      </c>
      <c r="M397" s="242">
        <f>G397*(1+L397/100)</f>
        <v>0</v>
      </c>
      <c r="N397" s="242">
        <v>2.1000000000000001E-2</v>
      </c>
      <c r="O397" s="242">
        <f>ROUND(E397*N397,2)</f>
        <v>0.02</v>
      </c>
      <c r="P397" s="242">
        <v>0</v>
      </c>
      <c r="Q397" s="243">
        <f>ROUND(E397*P397,2)</f>
        <v>0</v>
      </c>
      <c r="R397" s="225" t="s">
        <v>672</v>
      </c>
      <c r="S397" s="225" t="s">
        <v>276</v>
      </c>
      <c r="T397" s="225" t="s">
        <v>277</v>
      </c>
      <c r="U397" s="225">
        <v>0</v>
      </c>
      <c r="V397" s="225">
        <f>ROUND(E397*U397,2)</f>
        <v>0</v>
      </c>
      <c r="W397" s="225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 t="s">
        <v>673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23"/>
      <c r="B398" s="224"/>
      <c r="C398" s="254" t="s">
        <v>1028</v>
      </c>
      <c r="D398" s="226"/>
      <c r="E398" s="227">
        <v>1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 t="s">
        <v>280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ht="20.399999999999999" outlineLevel="1" x14ac:dyDescent="0.25">
      <c r="A399" s="237">
        <v>77</v>
      </c>
      <c r="B399" s="238" t="s">
        <v>682</v>
      </c>
      <c r="C399" s="253" t="s">
        <v>683</v>
      </c>
      <c r="D399" s="239" t="s">
        <v>333</v>
      </c>
      <c r="E399" s="240">
        <v>1</v>
      </c>
      <c r="F399" s="241"/>
      <c r="G399" s="242">
        <f>ROUND(E399*F399,2)</f>
        <v>0</v>
      </c>
      <c r="H399" s="241"/>
      <c r="I399" s="242">
        <f>ROUND(E399*H399,2)</f>
        <v>0</v>
      </c>
      <c r="J399" s="241"/>
      <c r="K399" s="242">
        <f>ROUND(E399*J399,2)</f>
        <v>0</v>
      </c>
      <c r="L399" s="242">
        <v>21</v>
      </c>
      <c r="M399" s="242">
        <f>G399*(1+L399/100)</f>
        <v>0</v>
      </c>
      <c r="N399" s="242">
        <v>2.1999999999999999E-2</v>
      </c>
      <c r="O399" s="242">
        <f>ROUND(E399*N399,2)</f>
        <v>0.02</v>
      </c>
      <c r="P399" s="242">
        <v>0</v>
      </c>
      <c r="Q399" s="243">
        <f>ROUND(E399*P399,2)</f>
        <v>0</v>
      </c>
      <c r="R399" s="225" t="s">
        <v>672</v>
      </c>
      <c r="S399" s="225" t="s">
        <v>276</v>
      </c>
      <c r="T399" s="225" t="s">
        <v>676</v>
      </c>
      <c r="U399" s="225">
        <v>0</v>
      </c>
      <c r="V399" s="225">
        <f>ROUND(E399*U399,2)</f>
        <v>0</v>
      </c>
      <c r="W399" s="225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 t="s">
        <v>684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23"/>
      <c r="B400" s="224"/>
      <c r="C400" s="254" t="s">
        <v>1027</v>
      </c>
      <c r="D400" s="226"/>
      <c r="E400" s="227">
        <v>1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 t="s">
        <v>280</v>
      </c>
      <c r="AH400" s="206">
        <v>0</v>
      </c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ht="20.399999999999999" outlineLevel="1" x14ac:dyDescent="0.25">
      <c r="A401" s="237">
        <v>78</v>
      </c>
      <c r="B401" s="238" t="s">
        <v>1104</v>
      </c>
      <c r="C401" s="253" t="s">
        <v>1105</v>
      </c>
      <c r="D401" s="239" t="s">
        <v>333</v>
      </c>
      <c r="E401" s="240">
        <v>1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2">
        <v>4.3999999999999997E-2</v>
      </c>
      <c r="O401" s="242">
        <f>ROUND(E401*N401,2)</f>
        <v>0.04</v>
      </c>
      <c r="P401" s="242">
        <v>0</v>
      </c>
      <c r="Q401" s="243">
        <f>ROUND(E401*P401,2)</f>
        <v>0</v>
      </c>
      <c r="R401" s="225" t="s">
        <v>672</v>
      </c>
      <c r="S401" s="225" t="s">
        <v>276</v>
      </c>
      <c r="T401" s="225" t="s">
        <v>277</v>
      </c>
      <c r="U401" s="225">
        <v>0</v>
      </c>
      <c r="V401" s="225">
        <f>ROUND(E401*U401,2)</f>
        <v>0</v>
      </c>
      <c r="W401" s="225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 t="s">
        <v>673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23"/>
      <c r="B402" s="224"/>
      <c r="C402" s="254" t="s">
        <v>1030</v>
      </c>
      <c r="D402" s="226"/>
      <c r="E402" s="227">
        <v>1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 t="s">
        <v>280</v>
      </c>
      <c r="AH402" s="206">
        <v>0</v>
      </c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x14ac:dyDescent="0.25">
      <c r="A403" s="231" t="s">
        <v>271</v>
      </c>
      <c r="B403" s="232" t="s">
        <v>224</v>
      </c>
      <c r="C403" s="252" t="s">
        <v>225</v>
      </c>
      <c r="D403" s="233"/>
      <c r="E403" s="234"/>
      <c r="F403" s="235"/>
      <c r="G403" s="235">
        <f>SUMIF(AG404:AG411,"&lt;&gt;NOR",G404:G411)</f>
        <v>0</v>
      </c>
      <c r="H403" s="235"/>
      <c r="I403" s="235">
        <f>SUM(I404:I411)</f>
        <v>0</v>
      </c>
      <c r="J403" s="235"/>
      <c r="K403" s="235">
        <f>SUM(K404:K411)</f>
        <v>0</v>
      </c>
      <c r="L403" s="235"/>
      <c r="M403" s="235">
        <f>SUM(M404:M411)</f>
        <v>0</v>
      </c>
      <c r="N403" s="235"/>
      <c r="O403" s="235">
        <f>SUM(O404:O411)</f>
        <v>0.76</v>
      </c>
      <c r="P403" s="235"/>
      <c r="Q403" s="236">
        <f>SUM(Q404:Q411)</f>
        <v>0</v>
      </c>
      <c r="R403" s="230"/>
      <c r="S403" s="230"/>
      <c r="T403" s="230"/>
      <c r="U403" s="230"/>
      <c r="V403" s="230">
        <f>SUM(V404:V411)</f>
        <v>39.81</v>
      </c>
      <c r="W403" s="230"/>
      <c r="AG403" t="s">
        <v>272</v>
      </c>
    </row>
    <row r="404" spans="1:60" outlineLevel="1" x14ac:dyDescent="0.25">
      <c r="A404" s="237">
        <v>79</v>
      </c>
      <c r="B404" s="238" t="s">
        <v>1106</v>
      </c>
      <c r="C404" s="253" t="s">
        <v>1107</v>
      </c>
      <c r="D404" s="239" t="s">
        <v>314</v>
      </c>
      <c r="E404" s="240">
        <v>79.943100000000001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21</v>
      </c>
      <c r="M404" s="242">
        <f>G404*(1+L404/100)</f>
        <v>0</v>
      </c>
      <c r="N404" s="242">
        <v>5.0000000000000002E-5</v>
      </c>
      <c r="O404" s="242">
        <f>ROUND(E404*N404,2)</f>
        <v>0</v>
      </c>
      <c r="P404" s="242">
        <v>0</v>
      </c>
      <c r="Q404" s="243">
        <f>ROUND(E404*P404,2)</f>
        <v>0</v>
      </c>
      <c r="R404" s="225"/>
      <c r="S404" s="225" t="s">
        <v>276</v>
      </c>
      <c r="T404" s="225" t="s">
        <v>277</v>
      </c>
      <c r="U404" s="225">
        <v>0.498</v>
      </c>
      <c r="V404" s="225">
        <f>ROUND(E404*U404,2)</f>
        <v>39.81</v>
      </c>
      <c r="W404" s="225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 t="s">
        <v>659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ht="20.399999999999999" outlineLevel="1" x14ac:dyDescent="0.25">
      <c r="A405" s="223"/>
      <c r="B405" s="224"/>
      <c r="C405" s="254" t="s">
        <v>937</v>
      </c>
      <c r="D405" s="226"/>
      <c r="E405" s="227">
        <v>79.943129999999996</v>
      </c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 t="s">
        <v>280</v>
      </c>
      <c r="AH405" s="206">
        <v>0</v>
      </c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4">
        <v>80</v>
      </c>
      <c r="B406" s="245" t="s">
        <v>1108</v>
      </c>
      <c r="C406" s="255" t="s">
        <v>1109</v>
      </c>
      <c r="D406" s="246" t="s">
        <v>0</v>
      </c>
      <c r="E406" s="247">
        <v>397.07735000000002</v>
      </c>
      <c r="F406" s="248"/>
      <c r="G406" s="249">
        <f>ROUND(E406*F406,2)</f>
        <v>0</v>
      </c>
      <c r="H406" s="248"/>
      <c r="I406" s="249">
        <f>ROUND(E406*H406,2)</f>
        <v>0</v>
      </c>
      <c r="J406" s="248"/>
      <c r="K406" s="249">
        <f>ROUND(E406*J406,2)</f>
        <v>0</v>
      </c>
      <c r="L406" s="249">
        <v>21</v>
      </c>
      <c r="M406" s="249">
        <f>G406*(1+L406/100)</f>
        <v>0</v>
      </c>
      <c r="N406" s="249">
        <v>0</v>
      </c>
      <c r="O406" s="249">
        <f>ROUND(E406*N406,2)</f>
        <v>0</v>
      </c>
      <c r="P406" s="249">
        <v>0</v>
      </c>
      <c r="Q406" s="250">
        <f>ROUND(E406*P406,2)</f>
        <v>0</v>
      </c>
      <c r="R406" s="225"/>
      <c r="S406" s="225" t="s">
        <v>276</v>
      </c>
      <c r="T406" s="225" t="s">
        <v>277</v>
      </c>
      <c r="U406" s="225">
        <v>0</v>
      </c>
      <c r="V406" s="225">
        <f>ROUND(E406*U406,2)</f>
        <v>0</v>
      </c>
      <c r="W406" s="225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 t="s">
        <v>455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ht="20.399999999999999" outlineLevel="1" x14ac:dyDescent="0.25">
      <c r="A407" s="237">
        <v>81</v>
      </c>
      <c r="B407" s="238" t="s">
        <v>1110</v>
      </c>
      <c r="C407" s="253" t="s">
        <v>1111</v>
      </c>
      <c r="D407" s="239" t="s">
        <v>314</v>
      </c>
      <c r="E407" s="240">
        <v>87.937399999999997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2">
        <v>8.6300000000000005E-3</v>
      </c>
      <c r="O407" s="242">
        <f>ROUND(E407*N407,2)</f>
        <v>0.76</v>
      </c>
      <c r="P407" s="242">
        <v>0</v>
      </c>
      <c r="Q407" s="243">
        <f>ROUND(E407*P407,2)</f>
        <v>0</v>
      </c>
      <c r="R407" s="225"/>
      <c r="S407" s="225" t="s">
        <v>289</v>
      </c>
      <c r="T407" s="225" t="s">
        <v>277</v>
      </c>
      <c r="U407" s="225">
        <v>0</v>
      </c>
      <c r="V407" s="225">
        <f>ROUND(E407*U407,2)</f>
        <v>0</v>
      </c>
      <c r="W407" s="225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 t="s">
        <v>673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23"/>
      <c r="B408" s="224"/>
      <c r="C408" s="256" t="s">
        <v>751</v>
      </c>
      <c r="D408" s="228"/>
      <c r="E408" s="229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 t="s">
        <v>280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ht="20.399999999999999" outlineLevel="1" x14ac:dyDescent="0.25">
      <c r="A409" s="223"/>
      <c r="B409" s="224"/>
      <c r="C409" s="257" t="s">
        <v>1050</v>
      </c>
      <c r="D409" s="228"/>
      <c r="E409" s="229">
        <v>79.943129999999996</v>
      </c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 t="s">
        <v>280</v>
      </c>
      <c r="AH409" s="206">
        <v>2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23"/>
      <c r="B410" s="224"/>
      <c r="C410" s="256" t="s">
        <v>761</v>
      </c>
      <c r="D410" s="228"/>
      <c r="E410" s="229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 t="s">
        <v>280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23"/>
      <c r="B411" s="224"/>
      <c r="C411" s="254" t="s">
        <v>1112</v>
      </c>
      <c r="D411" s="226"/>
      <c r="E411" s="227">
        <v>87.93741</v>
      </c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 t="s">
        <v>280</v>
      </c>
      <c r="AH411" s="206">
        <v>0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x14ac:dyDescent="0.25">
      <c r="A412" s="231" t="s">
        <v>271</v>
      </c>
      <c r="B412" s="232" t="s">
        <v>228</v>
      </c>
      <c r="C412" s="252" t="s">
        <v>229</v>
      </c>
      <c r="D412" s="233"/>
      <c r="E412" s="234"/>
      <c r="F412" s="235"/>
      <c r="G412" s="235">
        <f>SUMIF(AG413:AG454,"&lt;&gt;NOR",G413:G454)</f>
        <v>0</v>
      </c>
      <c r="H412" s="235"/>
      <c r="I412" s="235">
        <f>SUM(I413:I454)</f>
        <v>0</v>
      </c>
      <c r="J412" s="235"/>
      <c r="K412" s="235">
        <f>SUM(K413:K454)</f>
        <v>0</v>
      </c>
      <c r="L412" s="235"/>
      <c r="M412" s="235">
        <f>SUM(M413:M454)</f>
        <v>0</v>
      </c>
      <c r="N412" s="235"/>
      <c r="O412" s="235">
        <f>SUM(O413:O454)</f>
        <v>0.79</v>
      </c>
      <c r="P412" s="235"/>
      <c r="Q412" s="236">
        <f>SUM(Q413:Q454)</f>
        <v>0.53</v>
      </c>
      <c r="R412" s="230"/>
      <c r="S412" s="230"/>
      <c r="T412" s="230"/>
      <c r="U412" s="230"/>
      <c r="V412" s="230">
        <f>SUM(V413:V454)</f>
        <v>35.82</v>
      </c>
      <c r="W412" s="230"/>
      <c r="AG412" t="s">
        <v>272</v>
      </c>
    </row>
    <row r="413" spans="1:60" ht="20.399999999999999" outlineLevel="1" x14ac:dyDescent="0.25">
      <c r="A413" s="237">
        <v>82</v>
      </c>
      <c r="B413" s="238" t="s">
        <v>697</v>
      </c>
      <c r="C413" s="253" t="s">
        <v>698</v>
      </c>
      <c r="D413" s="239" t="s">
        <v>314</v>
      </c>
      <c r="E413" s="240">
        <v>26.53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2">
        <v>0</v>
      </c>
      <c r="O413" s="242">
        <f>ROUND(E413*N413,2)</f>
        <v>0</v>
      </c>
      <c r="P413" s="242">
        <v>0.02</v>
      </c>
      <c r="Q413" s="243">
        <f>ROUND(E413*P413,2)</f>
        <v>0.53</v>
      </c>
      <c r="R413" s="225"/>
      <c r="S413" s="225" t="s">
        <v>276</v>
      </c>
      <c r="T413" s="225" t="s">
        <v>277</v>
      </c>
      <c r="U413" s="225">
        <v>7.8E-2</v>
      </c>
      <c r="V413" s="225">
        <f>ROUND(E413*U413,2)</f>
        <v>2.0699999999999998</v>
      </c>
      <c r="W413" s="22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 t="s">
        <v>278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23"/>
      <c r="B414" s="224"/>
      <c r="C414" s="254" t="s">
        <v>1113</v>
      </c>
      <c r="D414" s="226"/>
      <c r="E414" s="227">
        <v>5.72</v>
      </c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 t="s">
        <v>280</v>
      </c>
      <c r="AH414" s="206">
        <v>0</v>
      </c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23"/>
      <c r="B415" s="224"/>
      <c r="C415" s="254" t="s">
        <v>1114</v>
      </c>
      <c r="D415" s="226"/>
      <c r="E415" s="227">
        <v>6.28</v>
      </c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 t="s">
        <v>280</v>
      </c>
      <c r="AH415" s="206">
        <v>0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23"/>
      <c r="B416" s="224"/>
      <c r="C416" s="254" t="s">
        <v>1115</v>
      </c>
      <c r="D416" s="226"/>
      <c r="E416" s="227">
        <v>12.94</v>
      </c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 t="s">
        <v>280</v>
      </c>
      <c r="AH416" s="206">
        <v>0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23"/>
      <c r="B417" s="224"/>
      <c r="C417" s="254" t="s">
        <v>1116</v>
      </c>
      <c r="D417" s="226"/>
      <c r="E417" s="227">
        <v>1.59</v>
      </c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 t="s">
        <v>280</v>
      </c>
      <c r="AH417" s="206">
        <v>0</v>
      </c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37">
        <v>83</v>
      </c>
      <c r="B418" s="238" t="s">
        <v>706</v>
      </c>
      <c r="C418" s="253" t="s">
        <v>707</v>
      </c>
      <c r="D418" s="239" t="s">
        <v>314</v>
      </c>
      <c r="E418" s="240">
        <v>25.15</v>
      </c>
      <c r="F418" s="241"/>
      <c r="G418" s="242">
        <f>ROUND(E418*F418,2)</f>
        <v>0</v>
      </c>
      <c r="H418" s="241"/>
      <c r="I418" s="242">
        <f>ROUND(E418*H418,2)</f>
        <v>0</v>
      </c>
      <c r="J418" s="241"/>
      <c r="K418" s="242">
        <f>ROUND(E418*J418,2)</f>
        <v>0</v>
      </c>
      <c r="L418" s="242">
        <v>21</v>
      </c>
      <c r="M418" s="242">
        <f>G418*(1+L418/100)</f>
        <v>0</v>
      </c>
      <c r="N418" s="242">
        <v>2.1000000000000001E-4</v>
      </c>
      <c r="O418" s="242">
        <f>ROUND(E418*N418,2)</f>
        <v>0.01</v>
      </c>
      <c r="P418" s="242">
        <v>0</v>
      </c>
      <c r="Q418" s="243">
        <f>ROUND(E418*P418,2)</f>
        <v>0</v>
      </c>
      <c r="R418" s="225"/>
      <c r="S418" s="225" t="s">
        <v>276</v>
      </c>
      <c r="T418" s="225" t="s">
        <v>277</v>
      </c>
      <c r="U418" s="225">
        <v>0.05</v>
      </c>
      <c r="V418" s="225">
        <f>ROUND(E418*U418,2)</f>
        <v>1.26</v>
      </c>
      <c r="W418" s="22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 t="s">
        <v>659</v>
      </c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23"/>
      <c r="B419" s="224"/>
      <c r="C419" s="254" t="s">
        <v>1117</v>
      </c>
      <c r="D419" s="226"/>
      <c r="E419" s="227">
        <v>9.9600000000000009</v>
      </c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 t="s">
        <v>280</v>
      </c>
      <c r="AH419" s="206">
        <v>0</v>
      </c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23"/>
      <c r="B420" s="224"/>
      <c r="C420" s="254" t="s">
        <v>1118</v>
      </c>
      <c r="D420" s="226"/>
      <c r="E420" s="227">
        <v>5.72</v>
      </c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 t="s">
        <v>280</v>
      </c>
      <c r="AH420" s="206">
        <v>0</v>
      </c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23"/>
      <c r="B421" s="224"/>
      <c r="C421" s="254" t="s">
        <v>1119</v>
      </c>
      <c r="D421" s="226"/>
      <c r="E421" s="227">
        <v>6.28</v>
      </c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 t="s">
        <v>280</v>
      </c>
      <c r="AH421" s="206">
        <v>0</v>
      </c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23"/>
      <c r="B422" s="224"/>
      <c r="C422" s="254" t="s">
        <v>1120</v>
      </c>
      <c r="D422" s="226"/>
      <c r="E422" s="227">
        <v>1.6</v>
      </c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 t="s">
        <v>280</v>
      </c>
      <c r="AH422" s="206">
        <v>0</v>
      </c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23"/>
      <c r="B423" s="224"/>
      <c r="C423" s="254" t="s">
        <v>1121</v>
      </c>
      <c r="D423" s="226"/>
      <c r="E423" s="227">
        <v>1.59</v>
      </c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 t="s">
        <v>280</v>
      </c>
      <c r="AH423" s="206">
        <v>0</v>
      </c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37">
        <v>84</v>
      </c>
      <c r="B424" s="238" t="s">
        <v>726</v>
      </c>
      <c r="C424" s="253" t="s">
        <v>727</v>
      </c>
      <c r="D424" s="239" t="s">
        <v>314</v>
      </c>
      <c r="E424" s="240">
        <v>25.15</v>
      </c>
      <c r="F424" s="241"/>
      <c r="G424" s="242">
        <f>ROUND(E424*F424,2)</f>
        <v>0</v>
      </c>
      <c r="H424" s="241"/>
      <c r="I424" s="242">
        <f>ROUND(E424*H424,2)</f>
        <v>0</v>
      </c>
      <c r="J424" s="241"/>
      <c r="K424" s="242">
        <f>ROUND(E424*J424,2)</f>
        <v>0</v>
      </c>
      <c r="L424" s="242">
        <v>21</v>
      </c>
      <c r="M424" s="242">
        <f>G424*(1+L424/100)</f>
        <v>0</v>
      </c>
      <c r="N424" s="242">
        <v>4.5500000000000002E-3</v>
      </c>
      <c r="O424" s="242">
        <f>ROUND(E424*N424,2)</f>
        <v>0.11</v>
      </c>
      <c r="P424" s="242">
        <v>0</v>
      </c>
      <c r="Q424" s="243">
        <f>ROUND(E424*P424,2)</f>
        <v>0</v>
      </c>
      <c r="R424" s="225"/>
      <c r="S424" s="225" t="s">
        <v>276</v>
      </c>
      <c r="T424" s="225" t="s">
        <v>277</v>
      </c>
      <c r="U424" s="225">
        <v>0.97</v>
      </c>
      <c r="V424" s="225">
        <f>ROUND(E424*U424,2)</f>
        <v>24.4</v>
      </c>
      <c r="W424" s="225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 t="s">
        <v>659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23"/>
      <c r="B425" s="224"/>
      <c r="C425" s="254" t="s">
        <v>1117</v>
      </c>
      <c r="D425" s="226"/>
      <c r="E425" s="227">
        <v>9.9600000000000009</v>
      </c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 t="s">
        <v>280</v>
      </c>
      <c r="AH425" s="206">
        <v>0</v>
      </c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23"/>
      <c r="B426" s="224"/>
      <c r="C426" s="254" t="s">
        <v>1118</v>
      </c>
      <c r="D426" s="226"/>
      <c r="E426" s="227">
        <v>5.72</v>
      </c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 t="s">
        <v>280</v>
      </c>
      <c r="AH426" s="206">
        <v>0</v>
      </c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5">
      <c r="A427" s="223"/>
      <c r="B427" s="224"/>
      <c r="C427" s="254" t="s">
        <v>1119</v>
      </c>
      <c r="D427" s="226"/>
      <c r="E427" s="227">
        <v>6.28</v>
      </c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 t="s">
        <v>280</v>
      </c>
      <c r="AH427" s="206">
        <v>0</v>
      </c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23"/>
      <c r="B428" s="224"/>
      <c r="C428" s="254" t="s">
        <v>1120</v>
      </c>
      <c r="D428" s="226"/>
      <c r="E428" s="227">
        <v>1.6</v>
      </c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 t="s">
        <v>280</v>
      </c>
      <c r="AH428" s="206">
        <v>0</v>
      </c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5">
      <c r="A429" s="223"/>
      <c r="B429" s="224"/>
      <c r="C429" s="254" t="s">
        <v>1121</v>
      </c>
      <c r="D429" s="226"/>
      <c r="E429" s="227">
        <v>1.59</v>
      </c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 t="s">
        <v>280</v>
      </c>
      <c r="AH429" s="206">
        <v>0</v>
      </c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5">
      <c r="A430" s="237">
        <v>85</v>
      </c>
      <c r="B430" s="238" t="s">
        <v>730</v>
      </c>
      <c r="C430" s="253" t="s">
        <v>731</v>
      </c>
      <c r="D430" s="239" t="s">
        <v>314</v>
      </c>
      <c r="E430" s="240">
        <v>3.19</v>
      </c>
      <c r="F430" s="241"/>
      <c r="G430" s="242">
        <f>ROUND(E430*F430,2)</f>
        <v>0</v>
      </c>
      <c r="H430" s="241"/>
      <c r="I430" s="242">
        <f>ROUND(E430*H430,2)</f>
        <v>0</v>
      </c>
      <c r="J430" s="241"/>
      <c r="K430" s="242">
        <f>ROUND(E430*J430,2)</f>
        <v>0</v>
      </c>
      <c r="L430" s="242">
        <v>21</v>
      </c>
      <c r="M430" s="242">
        <f>G430*(1+L430/100)</f>
        <v>0</v>
      </c>
      <c r="N430" s="242">
        <v>0</v>
      </c>
      <c r="O430" s="242">
        <f>ROUND(E430*N430,2)</f>
        <v>0</v>
      </c>
      <c r="P430" s="242">
        <v>0</v>
      </c>
      <c r="Q430" s="243">
        <f>ROUND(E430*P430,2)</f>
        <v>0</v>
      </c>
      <c r="R430" s="225"/>
      <c r="S430" s="225" t="s">
        <v>276</v>
      </c>
      <c r="T430" s="225" t="s">
        <v>277</v>
      </c>
      <c r="U430" s="225">
        <v>0.03</v>
      </c>
      <c r="V430" s="225">
        <f>ROUND(E430*U430,2)</f>
        <v>0.1</v>
      </c>
      <c r="W430" s="225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 t="s">
        <v>659</v>
      </c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 x14ac:dyDescent="0.25">
      <c r="A431" s="223"/>
      <c r="B431" s="224"/>
      <c r="C431" s="254" t="s">
        <v>1120</v>
      </c>
      <c r="D431" s="226"/>
      <c r="E431" s="227">
        <v>1.6</v>
      </c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 t="s">
        <v>280</v>
      </c>
      <c r="AH431" s="206">
        <v>0</v>
      </c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outlineLevel="1" x14ac:dyDescent="0.25">
      <c r="A432" s="223"/>
      <c r="B432" s="224"/>
      <c r="C432" s="254" t="s">
        <v>1121</v>
      </c>
      <c r="D432" s="226"/>
      <c r="E432" s="227">
        <v>1.59</v>
      </c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 t="s">
        <v>280</v>
      </c>
      <c r="AH432" s="206">
        <v>0</v>
      </c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37">
        <v>86</v>
      </c>
      <c r="B433" s="238" t="s">
        <v>732</v>
      </c>
      <c r="C433" s="253" t="s">
        <v>733</v>
      </c>
      <c r="D433" s="239" t="s">
        <v>314</v>
      </c>
      <c r="E433" s="240">
        <v>25.15</v>
      </c>
      <c r="F433" s="241"/>
      <c r="G433" s="242">
        <f>ROUND(E433*F433,2)</f>
        <v>0</v>
      </c>
      <c r="H433" s="241"/>
      <c r="I433" s="242">
        <f>ROUND(E433*H433,2)</f>
        <v>0</v>
      </c>
      <c r="J433" s="241"/>
      <c r="K433" s="242">
        <f>ROUND(E433*J433,2)</f>
        <v>0</v>
      </c>
      <c r="L433" s="242">
        <v>21</v>
      </c>
      <c r="M433" s="242">
        <f>G433*(1+L433/100)</f>
        <v>0</v>
      </c>
      <c r="N433" s="242">
        <v>8.0000000000000004E-4</v>
      </c>
      <c r="O433" s="242">
        <f>ROUND(E433*N433,2)</f>
        <v>0.02</v>
      </c>
      <c r="P433" s="242">
        <v>0</v>
      </c>
      <c r="Q433" s="243">
        <f>ROUND(E433*P433,2)</f>
        <v>0</v>
      </c>
      <c r="R433" s="225"/>
      <c r="S433" s="225" t="s">
        <v>276</v>
      </c>
      <c r="T433" s="225" t="s">
        <v>277</v>
      </c>
      <c r="U433" s="225">
        <v>0</v>
      </c>
      <c r="V433" s="225">
        <f>ROUND(E433*U433,2)</f>
        <v>0</v>
      </c>
      <c r="W433" s="225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 t="s">
        <v>659</v>
      </c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 x14ac:dyDescent="0.25">
      <c r="A434" s="223"/>
      <c r="B434" s="224"/>
      <c r="C434" s="254" t="s">
        <v>1117</v>
      </c>
      <c r="D434" s="226"/>
      <c r="E434" s="227">
        <v>9.9600000000000009</v>
      </c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 t="s">
        <v>280</v>
      </c>
      <c r="AH434" s="206">
        <v>0</v>
      </c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 x14ac:dyDescent="0.25">
      <c r="A435" s="223"/>
      <c r="B435" s="224"/>
      <c r="C435" s="254" t="s">
        <v>1118</v>
      </c>
      <c r="D435" s="226"/>
      <c r="E435" s="227">
        <v>5.72</v>
      </c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 t="s">
        <v>280</v>
      </c>
      <c r="AH435" s="206">
        <v>0</v>
      </c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5">
      <c r="A436" s="223"/>
      <c r="B436" s="224"/>
      <c r="C436" s="254" t="s">
        <v>1119</v>
      </c>
      <c r="D436" s="226"/>
      <c r="E436" s="227">
        <v>6.28</v>
      </c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 t="s">
        <v>280</v>
      </c>
      <c r="AH436" s="206">
        <v>0</v>
      </c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23"/>
      <c r="B437" s="224"/>
      <c r="C437" s="254" t="s">
        <v>1120</v>
      </c>
      <c r="D437" s="226"/>
      <c r="E437" s="227">
        <v>1.6</v>
      </c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 t="s">
        <v>280</v>
      </c>
      <c r="AH437" s="206">
        <v>0</v>
      </c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outlineLevel="1" x14ac:dyDescent="0.25">
      <c r="A438" s="223"/>
      <c r="B438" s="224"/>
      <c r="C438" s="254" t="s">
        <v>1121</v>
      </c>
      <c r="D438" s="226"/>
      <c r="E438" s="227">
        <v>1.59</v>
      </c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 t="s">
        <v>280</v>
      </c>
      <c r="AH438" s="206">
        <v>0</v>
      </c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5">
      <c r="A439" s="244">
        <v>87</v>
      </c>
      <c r="B439" s="245" t="s">
        <v>738</v>
      </c>
      <c r="C439" s="255" t="s">
        <v>739</v>
      </c>
      <c r="D439" s="246" t="s">
        <v>0</v>
      </c>
      <c r="E439" s="247">
        <v>202.45583999999999</v>
      </c>
      <c r="F439" s="248"/>
      <c r="G439" s="249">
        <f>ROUND(E439*F439,2)</f>
        <v>0</v>
      </c>
      <c r="H439" s="248"/>
      <c r="I439" s="249">
        <f>ROUND(E439*H439,2)</f>
        <v>0</v>
      </c>
      <c r="J439" s="248"/>
      <c r="K439" s="249">
        <f>ROUND(E439*J439,2)</f>
        <v>0</v>
      </c>
      <c r="L439" s="249">
        <v>21</v>
      </c>
      <c r="M439" s="249">
        <f>G439*(1+L439/100)</f>
        <v>0</v>
      </c>
      <c r="N439" s="249">
        <v>0</v>
      </c>
      <c r="O439" s="249">
        <f>ROUND(E439*N439,2)</f>
        <v>0</v>
      </c>
      <c r="P439" s="249">
        <v>0</v>
      </c>
      <c r="Q439" s="250">
        <f>ROUND(E439*P439,2)</f>
        <v>0</v>
      </c>
      <c r="R439" s="225"/>
      <c r="S439" s="225" t="s">
        <v>276</v>
      </c>
      <c r="T439" s="225" t="s">
        <v>277</v>
      </c>
      <c r="U439" s="225">
        <v>0</v>
      </c>
      <c r="V439" s="225">
        <f>ROUND(E439*U439,2)</f>
        <v>0</v>
      </c>
      <c r="W439" s="225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 t="s">
        <v>455</v>
      </c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ht="20.399999999999999" outlineLevel="1" x14ac:dyDescent="0.25">
      <c r="A440" s="237">
        <v>88</v>
      </c>
      <c r="B440" s="238" t="s">
        <v>747</v>
      </c>
      <c r="C440" s="253" t="s">
        <v>748</v>
      </c>
      <c r="D440" s="239" t="s">
        <v>314</v>
      </c>
      <c r="E440" s="240">
        <v>25.15</v>
      </c>
      <c r="F440" s="241"/>
      <c r="G440" s="242">
        <f>ROUND(E440*F440,2)</f>
        <v>0</v>
      </c>
      <c r="H440" s="241"/>
      <c r="I440" s="242">
        <f>ROUND(E440*H440,2)</f>
        <v>0</v>
      </c>
      <c r="J440" s="241"/>
      <c r="K440" s="242">
        <f>ROUND(E440*J440,2)</f>
        <v>0</v>
      </c>
      <c r="L440" s="242">
        <v>21</v>
      </c>
      <c r="M440" s="242">
        <f>G440*(1+L440/100)</f>
        <v>0</v>
      </c>
      <c r="N440" s="242">
        <v>1.018E-2</v>
      </c>
      <c r="O440" s="242">
        <f>ROUND(E440*N440,2)</f>
        <v>0.26</v>
      </c>
      <c r="P440" s="242">
        <v>0</v>
      </c>
      <c r="Q440" s="243">
        <f>ROUND(E440*P440,2)</f>
        <v>0</v>
      </c>
      <c r="R440" s="225"/>
      <c r="S440" s="225" t="s">
        <v>276</v>
      </c>
      <c r="T440" s="225" t="s">
        <v>277</v>
      </c>
      <c r="U440" s="225">
        <v>0.31788</v>
      </c>
      <c r="V440" s="225">
        <f>ROUND(E440*U440,2)</f>
        <v>7.99</v>
      </c>
      <c r="W440" s="225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 t="s">
        <v>607</v>
      </c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23"/>
      <c r="B441" s="224"/>
      <c r="C441" s="254" t="s">
        <v>1117</v>
      </c>
      <c r="D441" s="226"/>
      <c r="E441" s="227">
        <v>9.9600000000000009</v>
      </c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 t="s">
        <v>280</v>
      </c>
      <c r="AH441" s="206">
        <v>0</v>
      </c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23"/>
      <c r="B442" s="224"/>
      <c r="C442" s="254" t="s">
        <v>1118</v>
      </c>
      <c r="D442" s="226"/>
      <c r="E442" s="227">
        <v>5.72</v>
      </c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 t="s">
        <v>280</v>
      </c>
      <c r="AH442" s="206">
        <v>0</v>
      </c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5">
      <c r="A443" s="223"/>
      <c r="B443" s="224"/>
      <c r="C443" s="254" t="s">
        <v>1119</v>
      </c>
      <c r="D443" s="226"/>
      <c r="E443" s="227">
        <v>6.28</v>
      </c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 t="s">
        <v>280</v>
      </c>
      <c r="AH443" s="206">
        <v>0</v>
      </c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 x14ac:dyDescent="0.25">
      <c r="A444" s="223"/>
      <c r="B444" s="224"/>
      <c r="C444" s="254" t="s">
        <v>1120</v>
      </c>
      <c r="D444" s="226"/>
      <c r="E444" s="227">
        <v>1.6</v>
      </c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 t="s">
        <v>280</v>
      </c>
      <c r="AH444" s="206">
        <v>0</v>
      </c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5">
      <c r="A445" s="223"/>
      <c r="B445" s="224"/>
      <c r="C445" s="254" t="s">
        <v>1121</v>
      </c>
      <c r="D445" s="226"/>
      <c r="E445" s="227">
        <v>1.59</v>
      </c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 t="s">
        <v>280</v>
      </c>
      <c r="AH445" s="206">
        <v>0</v>
      </c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5">
      <c r="A446" s="237">
        <v>89</v>
      </c>
      <c r="B446" s="238" t="s">
        <v>749</v>
      </c>
      <c r="C446" s="253" t="s">
        <v>1122</v>
      </c>
      <c r="D446" s="239" t="s">
        <v>314</v>
      </c>
      <c r="E446" s="240">
        <v>27.664999999999999</v>
      </c>
      <c r="F446" s="241"/>
      <c r="G446" s="242">
        <f>ROUND(E446*F446,2)</f>
        <v>0</v>
      </c>
      <c r="H446" s="241"/>
      <c r="I446" s="242">
        <f>ROUND(E446*H446,2)</f>
        <v>0</v>
      </c>
      <c r="J446" s="241"/>
      <c r="K446" s="242">
        <f>ROUND(E446*J446,2)</f>
        <v>0</v>
      </c>
      <c r="L446" s="242">
        <v>21</v>
      </c>
      <c r="M446" s="242">
        <f>G446*(1+L446/100)</f>
        <v>0</v>
      </c>
      <c r="N446" s="242">
        <v>1.4200000000000001E-2</v>
      </c>
      <c r="O446" s="242">
        <f>ROUND(E446*N446,2)</f>
        <v>0.39</v>
      </c>
      <c r="P446" s="242">
        <v>0</v>
      </c>
      <c r="Q446" s="243">
        <f>ROUND(E446*P446,2)</f>
        <v>0</v>
      </c>
      <c r="R446" s="225" t="s">
        <v>672</v>
      </c>
      <c r="S446" s="225" t="s">
        <v>276</v>
      </c>
      <c r="T446" s="225" t="s">
        <v>277</v>
      </c>
      <c r="U446" s="225">
        <v>0</v>
      </c>
      <c r="V446" s="225">
        <f>ROUND(E446*U446,2)</f>
        <v>0</v>
      </c>
      <c r="W446" s="225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 t="s">
        <v>694</v>
      </c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5">
      <c r="A447" s="223"/>
      <c r="B447" s="224"/>
      <c r="C447" s="256" t="s">
        <v>751</v>
      </c>
      <c r="D447" s="228"/>
      <c r="E447" s="229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 t="s">
        <v>280</v>
      </c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5">
      <c r="A448" s="223"/>
      <c r="B448" s="224"/>
      <c r="C448" s="257" t="s">
        <v>1123</v>
      </c>
      <c r="D448" s="228"/>
      <c r="E448" s="229">
        <v>9.9600000000000009</v>
      </c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 t="s">
        <v>280</v>
      </c>
      <c r="AH448" s="206">
        <v>2</v>
      </c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5">
      <c r="A449" s="223"/>
      <c r="B449" s="224"/>
      <c r="C449" s="257" t="s">
        <v>1124</v>
      </c>
      <c r="D449" s="228"/>
      <c r="E449" s="229">
        <v>5.72</v>
      </c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 t="s">
        <v>280</v>
      </c>
      <c r="AH449" s="206">
        <v>2</v>
      </c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5">
      <c r="A450" s="223"/>
      <c r="B450" s="224"/>
      <c r="C450" s="257" t="s">
        <v>1125</v>
      </c>
      <c r="D450" s="228"/>
      <c r="E450" s="229">
        <v>6.28</v>
      </c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 t="s">
        <v>280</v>
      </c>
      <c r="AH450" s="206">
        <v>2</v>
      </c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 x14ac:dyDescent="0.25">
      <c r="A451" s="223"/>
      <c r="B451" s="224"/>
      <c r="C451" s="257" t="s">
        <v>1126</v>
      </c>
      <c r="D451" s="228"/>
      <c r="E451" s="229">
        <v>1.6</v>
      </c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 t="s">
        <v>280</v>
      </c>
      <c r="AH451" s="206">
        <v>2</v>
      </c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5">
      <c r="A452" s="223"/>
      <c r="B452" s="224"/>
      <c r="C452" s="257" t="s">
        <v>1127</v>
      </c>
      <c r="D452" s="228"/>
      <c r="E452" s="229">
        <v>1.59</v>
      </c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 t="s">
        <v>280</v>
      </c>
      <c r="AH452" s="206">
        <v>2</v>
      </c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5">
      <c r="A453" s="223"/>
      <c r="B453" s="224"/>
      <c r="C453" s="256" t="s">
        <v>761</v>
      </c>
      <c r="D453" s="228"/>
      <c r="E453" s="229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 t="s">
        <v>280</v>
      </c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5">
      <c r="A454" s="223"/>
      <c r="B454" s="224"/>
      <c r="C454" s="254" t="s">
        <v>1128</v>
      </c>
      <c r="D454" s="226"/>
      <c r="E454" s="227">
        <v>27.664999999999999</v>
      </c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 t="s">
        <v>280</v>
      </c>
      <c r="AH454" s="206">
        <v>0</v>
      </c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x14ac:dyDescent="0.25">
      <c r="A455" s="231" t="s">
        <v>271</v>
      </c>
      <c r="B455" s="232" t="s">
        <v>230</v>
      </c>
      <c r="C455" s="252" t="s">
        <v>231</v>
      </c>
      <c r="D455" s="233"/>
      <c r="E455" s="234"/>
      <c r="F455" s="235"/>
      <c r="G455" s="235">
        <f>SUMIF(AG456:AG522,"&lt;&gt;NOR",G456:G522)</f>
        <v>0</v>
      </c>
      <c r="H455" s="235"/>
      <c r="I455" s="235">
        <f>SUM(I456:I522)</f>
        <v>0</v>
      </c>
      <c r="J455" s="235"/>
      <c r="K455" s="235">
        <f>SUM(K456:K522)</f>
        <v>0</v>
      </c>
      <c r="L455" s="235"/>
      <c r="M455" s="235">
        <f>SUM(M456:M522)</f>
        <v>0</v>
      </c>
      <c r="N455" s="235"/>
      <c r="O455" s="235">
        <f>SUM(O456:O522)</f>
        <v>1.25</v>
      </c>
      <c r="P455" s="235"/>
      <c r="Q455" s="236">
        <f>SUM(Q456:Q522)</f>
        <v>0.15</v>
      </c>
      <c r="R455" s="230"/>
      <c r="S455" s="230"/>
      <c r="T455" s="230"/>
      <c r="U455" s="230"/>
      <c r="V455" s="230">
        <f>SUM(V456:V522)</f>
        <v>81.89</v>
      </c>
      <c r="W455" s="230"/>
      <c r="AG455" t="s">
        <v>272</v>
      </c>
    </row>
    <row r="456" spans="1:60" outlineLevel="1" x14ac:dyDescent="0.25">
      <c r="A456" s="237">
        <v>90</v>
      </c>
      <c r="B456" s="238" t="s">
        <v>772</v>
      </c>
      <c r="C456" s="253" t="s">
        <v>773</v>
      </c>
      <c r="D456" s="239" t="s">
        <v>370</v>
      </c>
      <c r="E456" s="240">
        <v>146.68</v>
      </c>
      <c r="F456" s="241"/>
      <c r="G456" s="242">
        <f>ROUND(E456*F456,2)</f>
        <v>0</v>
      </c>
      <c r="H456" s="241"/>
      <c r="I456" s="242">
        <f>ROUND(E456*H456,2)</f>
        <v>0</v>
      </c>
      <c r="J456" s="241"/>
      <c r="K456" s="242">
        <f>ROUND(E456*J456,2)</f>
        <v>0</v>
      </c>
      <c r="L456" s="242">
        <v>21</v>
      </c>
      <c r="M456" s="242">
        <f>G456*(1+L456/100)</f>
        <v>0</v>
      </c>
      <c r="N456" s="242">
        <v>0</v>
      </c>
      <c r="O456" s="242">
        <f>ROUND(E456*N456,2)</f>
        <v>0</v>
      </c>
      <c r="P456" s="242">
        <v>0</v>
      </c>
      <c r="Q456" s="243">
        <f>ROUND(E456*P456,2)</f>
        <v>0</v>
      </c>
      <c r="R456" s="225"/>
      <c r="S456" s="225" t="s">
        <v>276</v>
      </c>
      <c r="T456" s="225" t="s">
        <v>277</v>
      </c>
      <c r="U456" s="225">
        <v>3.5000000000000003E-2</v>
      </c>
      <c r="V456" s="225">
        <f>ROUND(E456*U456,2)</f>
        <v>5.13</v>
      </c>
      <c r="W456" s="225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 t="s">
        <v>659</v>
      </c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outlineLevel="1" x14ac:dyDescent="0.25">
      <c r="A457" s="223"/>
      <c r="B457" s="224"/>
      <c r="C457" s="254" t="s">
        <v>1129</v>
      </c>
      <c r="D457" s="226"/>
      <c r="E457" s="227">
        <v>45.92</v>
      </c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 t="s">
        <v>280</v>
      </c>
      <c r="AH457" s="206">
        <v>0</v>
      </c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5">
      <c r="A458" s="223"/>
      <c r="B458" s="224"/>
      <c r="C458" s="254" t="s">
        <v>1130</v>
      </c>
      <c r="D458" s="226"/>
      <c r="E458" s="227">
        <v>29.9</v>
      </c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 t="s">
        <v>280</v>
      </c>
      <c r="AH458" s="206">
        <v>0</v>
      </c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 x14ac:dyDescent="0.25">
      <c r="A459" s="223"/>
      <c r="B459" s="224"/>
      <c r="C459" s="254" t="s">
        <v>1131</v>
      </c>
      <c r="D459" s="226"/>
      <c r="E459" s="227">
        <v>9.9600000000000009</v>
      </c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 t="s">
        <v>280</v>
      </c>
      <c r="AH459" s="206">
        <v>0</v>
      </c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outlineLevel="1" x14ac:dyDescent="0.25">
      <c r="A460" s="223"/>
      <c r="B460" s="224"/>
      <c r="C460" s="254" t="s">
        <v>1115</v>
      </c>
      <c r="D460" s="226"/>
      <c r="E460" s="227">
        <v>12.94</v>
      </c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 t="s">
        <v>280</v>
      </c>
      <c r="AH460" s="206">
        <v>0</v>
      </c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5">
      <c r="A461" s="223"/>
      <c r="B461" s="224"/>
      <c r="C461" s="254" t="s">
        <v>1132</v>
      </c>
      <c r="D461" s="226"/>
      <c r="E461" s="227">
        <v>4.95</v>
      </c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 t="s">
        <v>280</v>
      </c>
      <c r="AH461" s="206">
        <v>0</v>
      </c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5">
      <c r="A462" s="223"/>
      <c r="B462" s="224"/>
      <c r="C462" s="254" t="s">
        <v>1133</v>
      </c>
      <c r="D462" s="226"/>
      <c r="E462" s="227">
        <v>20.079999999999998</v>
      </c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 t="s">
        <v>280</v>
      </c>
      <c r="AH462" s="206">
        <v>0</v>
      </c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outlineLevel="1" x14ac:dyDescent="0.25">
      <c r="A463" s="223"/>
      <c r="B463" s="224"/>
      <c r="C463" s="254" t="s">
        <v>1134</v>
      </c>
      <c r="D463" s="226"/>
      <c r="E463" s="227">
        <v>21.33</v>
      </c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 t="s">
        <v>280</v>
      </c>
      <c r="AH463" s="206">
        <v>0</v>
      </c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 x14ac:dyDescent="0.25">
      <c r="A464" s="223"/>
      <c r="B464" s="224"/>
      <c r="C464" s="254" t="s">
        <v>1135</v>
      </c>
      <c r="D464" s="226"/>
      <c r="E464" s="227">
        <v>1.6</v>
      </c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 t="s">
        <v>280</v>
      </c>
      <c r="AH464" s="206">
        <v>0</v>
      </c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5">
      <c r="A465" s="237">
        <v>91</v>
      </c>
      <c r="B465" s="238" t="s">
        <v>779</v>
      </c>
      <c r="C465" s="253" t="s">
        <v>780</v>
      </c>
      <c r="D465" s="239" t="s">
        <v>370</v>
      </c>
      <c r="E465" s="240">
        <v>114.23699999999999</v>
      </c>
      <c r="F465" s="241"/>
      <c r="G465" s="242">
        <f>ROUND(E465*F465,2)</f>
        <v>0</v>
      </c>
      <c r="H465" s="241"/>
      <c r="I465" s="242">
        <f>ROUND(E465*H465,2)</f>
        <v>0</v>
      </c>
      <c r="J465" s="241"/>
      <c r="K465" s="242">
        <f>ROUND(E465*J465,2)</f>
        <v>0</v>
      </c>
      <c r="L465" s="242">
        <v>21</v>
      </c>
      <c r="M465" s="242">
        <f>G465*(1+L465/100)</f>
        <v>0</v>
      </c>
      <c r="N465" s="242">
        <v>3.0000000000000001E-5</v>
      </c>
      <c r="O465" s="242">
        <f>ROUND(E465*N465,2)</f>
        <v>0</v>
      </c>
      <c r="P465" s="242">
        <v>0</v>
      </c>
      <c r="Q465" s="243">
        <f>ROUND(E465*P465,2)</f>
        <v>0</v>
      </c>
      <c r="R465" s="225"/>
      <c r="S465" s="225" t="s">
        <v>276</v>
      </c>
      <c r="T465" s="225" t="s">
        <v>277</v>
      </c>
      <c r="U465" s="225">
        <v>0.13719999999999999</v>
      </c>
      <c r="V465" s="225">
        <f>ROUND(E465*U465,2)</f>
        <v>15.67</v>
      </c>
      <c r="W465" s="225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 t="s">
        <v>659</v>
      </c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ht="20.399999999999999" outlineLevel="1" x14ac:dyDescent="0.25">
      <c r="A466" s="223"/>
      <c r="B466" s="224"/>
      <c r="C466" s="254" t="s">
        <v>1136</v>
      </c>
      <c r="D466" s="226"/>
      <c r="E466" s="227">
        <v>25.43</v>
      </c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 t="s">
        <v>280</v>
      </c>
      <c r="AH466" s="206">
        <v>0</v>
      </c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ht="20.399999999999999" outlineLevel="1" x14ac:dyDescent="0.25">
      <c r="A467" s="223"/>
      <c r="B467" s="224"/>
      <c r="C467" s="254" t="s">
        <v>1137</v>
      </c>
      <c r="D467" s="226"/>
      <c r="E467" s="227">
        <v>19.78</v>
      </c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 t="s">
        <v>280</v>
      </c>
      <c r="AH467" s="206">
        <v>0</v>
      </c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 x14ac:dyDescent="0.25">
      <c r="A468" s="223"/>
      <c r="B468" s="224"/>
      <c r="C468" s="254" t="s">
        <v>1138</v>
      </c>
      <c r="D468" s="226"/>
      <c r="E468" s="227">
        <v>13.59</v>
      </c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 t="s">
        <v>280</v>
      </c>
      <c r="AH468" s="206">
        <v>0</v>
      </c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ht="20.399999999999999" outlineLevel="1" x14ac:dyDescent="0.25">
      <c r="A469" s="223"/>
      <c r="B469" s="224"/>
      <c r="C469" s="254" t="s">
        <v>1139</v>
      </c>
      <c r="D469" s="226"/>
      <c r="E469" s="227">
        <v>6.59</v>
      </c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 t="s">
        <v>280</v>
      </c>
      <c r="AH469" s="206">
        <v>0</v>
      </c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ht="30.6" outlineLevel="1" x14ac:dyDescent="0.25">
      <c r="A470" s="223"/>
      <c r="B470" s="224"/>
      <c r="C470" s="254" t="s">
        <v>1140</v>
      </c>
      <c r="D470" s="226"/>
      <c r="E470" s="227">
        <v>29.942</v>
      </c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 t="s">
        <v>280</v>
      </c>
      <c r="AH470" s="206">
        <v>0</v>
      </c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ht="20.399999999999999" outlineLevel="1" x14ac:dyDescent="0.25">
      <c r="A471" s="223"/>
      <c r="B471" s="224"/>
      <c r="C471" s="254" t="s">
        <v>1141</v>
      </c>
      <c r="D471" s="226"/>
      <c r="E471" s="227">
        <v>18.905000000000001</v>
      </c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 t="s">
        <v>280</v>
      </c>
      <c r="AH471" s="206">
        <v>0</v>
      </c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 x14ac:dyDescent="0.25">
      <c r="A472" s="237">
        <v>92</v>
      </c>
      <c r="B472" s="238" t="s">
        <v>788</v>
      </c>
      <c r="C472" s="253" t="s">
        <v>789</v>
      </c>
      <c r="D472" s="239" t="s">
        <v>314</v>
      </c>
      <c r="E472" s="240">
        <v>146.68</v>
      </c>
      <c r="F472" s="241"/>
      <c r="G472" s="242">
        <f>ROUND(E472*F472,2)</f>
        <v>0</v>
      </c>
      <c r="H472" s="241"/>
      <c r="I472" s="242">
        <f>ROUND(E472*H472,2)</f>
        <v>0</v>
      </c>
      <c r="J472" s="241"/>
      <c r="K472" s="242">
        <f>ROUND(E472*J472,2)</f>
        <v>0</v>
      </c>
      <c r="L472" s="242">
        <v>21</v>
      </c>
      <c r="M472" s="242">
        <f>G472*(1+L472/100)</f>
        <v>0</v>
      </c>
      <c r="N472" s="242">
        <v>0</v>
      </c>
      <c r="O472" s="242">
        <f>ROUND(E472*N472,2)</f>
        <v>0</v>
      </c>
      <c r="P472" s="242">
        <v>1E-3</v>
      </c>
      <c r="Q472" s="243">
        <f>ROUND(E472*P472,2)</f>
        <v>0.15</v>
      </c>
      <c r="R472" s="225"/>
      <c r="S472" s="225" t="s">
        <v>276</v>
      </c>
      <c r="T472" s="225" t="s">
        <v>277</v>
      </c>
      <c r="U472" s="225">
        <v>0.105</v>
      </c>
      <c r="V472" s="225">
        <f>ROUND(E472*U472,2)</f>
        <v>15.4</v>
      </c>
      <c r="W472" s="225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 t="s">
        <v>659</v>
      </c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 x14ac:dyDescent="0.25">
      <c r="A473" s="223"/>
      <c r="B473" s="224"/>
      <c r="C473" s="254" t="s">
        <v>1129</v>
      </c>
      <c r="D473" s="226"/>
      <c r="E473" s="227">
        <v>45.92</v>
      </c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 t="s">
        <v>280</v>
      </c>
      <c r="AH473" s="206">
        <v>0</v>
      </c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 x14ac:dyDescent="0.25">
      <c r="A474" s="223"/>
      <c r="B474" s="224"/>
      <c r="C474" s="254" t="s">
        <v>1130</v>
      </c>
      <c r="D474" s="226"/>
      <c r="E474" s="227">
        <v>29.9</v>
      </c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 t="s">
        <v>280</v>
      </c>
      <c r="AH474" s="206">
        <v>0</v>
      </c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5">
      <c r="A475" s="223"/>
      <c r="B475" s="224"/>
      <c r="C475" s="254" t="s">
        <v>1131</v>
      </c>
      <c r="D475" s="226"/>
      <c r="E475" s="227">
        <v>9.9600000000000009</v>
      </c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 t="s">
        <v>280</v>
      </c>
      <c r="AH475" s="206">
        <v>0</v>
      </c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outlineLevel="1" x14ac:dyDescent="0.25">
      <c r="A476" s="223"/>
      <c r="B476" s="224"/>
      <c r="C476" s="254" t="s">
        <v>1115</v>
      </c>
      <c r="D476" s="226"/>
      <c r="E476" s="227">
        <v>12.94</v>
      </c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 t="s">
        <v>280</v>
      </c>
      <c r="AH476" s="206">
        <v>0</v>
      </c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</row>
    <row r="477" spans="1:60" outlineLevel="1" x14ac:dyDescent="0.25">
      <c r="A477" s="223"/>
      <c r="B477" s="224"/>
      <c r="C477" s="254" t="s">
        <v>1132</v>
      </c>
      <c r="D477" s="226"/>
      <c r="E477" s="227">
        <v>4.95</v>
      </c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 t="s">
        <v>280</v>
      </c>
      <c r="AH477" s="206">
        <v>0</v>
      </c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 x14ac:dyDescent="0.25">
      <c r="A478" s="223"/>
      <c r="B478" s="224"/>
      <c r="C478" s="254" t="s">
        <v>1133</v>
      </c>
      <c r="D478" s="226"/>
      <c r="E478" s="227">
        <v>20.079999999999998</v>
      </c>
      <c r="F478" s="225"/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 t="s">
        <v>280</v>
      </c>
      <c r="AH478" s="206">
        <v>0</v>
      </c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 x14ac:dyDescent="0.25">
      <c r="A479" s="223"/>
      <c r="B479" s="224"/>
      <c r="C479" s="254" t="s">
        <v>1134</v>
      </c>
      <c r="D479" s="226"/>
      <c r="E479" s="227">
        <v>21.33</v>
      </c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 t="s">
        <v>280</v>
      </c>
      <c r="AH479" s="206">
        <v>0</v>
      </c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 x14ac:dyDescent="0.25">
      <c r="A480" s="223"/>
      <c r="B480" s="224"/>
      <c r="C480" s="254" t="s">
        <v>1135</v>
      </c>
      <c r="D480" s="226"/>
      <c r="E480" s="227">
        <v>1.6</v>
      </c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 t="s">
        <v>280</v>
      </c>
      <c r="AH480" s="206">
        <v>0</v>
      </c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ht="20.399999999999999" outlineLevel="1" x14ac:dyDescent="0.25">
      <c r="A481" s="237">
        <v>93</v>
      </c>
      <c r="B481" s="238" t="s">
        <v>795</v>
      </c>
      <c r="C481" s="253" t="s">
        <v>796</v>
      </c>
      <c r="D481" s="239" t="s">
        <v>314</v>
      </c>
      <c r="E481" s="240">
        <v>135.74</v>
      </c>
      <c r="F481" s="241"/>
      <c r="G481" s="242">
        <f>ROUND(E481*F481,2)</f>
        <v>0</v>
      </c>
      <c r="H481" s="241"/>
      <c r="I481" s="242">
        <f>ROUND(E481*H481,2)</f>
        <v>0</v>
      </c>
      <c r="J481" s="241"/>
      <c r="K481" s="242">
        <f>ROUND(E481*J481,2)</f>
        <v>0</v>
      </c>
      <c r="L481" s="242">
        <v>21</v>
      </c>
      <c r="M481" s="242">
        <f>G481*(1+L481/100)</f>
        <v>0</v>
      </c>
      <c r="N481" s="242">
        <v>2.5000000000000001E-4</v>
      </c>
      <c r="O481" s="242">
        <f>ROUND(E481*N481,2)</f>
        <v>0.03</v>
      </c>
      <c r="P481" s="242">
        <v>0</v>
      </c>
      <c r="Q481" s="243">
        <f>ROUND(E481*P481,2)</f>
        <v>0</v>
      </c>
      <c r="R481" s="225"/>
      <c r="S481" s="225" t="s">
        <v>276</v>
      </c>
      <c r="T481" s="225" t="s">
        <v>277</v>
      </c>
      <c r="U481" s="225">
        <v>0.25840000000000002</v>
      </c>
      <c r="V481" s="225">
        <f>ROUND(E481*U481,2)</f>
        <v>35.08</v>
      </c>
      <c r="W481" s="225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 t="s">
        <v>659</v>
      </c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 x14ac:dyDescent="0.25">
      <c r="A482" s="223"/>
      <c r="B482" s="224"/>
      <c r="C482" s="254" t="s">
        <v>1142</v>
      </c>
      <c r="D482" s="226"/>
      <c r="E482" s="227">
        <v>46.01</v>
      </c>
      <c r="F482" s="225"/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 t="s">
        <v>280</v>
      </c>
      <c r="AH482" s="206">
        <v>0</v>
      </c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outlineLevel="1" x14ac:dyDescent="0.25">
      <c r="A483" s="223"/>
      <c r="B483" s="224"/>
      <c r="C483" s="254" t="s">
        <v>1130</v>
      </c>
      <c r="D483" s="226"/>
      <c r="E483" s="227">
        <v>29.9</v>
      </c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 t="s">
        <v>280</v>
      </c>
      <c r="AH483" s="206">
        <v>0</v>
      </c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outlineLevel="1" x14ac:dyDescent="0.25">
      <c r="A484" s="223"/>
      <c r="B484" s="224"/>
      <c r="C484" s="254" t="s">
        <v>1143</v>
      </c>
      <c r="D484" s="226"/>
      <c r="E484" s="227">
        <v>13.32</v>
      </c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 t="s">
        <v>280</v>
      </c>
      <c r="AH484" s="206">
        <v>0</v>
      </c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outlineLevel="1" x14ac:dyDescent="0.25">
      <c r="A485" s="223"/>
      <c r="B485" s="224"/>
      <c r="C485" s="254" t="s">
        <v>1144</v>
      </c>
      <c r="D485" s="226"/>
      <c r="E485" s="227">
        <v>5.12</v>
      </c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 t="s">
        <v>280</v>
      </c>
      <c r="AH485" s="206">
        <v>0</v>
      </c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outlineLevel="1" x14ac:dyDescent="0.25">
      <c r="A486" s="223"/>
      <c r="B486" s="224"/>
      <c r="C486" s="254" t="s">
        <v>1145</v>
      </c>
      <c r="D486" s="226"/>
      <c r="E486" s="227">
        <v>20.059999999999999</v>
      </c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 t="s">
        <v>280</v>
      </c>
      <c r="AH486" s="206">
        <v>0</v>
      </c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 x14ac:dyDescent="0.25">
      <c r="A487" s="223"/>
      <c r="B487" s="224"/>
      <c r="C487" s="254" t="s">
        <v>1146</v>
      </c>
      <c r="D487" s="226"/>
      <c r="E487" s="227">
        <v>21.33</v>
      </c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 t="s">
        <v>280</v>
      </c>
      <c r="AH487" s="206">
        <v>0</v>
      </c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outlineLevel="1" x14ac:dyDescent="0.25">
      <c r="A488" s="237">
        <v>94</v>
      </c>
      <c r="B488" s="238" t="s">
        <v>804</v>
      </c>
      <c r="C488" s="253" t="s">
        <v>805</v>
      </c>
      <c r="D488" s="239" t="s">
        <v>370</v>
      </c>
      <c r="E488" s="240">
        <v>135.74</v>
      </c>
      <c r="F488" s="241"/>
      <c r="G488" s="242">
        <f>ROUND(E488*F488,2)</f>
        <v>0</v>
      </c>
      <c r="H488" s="241"/>
      <c r="I488" s="242">
        <f>ROUND(E488*H488,2)</f>
        <v>0</v>
      </c>
      <c r="J488" s="241"/>
      <c r="K488" s="242">
        <f>ROUND(E488*J488,2)</f>
        <v>0</v>
      </c>
      <c r="L488" s="242">
        <v>21</v>
      </c>
      <c r="M488" s="242">
        <f>G488*(1+L488/100)</f>
        <v>0</v>
      </c>
      <c r="N488" s="242">
        <v>4.0000000000000003E-5</v>
      </c>
      <c r="O488" s="242">
        <f>ROUND(E488*N488,2)</f>
        <v>0.01</v>
      </c>
      <c r="P488" s="242">
        <v>0</v>
      </c>
      <c r="Q488" s="243">
        <f>ROUND(E488*P488,2)</f>
        <v>0</v>
      </c>
      <c r="R488" s="225"/>
      <c r="S488" s="225" t="s">
        <v>276</v>
      </c>
      <c r="T488" s="225" t="s">
        <v>277</v>
      </c>
      <c r="U488" s="225">
        <v>7.8200000000000006E-2</v>
      </c>
      <c r="V488" s="225">
        <f>ROUND(E488*U488,2)</f>
        <v>10.61</v>
      </c>
      <c r="W488" s="225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 t="s">
        <v>659</v>
      </c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</row>
    <row r="489" spans="1:60" outlineLevel="1" x14ac:dyDescent="0.25">
      <c r="A489" s="223"/>
      <c r="B489" s="224"/>
      <c r="C489" s="254" t="s">
        <v>1142</v>
      </c>
      <c r="D489" s="226"/>
      <c r="E489" s="227">
        <v>46.01</v>
      </c>
      <c r="F489" s="225"/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 t="s">
        <v>280</v>
      </c>
      <c r="AH489" s="206">
        <v>0</v>
      </c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 x14ac:dyDescent="0.25">
      <c r="A490" s="223"/>
      <c r="B490" s="224"/>
      <c r="C490" s="254" t="s">
        <v>1130</v>
      </c>
      <c r="D490" s="226"/>
      <c r="E490" s="227">
        <v>29.9</v>
      </c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 t="s">
        <v>280</v>
      </c>
      <c r="AH490" s="206">
        <v>0</v>
      </c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 x14ac:dyDescent="0.25">
      <c r="A491" s="223"/>
      <c r="B491" s="224"/>
      <c r="C491" s="254" t="s">
        <v>1143</v>
      </c>
      <c r="D491" s="226"/>
      <c r="E491" s="227">
        <v>13.32</v>
      </c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 t="s">
        <v>280</v>
      </c>
      <c r="AH491" s="206">
        <v>0</v>
      </c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outlineLevel="1" x14ac:dyDescent="0.25">
      <c r="A492" s="223"/>
      <c r="B492" s="224"/>
      <c r="C492" s="254" t="s">
        <v>1144</v>
      </c>
      <c r="D492" s="226"/>
      <c r="E492" s="227">
        <v>5.12</v>
      </c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 t="s">
        <v>280</v>
      </c>
      <c r="AH492" s="206">
        <v>0</v>
      </c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</row>
    <row r="493" spans="1:60" outlineLevel="1" x14ac:dyDescent="0.25">
      <c r="A493" s="223"/>
      <c r="B493" s="224"/>
      <c r="C493" s="254" t="s">
        <v>1145</v>
      </c>
      <c r="D493" s="226"/>
      <c r="E493" s="227">
        <v>20.059999999999999</v>
      </c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 t="s">
        <v>280</v>
      </c>
      <c r="AH493" s="206">
        <v>0</v>
      </c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6"/>
      <c r="BA493" s="206"/>
      <c r="BB493" s="206"/>
      <c r="BC493" s="206"/>
      <c r="BD493" s="206"/>
      <c r="BE493" s="206"/>
      <c r="BF493" s="206"/>
      <c r="BG493" s="206"/>
      <c r="BH493" s="206"/>
    </row>
    <row r="494" spans="1:60" outlineLevel="1" x14ac:dyDescent="0.25">
      <c r="A494" s="223"/>
      <c r="B494" s="224"/>
      <c r="C494" s="254" t="s">
        <v>1146</v>
      </c>
      <c r="D494" s="226"/>
      <c r="E494" s="227">
        <v>21.33</v>
      </c>
      <c r="F494" s="225"/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 t="s">
        <v>280</v>
      </c>
      <c r="AH494" s="206">
        <v>0</v>
      </c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</row>
    <row r="495" spans="1:60" outlineLevel="1" x14ac:dyDescent="0.25">
      <c r="A495" s="244">
        <v>95</v>
      </c>
      <c r="B495" s="245" t="s">
        <v>666</v>
      </c>
      <c r="C495" s="255" t="s">
        <v>667</v>
      </c>
      <c r="D495" s="246" t="s">
        <v>0</v>
      </c>
      <c r="E495" s="247">
        <v>1309.2101399999999</v>
      </c>
      <c r="F495" s="248"/>
      <c r="G495" s="249">
        <f>ROUND(E495*F495,2)</f>
        <v>0</v>
      </c>
      <c r="H495" s="248"/>
      <c r="I495" s="249">
        <f>ROUND(E495*H495,2)</f>
        <v>0</v>
      </c>
      <c r="J495" s="248"/>
      <c r="K495" s="249">
        <f>ROUND(E495*J495,2)</f>
        <v>0</v>
      </c>
      <c r="L495" s="249">
        <v>21</v>
      </c>
      <c r="M495" s="249">
        <f>G495*(1+L495/100)</f>
        <v>0</v>
      </c>
      <c r="N495" s="249">
        <v>0</v>
      </c>
      <c r="O495" s="249">
        <f>ROUND(E495*N495,2)</f>
        <v>0</v>
      </c>
      <c r="P495" s="249">
        <v>0</v>
      </c>
      <c r="Q495" s="250">
        <f>ROUND(E495*P495,2)</f>
        <v>0</v>
      </c>
      <c r="R495" s="225"/>
      <c r="S495" s="225" t="s">
        <v>276</v>
      </c>
      <c r="T495" s="225" t="s">
        <v>277</v>
      </c>
      <c r="U495" s="225">
        <v>0</v>
      </c>
      <c r="V495" s="225">
        <f>ROUND(E495*U495,2)</f>
        <v>0</v>
      </c>
      <c r="W495" s="225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 t="s">
        <v>455</v>
      </c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6"/>
      <c r="BA495" s="206"/>
      <c r="BB495" s="206"/>
      <c r="BC495" s="206"/>
      <c r="BD495" s="206"/>
      <c r="BE495" s="206"/>
      <c r="BF495" s="206"/>
      <c r="BG495" s="206"/>
      <c r="BH495" s="206"/>
    </row>
    <row r="496" spans="1:60" ht="20.399999999999999" outlineLevel="1" x14ac:dyDescent="0.25">
      <c r="A496" s="237">
        <v>96</v>
      </c>
      <c r="B496" s="238" t="s">
        <v>806</v>
      </c>
      <c r="C496" s="253" t="s">
        <v>807</v>
      </c>
      <c r="D496" s="239" t="s">
        <v>314</v>
      </c>
      <c r="E496" s="240">
        <v>135.74</v>
      </c>
      <c r="F496" s="241"/>
      <c r="G496" s="242">
        <f>ROUND(E496*F496,2)</f>
        <v>0</v>
      </c>
      <c r="H496" s="241"/>
      <c r="I496" s="242">
        <f>ROUND(E496*H496,2)</f>
        <v>0</v>
      </c>
      <c r="J496" s="241"/>
      <c r="K496" s="242">
        <f>ROUND(E496*J496,2)</f>
        <v>0</v>
      </c>
      <c r="L496" s="242">
        <v>21</v>
      </c>
      <c r="M496" s="242">
        <f>G496*(1+L496/100)</f>
        <v>0</v>
      </c>
      <c r="N496" s="242">
        <v>5.3600000000000002E-3</v>
      </c>
      <c r="O496" s="242">
        <f>ROUND(E496*N496,2)</f>
        <v>0.73</v>
      </c>
      <c r="P496" s="242">
        <v>0</v>
      </c>
      <c r="Q496" s="243">
        <f>ROUND(E496*P496,2)</f>
        <v>0</v>
      </c>
      <c r="R496" s="225"/>
      <c r="S496" s="225" t="s">
        <v>289</v>
      </c>
      <c r="T496" s="225" t="s">
        <v>277</v>
      </c>
      <c r="U496" s="225">
        <v>0</v>
      </c>
      <c r="V496" s="225">
        <f>ROUND(E496*U496,2)</f>
        <v>0</v>
      </c>
      <c r="W496" s="225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 t="s">
        <v>659</v>
      </c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6"/>
      <c r="BA496" s="206"/>
      <c r="BB496" s="206"/>
      <c r="BC496" s="206"/>
      <c r="BD496" s="206"/>
      <c r="BE496" s="206"/>
      <c r="BF496" s="206"/>
      <c r="BG496" s="206"/>
      <c r="BH496" s="206"/>
    </row>
    <row r="497" spans="1:60" outlineLevel="1" x14ac:dyDescent="0.25">
      <c r="A497" s="223"/>
      <c r="B497" s="224"/>
      <c r="C497" s="254" t="s">
        <v>1142</v>
      </c>
      <c r="D497" s="226"/>
      <c r="E497" s="227">
        <v>46.01</v>
      </c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 t="s">
        <v>280</v>
      </c>
      <c r="AH497" s="206">
        <v>0</v>
      </c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6"/>
      <c r="BA497" s="206"/>
      <c r="BB497" s="206"/>
      <c r="BC497" s="206"/>
      <c r="BD497" s="206"/>
      <c r="BE497" s="206"/>
      <c r="BF497" s="206"/>
      <c r="BG497" s="206"/>
      <c r="BH497" s="206"/>
    </row>
    <row r="498" spans="1:60" outlineLevel="1" x14ac:dyDescent="0.25">
      <c r="A498" s="223"/>
      <c r="B498" s="224"/>
      <c r="C498" s="254" t="s">
        <v>1130</v>
      </c>
      <c r="D498" s="226"/>
      <c r="E498" s="227">
        <v>29.9</v>
      </c>
      <c r="F498" s="225"/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 t="s">
        <v>280</v>
      </c>
      <c r="AH498" s="206">
        <v>0</v>
      </c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6"/>
      <c r="AX498" s="206"/>
      <c r="AY498" s="206"/>
      <c r="AZ498" s="206"/>
      <c r="BA498" s="206"/>
      <c r="BB498" s="206"/>
      <c r="BC498" s="206"/>
      <c r="BD498" s="206"/>
      <c r="BE498" s="206"/>
      <c r="BF498" s="206"/>
      <c r="BG498" s="206"/>
      <c r="BH498" s="206"/>
    </row>
    <row r="499" spans="1:60" outlineLevel="1" x14ac:dyDescent="0.25">
      <c r="A499" s="223"/>
      <c r="B499" s="224"/>
      <c r="C499" s="254" t="s">
        <v>1143</v>
      </c>
      <c r="D499" s="226"/>
      <c r="E499" s="227">
        <v>13.32</v>
      </c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 t="s">
        <v>280</v>
      </c>
      <c r="AH499" s="206">
        <v>0</v>
      </c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</row>
    <row r="500" spans="1:60" outlineLevel="1" x14ac:dyDescent="0.25">
      <c r="A500" s="223"/>
      <c r="B500" s="224"/>
      <c r="C500" s="254" t="s">
        <v>1144</v>
      </c>
      <c r="D500" s="226"/>
      <c r="E500" s="227">
        <v>5.12</v>
      </c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 t="s">
        <v>280</v>
      </c>
      <c r="AH500" s="206">
        <v>0</v>
      </c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</row>
    <row r="501" spans="1:60" outlineLevel="1" x14ac:dyDescent="0.25">
      <c r="A501" s="223"/>
      <c r="B501" s="224"/>
      <c r="C501" s="254" t="s">
        <v>1145</v>
      </c>
      <c r="D501" s="226"/>
      <c r="E501" s="227">
        <v>20.059999999999999</v>
      </c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 t="s">
        <v>280</v>
      </c>
      <c r="AH501" s="206">
        <v>0</v>
      </c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</row>
    <row r="502" spans="1:60" outlineLevel="1" x14ac:dyDescent="0.25">
      <c r="A502" s="223"/>
      <c r="B502" s="224"/>
      <c r="C502" s="254" t="s">
        <v>1146</v>
      </c>
      <c r="D502" s="226"/>
      <c r="E502" s="227">
        <v>21.33</v>
      </c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 t="s">
        <v>280</v>
      </c>
      <c r="AH502" s="206">
        <v>0</v>
      </c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</row>
    <row r="503" spans="1:60" outlineLevel="1" x14ac:dyDescent="0.25">
      <c r="A503" s="237">
        <v>97</v>
      </c>
      <c r="B503" s="238" t="s">
        <v>808</v>
      </c>
      <c r="C503" s="253" t="s">
        <v>809</v>
      </c>
      <c r="D503" s="239" t="s">
        <v>370</v>
      </c>
      <c r="E503" s="240">
        <v>119.94880000000001</v>
      </c>
      <c r="F503" s="241"/>
      <c r="G503" s="242">
        <f>ROUND(E503*F503,2)</f>
        <v>0</v>
      </c>
      <c r="H503" s="241"/>
      <c r="I503" s="242">
        <f>ROUND(E503*H503,2)</f>
        <v>0</v>
      </c>
      <c r="J503" s="241"/>
      <c r="K503" s="242">
        <f>ROUND(E503*J503,2)</f>
        <v>0</v>
      </c>
      <c r="L503" s="242">
        <v>21</v>
      </c>
      <c r="M503" s="242">
        <f>G503*(1+L503/100)</f>
        <v>0</v>
      </c>
      <c r="N503" s="242">
        <v>5.5000000000000003E-4</v>
      </c>
      <c r="O503" s="242">
        <f>ROUND(E503*N503,2)</f>
        <v>7.0000000000000007E-2</v>
      </c>
      <c r="P503" s="242">
        <v>0</v>
      </c>
      <c r="Q503" s="243">
        <f>ROUND(E503*P503,2)</f>
        <v>0</v>
      </c>
      <c r="R503" s="225" t="s">
        <v>672</v>
      </c>
      <c r="S503" s="225" t="s">
        <v>810</v>
      </c>
      <c r="T503" s="225" t="s">
        <v>277</v>
      </c>
      <c r="U503" s="225">
        <v>0</v>
      </c>
      <c r="V503" s="225">
        <f>ROUND(E503*U503,2)</f>
        <v>0</v>
      </c>
      <c r="W503" s="225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 t="s">
        <v>694</v>
      </c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</row>
    <row r="504" spans="1:60" outlineLevel="1" x14ac:dyDescent="0.25">
      <c r="A504" s="223"/>
      <c r="B504" s="224"/>
      <c r="C504" s="256" t="s">
        <v>751</v>
      </c>
      <c r="D504" s="228"/>
      <c r="E504" s="229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 t="s">
        <v>280</v>
      </c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</row>
    <row r="505" spans="1:60" ht="20.399999999999999" outlineLevel="1" x14ac:dyDescent="0.25">
      <c r="A505" s="223"/>
      <c r="B505" s="224"/>
      <c r="C505" s="257" t="s">
        <v>1147</v>
      </c>
      <c r="D505" s="228"/>
      <c r="E505" s="229">
        <v>25.43</v>
      </c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 t="s">
        <v>280</v>
      </c>
      <c r="AH505" s="206">
        <v>2</v>
      </c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</row>
    <row r="506" spans="1:60" ht="20.399999999999999" outlineLevel="1" x14ac:dyDescent="0.25">
      <c r="A506" s="223"/>
      <c r="B506" s="224"/>
      <c r="C506" s="257" t="s">
        <v>1148</v>
      </c>
      <c r="D506" s="228"/>
      <c r="E506" s="229">
        <v>19.78</v>
      </c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 t="s">
        <v>280</v>
      </c>
      <c r="AH506" s="206">
        <v>2</v>
      </c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</row>
    <row r="507" spans="1:60" outlineLevel="1" x14ac:dyDescent="0.25">
      <c r="A507" s="223"/>
      <c r="B507" s="224"/>
      <c r="C507" s="257" t="s">
        <v>1149</v>
      </c>
      <c r="D507" s="228"/>
      <c r="E507" s="229">
        <v>13.59</v>
      </c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 t="s">
        <v>280</v>
      </c>
      <c r="AH507" s="206">
        <v>2</v>
      </c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</row>
    <row r="508" spans="1:60" ht="20.399999999999999" outlineLevel="1" x14ac:dyDescent="0.25">
      <c r="A508" s="223"/>
      <c r="B508" s="224"/>
      <c r="C508" s="257" t="s">
        <v>1150</v>
      </c>
      <c r="D508" s="228"/>
      <c r="E508" s="229">
        <v>6.59</v>
      </c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 t="s">
        <v>280</v>
      </c>
      <c r="AH508" s="206">
        <v>2</v>
      </c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</row>
    <row r="509" spans="1:60" ht="30.6" outlineLevel="1" x14ac:dyDescent="0.25">
      <c r="A509" s="223"/>
      <c r="B509" s="224"/>
      <c r="C509" s="257" t="s">
        <v>1151</v>
      </c>
      <c r="D509" s="228"/>
      <c r="E509" s="229">
        <v>29.942</v>
      </c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 t="s">
        <v>280</v>
      </c>
      <c r="AH509" s="206">
        <v>2</v>
      </c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</row>
    <row r="510" spans="1:60" ht="20.399999999999999" outlineLevel="1" x14ac:dyDescent="0.25">
      <c r="A510" s="223"/>
      <c r="B510" s="224"/>
      <c r="C510" s="257" t="s">
        <v>1152</v>
      </c>
      <c r="D510" s="228"/>
      <c r="E510" s="229">
        <v>18.905000000000001</v>
      </c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 t="s">
        <v>280</v>
      </c>
      <c r="AH510" s="206">
        <v>2</v>
      </c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6"/>
      <c r="AT510" s="206"/>
      <c r="AU510" s="206"/>
      <c r="AV510" s="206"/>
      <c r="AW510" s="206"/>
      <c r="AX510" s="206"/>
      <c r="AY510" s="206"/>
      <c r="AZ510" s="206"/>
      <c r="BA510" s="206"/>
      <c r="BB510" s="206"/>
      <c r="BC510" s="206"/>
      <c r="BD510" s="206"/>
      <c r="BE510" s="206"/>
      <c r="BF510" s="206"/>
      <c r="BG510" s="206"/>
      <c r="BH510" s="206"/>
    </row>
    <row r="511" spans="1:60" outlineLevel="1" x14ac:dyDescent="0.25">
      <c r="A511" s="223"/>
      <c r="B511" s="224"/>
      <c r="C511" s="256" t="s">
        <v>761</v>
      </c>
      <c r="D511" s="228"/>
      <c r="E511" s="229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 t="s">
        <v>280</v>
      </c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</row>
    <row r="512" spans="1:60" outlineLevel="1" x14ac:dyDescent="0.25">
      <c r="A512" s="223"/>
      <c r="B512" s="224"/>
      <c r="C512" s="254" t="s">
        <v>1153</v>
      </c>
      <c r="D512" s="226"/>
      <c r="E512" s="227">
        <v>119.94884999999999</v>
      </c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 t="s">
        <v>280</v>
      </c>
      <c r="AH512" s="206">
        <v>0</v>
      </c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</row>
    <row r="513" spans="1:60" ht="20.399999999999999" outlineLevel="1" x14ac:dyDescent="0.25">
      <c r="A513" s="237">
        <v>98</v>
      </c>
      <c r="B513" s="238" t="s">
        <v>819</v>
      </c>
      <c r="C513" s="253" t="s">
        <v>820</v>
      </c>
      <c r="D513" s="239" t="s">
        <v>314</v>
      </c>
      <c r="E513" s="240">
        <v>142.52699999999999</v>
      </c>
      <c r="F513" s="241"/>
      <c r="G513" s="242">
        <f>ROUND(E513*F513,2)</f>
        <v>0</v>
      </c>
      <c r="H513" s="241"/>
      <c r="I513" s="242">
        <f>ROUND(E513*H513,2)</f>
        <v>0</v>
      </c>
      <c r="J513" s="241"/>
      <c r="K513" s="242">
        <f>ROUND(E513*J513,2)</f>
        <v>0</v>
      </c>
      <c r="L513" s="242">
        <v>21</v>
      </c>
      <c r="M513" s="242">
        <f>G513*(1+L513/100)</f>
        <v>0</v>
      </c>
      <c r="N513" s="242">
        <v>2.8999999999999998E-3</v>
      </c>
      <c r="O513" s="242">
        <f>ROUND(E513*N513,2)</f>
        <v>0.41</v>
      </c>
      <c r="P513" s="242">
        <v>0</v>
      </c>
      <c r="Q513" s="243">
        <f>ROUND(E513*P513,2)</f>
        <v>0</v>
      </c>
      <c r="R513" s="225" t="s">
        <v>672</v>
      </c>
      <c r="S513" s="225" t="s">
        <v>276</v>
      </c>
      <c r="T513" s="225" t="s">
        <v>277</v>
      </c>
      <c r="U513" s="225">
        <v>0</v>
      </c>
      <c r="V513" s="225">
        <f>ROUND(E513*U513,2)</f>
        <v>0</v>
      </c>
      <c r="W513" s="225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 t="s">
        <v>694</v>
      </c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</row>
    <row r="514" spans="1:60" outlineLevel="1" x14ac:dyDescent="0.25">
      <c r="A514" s="223"/>
      <c r="B514" s="224"/>
      <c r="C514" s="256" t="s">
        <v>751</v>
      </c>
      <c r="D514" s="228"/>
      <c r="E514" s="229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 t="s">
        <v>280</v>
      </c>
      <c r="AH514" s="206"/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</row>
    <row r="515" spans="1:60" outlineLevel="1" x14ac:dyDescent="0.25">
      <c r="A515" s="223"/>
      <c r="B515" s="224"/>
      <c r="C515" s="257" t="s">
        <v>1154</v>
      </c>
      <c r="D515" s="228"/>
      <c r="E515" s="229">
        <v>46.01</v>
      </c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 t="s">
        <v>280</v>
      </c>
      <c r="AH515" s="206">
        <v>2</v>
      </c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</row>
    <row r="516" spans="1:60" outlineLevel="1" x14ac:dyDescent="0.25">
      <c r="A516" s="223"/>
      <c r="B516" s="224"/>
      <c r="C516" s="257" t="s">
        <v>1155</v>
      </c>
      <c r="D516" s="228"/>
      <c r="E516" s="229">
        <v>29.9</v>
      </c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 t="s">
        <v>280</v>
      </c>
      <c r="AH516" s="206">
        <v>2</v>
      </c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</row>
    <row r="517" spans="1:60" outlineLevel="1" x14ac:dyDescent="0.25">
      <c r="A517" s="223"/>
      <c r="B517" s="224"/>
      <c r="C517" s="257" t="s">
        <v>1156</v>
      </c>
      <c r="D517" s="228"/>
      <c r="E517" s="229">
        <v>13.32</v>
      </c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 t="s">
        <v>280</v>
      </c>
      <c r="AH517" s="206">
        <v>2</v>
      </c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</row>
    <row r="518" spans="1:60" outlineLevel="1" x14ac:dyDescent="0.25">
      <c r="A518" s="223"/>
      <c r="B518" s="224"/>
      <c r="C518" s="257" t="s">
        <v>1157</v>
      </c>
      <c r="D518" s="228"/>
      <c r="E518" s="229">
        <v>5.12</v>
      </c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 t="s">
        <v>280</v>
      </c>
      <c r="AH518" s="206">
        <v>2</v>
      </c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</row>
    <row r="519" spans="1:60" outlineLevel="1" x14ac:dyDescent="0.25">
      <c r="A519" s="223"/>
      <c r="B519" s="224"/>
      <c r="C519" s="257" t="s">
        <v>1158</v>
      </c>
      <c r="D519" s="228"/>
      <c r="E519" s="229">
        <v>20.059999999999999</v>
      </c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 t="s">
        <v>280</v>
      </c>
      <c r="AH519" s="206">
        <v>2</v>
      </c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</row>
    <row r="520" spans="1:60" outlineLevel="1" x14ac:dyDescent="0.25">
      <c r="A520" s="223"/>
      <c r="B520" s="224"/>
      <c r="C520" s="257" t="s">
        <v>1159</v>
      </c>
      <c r="D520" s="228"/>
      <c r="E520" s="229">
        <v>21.33</v>
      </c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 t="s">
        <v>280</v>
      </c>
      <c r="AH520" s="206">
        <v>2</v>
      </c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</row>
    <row r="521" spans="1:60" outlineLevel="1" x14ac:dyDescent="0.25">
      <c r="A521" s="223"/>
      <c r="B521" s="224"/>
      <c r="C521" s="256" t="s">
        <v>761</v>
      </c>
      <c r="D521" s="228"/>
      <c r="E521" s="229"/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 t="s">
        <v>280</v>
      </c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</row>
    <row r="522" spans="1:60" outlineLevel="1" x14ac:dyDescent="0.25">
      <c r="A522" s="223"/>
      <c r="B522" s="224"/>
      <c r="C522" s="254" t="s">
        <v>1160</v>
      </c>
      <c r="D522" s="226"/>
      <c r="E522" s="227">
        <v>142.52699999999999</v>
      </c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 t="s">
        <v>280</v>
      </c>
      <c r="AH522" s="206">
        <v>0</v>
      </c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</row>
    <row r="523" spans="1:60" x14ac:dyDescent="0.25">
      <c r="A523" s="231" t="s">
        <v>271</v>
      </c>
      <c r="B523" s="232" t="s">
        <v>232</v>
      </c>
      <c r="C523" s="252" t="s">
        <v>233</v>
      </c>
      <c r="D523" s="233"/>
      <c r="E523" s="234"/>
      <c r="F523" s="235"/>
      <c r="G523" s="235">
        <f>SUMIF(AG524:AG571,"&lt;&gt;NOR",G524:G571)</f>
        <v>0</v>
      </c>
      <c r="H523" s="235"/>
      <c r="I523" s="235">
        <f>SUM(I524:I571)</f>
        <v>0</v>
      </c>
      <c r="J523" s="235"/>
      <c r="K523" s="235">
        <f>SUM(K524:K571)</f>
        <v>0</v>
      </c>
      <c r="L523" s="235"/>
      <c r="M523" s="235">
        <f>SUM(M524:M571)</f>
        <v>0</v>
      </c>
      <c r="N523" s="235"/>
      <c r="O523" s="235">
        <f>SUM(O524:O571)</f>
        <v>0.42000000000000004</v>
      </c>
      <c r="P523" s="235"/>
      <c r="Q523" s="236">
        <f>SUM(Q524:Q571)</f>
        <v>0</v>
      </c>
      <c r="R523" s="230"/>
      <c r="S523" s="230"/>
      <c r="T523" s="230"/>
      <c r="U523" s="230"/>
      <c r="V523" s="230">
        <f>SUM(V524:V571)</f>
        <v>101.21</v>
      </c>
      <c r="W523" s="230"/>
      <c r="AG523" t="s">
        <v>272</v>
      </c>
    </row>
    <row r="524" spans="1:60" outlineLevel="1" x14ac:dyDescent="0.25">
      <c r="A524" s="237">
        <v>99</v>
      </c>
      <c r="B524" s="238" t="s">
        <v>829</v>
      </c>
      <c r="C524" s="253" t="s">
        <v>830</v>
      </c>
      <c r="D524" s="239" t="s">
        <v>314</v>
      </c>
      <c r="E524" s="240">
        <v>86.063999999999993</v>
      </c>
      <c r="F524" s="241"/>
      <c r="G524" s="242">
        <f>ROUND(E524*F524,2)</f>
        <v>0</v>
      </c>
      <c r="H524" s="241"/>
      <c r="I524" s="242">
        <f>ROUND(E524*H524,2)</f>
        <v>0</v>
      </c>
      <c r="J524" s="241"/>
      <c r="K524" s="242">
        <f>ROUND(E524*J524,2)</f>
        <v>0</v>
      </c>
      <c r="L524" s="242">
        <v>21</v>
      </c>
      <c r="M524" s="242">
        <f>G524*(1+L524/100)</f>
        <v>0</v>
      </c>
      <c r="N524" s="242">
        <v>2.1000000000000001E-4</v>
      </c>
      <c r="O524" s="242">
        <f>ROUND(E524*N524,2)</f>
        <v>0.02</v>
      </c>
      <c r="P524" s="242">
        <v>0</v>
      </c>
      <c r="Q524" s="243">
        <f>ROUND(E524*P524,2)</f>
        <v>0</v>
      </c>
      <c r="R524" s="225"/>
      <c r="S524" s="225" t="s">
        <v>276</v>
      </c>
      <c r="T524" s="225" t="s">
        <v>277</v>
      </c>
      <c r="U524" s="225">
        <v>0.05</v>
      </c>
      <c r="V524" s="225">
        <f>ROUND(E524*U524,2)</f>
        <v>4.3</v>
      </c>
      <c r="W524" s="225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 t="s">
        <v>659</v>
      </c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</row>
    <row r="525" spans="1:60" ht="20.399999999999999" outlineLevel="1" x14ac:dyDescent="0.25">
      <c r="A525" s="223"/>
      <c r="B525" s="224"/>
      <c r="C525" s="254" t="s">
        <v>956</v>
      </c>
      <c r="D525" s="226"/>
      <c r="E525" s="227">
        <v>7.5060000000000002</v>
      </c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 t="s">
        <v>280</v>
      </c>
      <c r="AH525" s="206">
        <v>0</v>
      </c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</row>
    <row r="526" spans="1:60" outlineLevel="1" x14ac:dyDescent="0.25">
      <c r="A526" s="223"/>
      <c r="B526" s="224"/>
      <c r="C526" s="254" t="s">
        <v>1161</v>
      </c>
      <c r="D526" s="226"/>
      <c r="E526" s="227">
        <v>6.6959999999999997</v>
      </c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 t="s">
        <v>280</v>
      </c>
      <c r="AH526" s="206">
        <v>0</v>
      </c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</row>
    <row r="527" spans="1:60" ht="20.399999999999999" outlineLevel="1" x14ac:dyDescent="0.25">
      <c r="A527" s="223"/>
      <c r="B527" s="224"/>
      <c r="C527" s="254" t="s">
        <v>957</v>
      </c>
      <c r="D527" s="226"/>
      <c r="E527" s="227">
        <v>2.4060000000000001</v>
      </c>
      <c r="F527" s="225"/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 t="s">
        <v>280</v>
      </c>
      <c r="AH527" s="206">
        <v>0</v>
      </c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</row>
    <row r="528" spans="1:60" ht="40.799999999999997" outlineLevel="1" x14ac:dyDescent="0.25">
      <c r="A528" s="223"/>
      <c r="B528" s="224"/>
      <c r="C528" s="254" t="s">
        <v>1162</v>
      </c>
      <c r="D528" s="226"/>
      <c r="E528" s="227">
        <v>26.166</v>
      </c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 t="s">
        <v>280</v>
      </c>
      <c r="AH528" s="206">
        <v>0</v>
      </c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</row>
    <row r="529" spans="1:60" ht="20.399999999999999" outlineLevel="1" x14ac:dyDescent="0.25">
      <c r="A529" s="223"/>
      <c r="B529" s="224"/>
      <c r="C529" s="254" t="s">
        <v>958</v>
      </c>
      <c r="D529" s="226"/>
      <c r="E529" s="227">
        <v>9.36</v>
      </c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 t="s">
        <v>280</v>
      </c>
      <c r="AH529" s="206">
        <v>0</v>
      </c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6"/>
      <c r="BA529" s="206"/>
      <c r="BB529" s="206"/>
      <c r="BC529" s="206"/>
      <c r="BD529" s="206"/>
      <c r="BE529" s="206"/>
      <c r="BF529" s="206"/>
      <c r="BG529" s="206"/>
      <c r="BH529" s="206"/>
    </row>
    <row r="530" spans="1:60" ht="30.6" outlineLevel="1" x14ac:dyDescent="0.25">
      <c r="A530" s="223"/>
      <c r="B530" s="224"/>
      <c r="C530" s="254" t="s">
        <v>1163</v>
      </c>
      <c r="D530" s="226"/>
      <c r="E530" s="227">
        <v>18.18</v>
      </c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 t="s">
        <v>280</v>
      </c>
      <c r="AH530" s="206">
        <v>0</v>
      </c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</row>
    <row r="531" spans="1:60" ht="20.399999999999999" outlineLevel="1" x14ac:dyDescent="0.25">
      <c r="A531" s="223"/>
      <c r="B531" s="224"/>
      <c r="C531" s="254" t="s">
        <v>1164</v>
      </c>
      <c r="D531" s="226"/>
      <c r="E531" s="227">
        <v>6.12</v>
      </c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 t="s">
        <v>280</v>
      </c>
      <c r="AH531" s="206">
        <v>0</v>
      </c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6"/>
      <c r="BA531" s="206"/>
      <c r="BB531" s="206"/>
      <c r="BC531" s="206"/>
      <c r="BD531" s="206"/>
      <c r="BE531" s="206"/>
      <c r="BF531" s="206"/>
      <c r="BG531" s="206"/>
      <c r="BH531" s="206"/>
    </row>
    <row r="532" spans="1:60" outlineLevel="1" x14ac:dyDescent="0.25">
      <c r="A532" s="223"/>
      <c r="B532" s="224"/>
      <c r="C532" s="254" t="s">
        <v>1165</v>
      </c>
      <c r="D532" s="226"/>
      <c r="E532" s="227">
        <v>2.88</v>
      </c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 t="s">
        <v>280</v>
      </c>
      <c r="AH532" s="206">
        <v>0</v>
      </c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</row>
    <row r="533" spans="1:60" ht="20.399999999999999" outlineLevel="1" x14ac:dyDescent="0.25">
      <c r="A533" s="223"/>
      <c r="B533" s="224"/>
      <c r="C533" s="254" t="s">
        <v>1166</v>
      </c>
      <c r="D533" s="226"/>
      <c r="E533" s="227">
        <v>3.87</v>
      </c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 t="s">
        <v>280</v>
      </c>
      <c r="AH533" s="206">
        <v>0</v>
      </c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</row>
    <row r="534" spans="1:60" outlineLevel="1" x14ac:dyDescent="0.25">
      <c r="A534" s="223"/>
      <c r="B534" s="224"/>
      <c r="C534" s="254" t="s">
        <v>1165</v>
      </c>
      <c r="D534" s="226"/>
      <c r="E534" s="227">
        <v>2.88</v>
      </c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 t="s">
        <v>280</v>
      </c>
      <c r="AH534" s="206">
        <v>0</v>
      </c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</row>
    <row r="535" spans="1:60" outlineLevel="1" x14ac:dyDescent="0.25">
      <c r="A535" s="237">
        <v>100</v>
      </c>
      <c r="B535" s="238" t="s">
        <v>840</v>
      </c>
      <c r="C535" s="253" t="s">
        <v>841</v>
      </c>
      <c r="D535" s="239" t="s">
        <v>314</v>
      </c>
      <c r="E535" s="240">
        <v>86.063999999999993</v>
      </c>
      <c r="F535" s="241"/>
      <c r="G535" s="242">
        <f>ROUND(E535*F535,2)</f>
        <v>0</v>
      </c>
      <c r="H535" s="241"/>
      <c r="I535" s="242">
        <f>ROUND(E535*H535,2)</f>
        <v>0</v>
      </c>
      <c r="J535" s="241"/>
      <c r="K535" s="242">
        <f>ROUND(E535*J535,2)</f>
        <v>0</v>
      </c>
      <c r="L535" s="242">
        <v>21</v>
      </c>
      <c r="M535" s="242">
        <f>G535*(1+L535/100)</f>
        <v>0</v>
      </c>
      <c r="N535" s="242">
        <v>4.5500000000000002E-3</v>
      </c>
      <c r="O535" s="242">
        <f>ROUND(E535*N535,2)</f>
        <v>0.39</v>
      </c>
      <c r="P535" s="242">
        <v>0</v>
      </c>
      <c r="Q535" s="243">
        <f>ROUND(E535*P535,2)</f>
        <v>0</v>
      </c>
      <c r="R535" s="225"/>
      <c r="S535" s="225" t="s">
        <v>276</v>
      </c>
      <c r="T535" s="225" t="s">
        <v>277</v>
      </c>
      <c r="U535" s="225">
        <v>1.1259999999999999</v>
      </c>
      <c r="V535" s="225">
        <f>ROUND(E535*U535,2)</f>
        <v>96.91</v>
      </c>
      <c r="W535" s="225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 t="s">
        <v>659</v>
      </c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</row>
    <row r="536" spans="1:60" ht="20.399999999999999" outlineLevel="1" x14ac:dyDescent="0.25">
      <c r="A536" s="223"/>
      <c r="B536" s="224"/>
      <c r="C536" s="254" t="s">
        <v>956</v>
      </c>
      <c r="D536" s="226"/>
      <c r="E536" s="227">
        <v>7.5060000000000002</v>
      </c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 t="s">
        <v>280</v>
      </c>
      <c r="AH536" s="206">
        <v>0</v>
      </c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</row>
    <row r="537" spans="1:60" outlineLevel="1" x14ac:dyDescent="0.25">
      <c r="A537" s="223"/>
      <c r="B537" s="224"/>
      <c r="C537" s="254" t="s">
        <v>1161</v>
      </c>
      <c r="D537" s="226"/>
      <c r="E537" s="227">
        <v>6.6959999999999997</v>
      </c>
      <c r="F537" s="225"/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 t="s">
        <v>280</v>
      </c>
      <c r="AH537" s="206">
        <v>0</v>
      </c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</row>
    <row r="538" spans="1:60" ht="20.399999999999999" outlineLevel="1" x14ac:dyDescent="0.25">
      <c r="A538" s="223"/>
      <c r="B538" s="224"/>
      <c r="C538" s="254" t="s">
        <v>957</v>
      </c>
      <c r="D538" s="226"/>
      <c r="E538" s="227">
        <v>2.4060000000000001</v>
      </c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 t="s">
        <v>280</v>
      </c>
      <c r="AH538" s="206">
        <v>0</v>
      </c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</row>
    <row r="539" spans="1:60" ht="40.799999999999997" outlineLevel="1" x14ac:dyDescent="0.25">
      <c r="A539" s="223"/>
      <c r="B539" s="224"/>
      <c r="C539" s="254" t="s">
        <v>1162</v>
      </c>
      <c r="D539" s="226"/>
      <c r="E539" s="227">
        <v>26.166</v>
      </c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 t="s">
        <v>280</v>
      </c>
      <c r="AH539" s="206">
        <v>0</v>
      </c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</row>
    <row r="540" spans="1:60" ht="20.399999999999999" outlineLevel="1" x14ac:dyDescent="0.25">
      <c r="A540" s="223"/>
      <c r="B540" s="224"/>
      <c r="C540" s="254" t="s">
        <v>958</v>
      </c>
      <c r="D540" s="226"/>
      <c r="E540" s="227">
        <v>9.36</v>
      </c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 t="s">
        <v>280</v>
      </c>
      <c r="AH540" s="206">
        <v>0</v>
      </c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</row>
    <row r="541" spans="1:60" ht="30.6" outlineLevel="1" x14ac:dyDescent="0.25">
      <c r="A541" s="223"/>
      <c r="B541" s="224"/>
      <c r="C541" s="254" t="s">
        <v>1163</v>
      </c>
      <c r="D541" s="226"/>
      <c r="E541" s="227">
        <v>18.18</v>
      </c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 t="s">
        <v>280</v>
      </c>
      <c r="AH541" s="206">
        <v>0</v>
      </c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</row>
    <row r="542" spans="1:60" ht="20.399999999999999" outlineLevel="1" x14ac:dyDescent="0.25">
      <c r="A542" s="223"/>
      <c r="B542" s="224"/>
      <c r="C542" s="254" t="s">
        <v>1164</v>
      </c>
      <c r="D542" s="226"/>
      <c r="E542" s="227">
        <v>6.12</v>
      </c>
      <c r="F542" s="225"/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 t="s">
        <v>280</v>
      </c>
      <c r="AH542" s="206">
        <v>0</v>
      </c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</row>
    <row r="543" spans="1:60" outlineLevel="1" x14ac:dyDescent="0.25">
      <c r="A543" s="223"/>
      <c r="B543" s="224"/>
      <c r="C543" s="254" t="s">
        <v>1165</v>
      </c>
      <c r="D543" s="226"/>
      <c r="E543" s="227">
        <v>2.88</v>
      </c>
      <c r="F543" s="225"/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 t="s">
        <v>280</v>
      </c>
      <c r="AH543" s="206">
        <v>0</v>
      </c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</row>
    <row r="544" spans="1:60" ht="20.399999999999999" outlineLevel="1" x14ac:dyDescent="0.25">
      <c r="A544" s="223"/>
      <c r="B544" s="224"/>
      <c r="C544" s="254" t="s">
        <v>1166</v>
      </c>
      <c r="D544" s="226"/>
      <c r="E544" s="227">
        <v>3.87</v>
      </c>
      <c r="F544" s="225"/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 t="s">
        <v>280</v>
      </c>
      <c r="AH544" s="206">
        <v>0</v>
      </c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</row>
    <row r="545" spans="1:60" outlineLevel="1" x14ac:dyDescent="0.25">
      <c r="A545" s="223"/>
      <c r="B545" s="224"/>
      <c r="C545" s="254" t="s">
        <v>1165</v>
      </c>
      <c r="D545" s="226"/>
      <c r="E545" s="227">
        <v>2.88</v>
      </c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 t="s">
        <v>280</v>
      </c>
      <c r="AH545" s="206">
        <v>0</v>
      </c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</row>
    <row r="546" spans="1:60" outlineLevel="1" x14ac:dyDescent="0.25">
      <c r="A546" s="237">
        <v>101</v>
      </c>
      <c r="B546" s="238" t="s">
        <v>842</v>
      </c>
      <c r="C546" s="253" t="s">
        <v>843</v>
      </c>
      <c r="D546" s="239" t="s">
        <v>314</v>
      </c>
      <c r="E546" s="240">
        <v>86.063999999999993</v>
      </c>
      <c r="F546" s="241"/>
      <c r="G546" s="242">
        <f>ROUND(E546*F546,2)</f>
        <v>0</v>
      </c>
      <c r="H546" s="241"/>
      <c r="I546" s="242">
        <f>ROUND(E546*H546,2)</f>
        <v>0</v>
      </c>
      <c r="J546" s="241"/>
      <c r="K546" s="242">
        <f>ROUND(E546*J546,2)</f>
        <v>0</v>
      </c>
      <c r="L546" s="242">
        <v>21</v>
      </c>
      <c r="M546" s="242">
        <f>G546*(1+L546/100)</f>
        <v>0</v>
      </c>
      <c r="N546" s="242">
        <v>1.1E-4</v>
      </c>
      <c r="O546" s="242">
        <f>ROUND(E546*N546,2)</f>
        <v>0.01</v>
      </c>
      <c r="P546" s="242">
        <v>0</v>
      </c>
      <c r="Q546" s="243">
        <f>ROUND(E546*P546,2)</f>
        <v>0</v>
      </c>
      <c r="R546" s="225"/>
      <c r="S546" s="225" t="s">
        <v>276</v>
      </c>
      <c r="T546" s="225" t="s">
        <v>277</v>
      </c>
      <c r="U546" s="225">
        <v>0</v>
      </c>
      <c r="V546" s="225">
        <f>ROUND(E546*U546,2)</f>
        <v>0</v>
      </c>
      <c r="W546" s="225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 t="s">
        <v>659</v>
      </c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</row>
    <row r="547" spans="1:60" ht="20.399999999999999" outlineLevel="1" x14ac:dyDescent="0.25">
      <c r="A547" s="223"/>
      <c r="B547" s="224"/>
      <c r="C547" s="254" t="s">
        <v>956</v>
      </c>
      <c r="D547" s="226"/>
      <c r="E547" s="227">
        <v>7.5060000000000002</v>
      </c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 t="s">
        <v>280</v>
      </c>
      <c r="AH547" s="206">
        <v>0</v>
      </c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</row>
    <row r="548" spans="1:60" outlineLevel="1" x14ac:dyDescent="0.25">
      <c r="A548" s="223"/>
      <c r="B548" s="224"/>
      <c r="C548" s="254" t="s">
        <v>1161</v>
      </c>
      <c r="D548" s="226"/>
      <c r="E548" s="227">
        <v>6.6959999999999997</v>
      </c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 t="s">
        <v>280</v>
      </c>
      <c r="AH548" s="206">
        <v>0</v>
      </c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</row>
    <row r="549" spans="1:60" ht="20.399999999999999" outlineLevel="1" x14ac:dyDescent="0.25">
      <c r="A549" s="223"/>
      <c r="B549" s="224"/>
      <c r="C549" s="254" t="s">
        <v>957</v>
      </c>
      <c r="D549" s="226"/>
      <c r="E549" s="227">
        <v>2.4060000000000001</v>
      </c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 t="s">
        <v>280</v>
      </c>
      <c r="AH549" s="206">
        <v>0</v>
      </c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</row>
    <row r="550" spans="1:60" ht="40.799999999999997" outlineLevel="1" x14ac:dyDescent="0.25">
      <c r="A550" s="223"/>
      <c r="B550" s="224"/>
      <c r="C550" s="254" t="s">
        <v>1162</v>
      </c>
      <c r="D550" s="226"/>
      <c r="E550" s="227">
        <v>26.166</v>
      </c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 t="s">
        <v>280</v>
      </c>
      <c r="AH550" s="206">
        <v>0</v>
      </c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</row>
    <row r="551" spans="1:60" ht="20.399999999999999" outlineLevel="1" x14ac:dyDescent="0.25">
      <c r="A551" s="223"/>
      <c r="B551" s="224"/>
      <c r="C551" s="254" t="s">
        <v>958</v>
      </c>
      <c r="D551" s="226"/>
      <c r="E551" s="227">
        <v>9.36</v>
      </c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 t="s">
        <v>280</v>
      </c>
      <c r="AH551" s="206">
        <v>0</v>
      </c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</row>
    <row r="552" spans="1:60" ht="30.6" outlineLevel="1" x14ac:dyDescent="0.25">
      <c r="A552" s="223"/>
      <c r="B552" s="224"/>
      <c r="C552" s="254" t="s">
        <v>1163</v>
      </c>
      <c r="D552" s="226"/>
      <c r="E552" s="227">
        <v>18.18</v>
      </c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 t="s">
        <v>280</v>
      </c>
      <c r="AH552" s="206">
        <v>0</v>
      </c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</row>
    <row r="553" spans="1:60" ht="20.399999999999999" outlineLevel="1" x14ac:dyDescent="0.25">
      <c r="A553" s="223"/>
      <c r="B553" s="224"/>
      <c r="C553" s="254" t="s">
        <v>1164</v>
      </c>
      <c r="D553" s="226"/>
      <c r="E553" s="227">
        <v>6.12</v>
      </c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 t="s">
        <v>280</v>
      </c>
      <c r="AH553" s="206">
        <v>0</v>
      </c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</row>
    <row r="554" spans="1:60" outlineLevel="1" x14ac:dyDescent="0.25">
      <c r="A554" s="223"/>
      <c r="B554" s="224"/>
      <c r="C554" s="254" t="s">
        <v>1165</v>
      </c>
      <c r="D554" s="226"/>
      <c r="E554" s="227">
        <v>2.88</v>
      </c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 t="s">
        <v>280</v>
      </c>
      <c r="AH554" s="206">
        <v>0</v>
      </c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</row>
    <row r="555" spans="1:60" ht="20.399999999999999" outlineLevel="1" x14ac:dyDescent="0.25">
      <c r="A555" s="223"/>
      <c r="B555" s="224"/>
      <c r="C555" s="254" t="s">
        <v>1166</v>
      </c>
      <c r="D555" s="226"/>
      <c r="E555" s="227">
        <v>3.87</v>
      </c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 t="s">
        <v>280</v>
      </c>
      <c r="AH555" s="206">
        <v>0</v>
      </c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</row>
    <row r="556" spans="1:60" outlineLevel="1" x14ac:dyDescent="0.25">
      <c r="A556" s="223"/>
      <c r="B556" s="224"/>
      <c r="C556" s="254" t="s">
        <v>1165</v>
      </c>
      <c r="D556" s="226"/>
      <c r="E556" s="227">
        <v>2.88</v>
      </c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 t="s">
        <v>280</v>
      </c>
      <c r="AH556" s="206">
        <v>0</v>
      </c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</row>
    <row r="557" spans="1:60" outlineLevel="1" x14ac:dyDescent="0.25">
      <c r="A557" s="244">
        <v>102</v>
      </c>
      <c r="B557" s="245" t="s">
        <v>844</v>
      </c>
      <c r="C557" s="255" t="s">
        <v>845</v>
      </c>
      <c r="D557" s="246" t="s">
        <v>0</v>
      </c>
      <c r="E557" s="247">
        <v>732.40463999999997</v>
      </c>
      <c r="F557" s="248"/>
      <c r="G557" s="249">
        <f>ROUND(E557*F557,2)</f>
        <v>0</v>
      </c>
      <c r="H557" s="248"/>
      <c r="I557" s="249">
        <f>ROUND(E557*H557,2)</f>
        <v>0</v>
      </c>
      <c r="J557" s="248"/>
      <c r="K557" s="249">
        <f>ROUND(E557*J557,2)</f>
        <v>0</v>
      </c>
      <c r="L557" s="249">
        <v>21</v>
      </c>
      <c r="M557" s="249">
        <f>G557*(1+L557/100)</f>
        <v>0</v>
      </c>
      <c r="N557" s="249">
        <v>0</v>
      </c>
      <c r="O557" s="249">
        <f>ROUND(E557*N557,2)</f>
        <v>0</v>
      </c>
      <c r="P557" s="249">
        <v>0</v>
      </c>
      <c r="Q557" s="250">
        <f>ROUND(E557*P557,2)</f>
        <v>0</v>
      </c>
      <c r="R557" s="225"/>
      <c r="S557" s="225" t="s">
        <v>276</v>
      </c>
      <c r="T557" s="225" t="s">
        <v>277</v>
      </c>
      <c r="U557" s="225">
        <v>0</v>
      </c>
      <c r="V557" s="225">
        <f>ROUND(E557*U557,2)</f>
        <v>0</v>
      </c>
      <c r="W557" s="225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 t="s">
        <v>455</v>
      </c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</row>
    <row r="558" spans="1:60" ht="20.399999999999999" outlineLevel="1" x14ac:dyDescent="0.25">
      <c r="A558" s="237">
        <v>103</v>
      </c>
      <c r="B558" s="238" t="s">
        <v>846</v>
      </c>
      <c r="C558" s="253" t="s">
        <v>1167</v>
      </c>
      <c r="D558" s="239" t="s">
        <v>314</v>
      </c>
      <c r="E558" s="240">
        <v>94.670400000000001</v>
      </c>
      <c r="F558" s="241"/>
      <c r="G558" s="242">
        <f>ROUND(E558*F558,2)</f>
        <v>0</v>
      </c>
      <c r="H558" s="241"/>
      <c r="I558" s="242">
        <f>ROUND(E558*H558,2)</f>
        <v>0</v>
      </c>
      <c r="J558" s="241"/>
      <c r="K558" s="242">
        <f>ROUND(E558*J558,2)</f>
        <v>0</v>
      </c>
      <c r="L558" s="242">
        <v>21</v>
      </c>
      <c r="M558" s="242">
        <f>G558*(1+L558/100)</f>
        <v>0</v>
      </c>
      <c r="N558" s="242">
        <v>0</v>
      </c>
      <c r="O558" s="242">
        <f>ROUND(E558*N558,2)</f>
        <v>0</v>
      </c>
      <c r="P558" s="242">
        <v>0</v>
      </c>
      <c r="Q558" s="243">
        <f>ROUND(E558*P558,2)</f>
        <v>0</v>
      </c>
      <c r="R558" s="225" t="s">
        <v>672</v>
      </c>
      <c r="S558" s="225" t="s">
        <v>276</v>
      </c>
      <c r="T558" s="225" t="s">
        <v>277</v>
      </c>
      <c r="U558" s="225">
        <v>0</v>
      </c>
      <c r="V558" s="225">
        <f>ROUND(E558*U558,2)</f>
        <v>0</v>
      </c>
      <c r="W558" s="225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 t="s">
        <v>684</v>
      </c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</row>
    <row r="559" spans="1:60" outlineLevel="1" x14ac:dyDescent="0.25">
      <c r="A559" s="223"/>
      <c r="B559" s="224"/>
      <c r="C559" s="256" t="s">
        <v>751</v>
      </c>
      <c r="D559" s="228"/>
      <c r="E559" s="229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 t="s">
        <v>280</v>
      </c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</row>
    <row r="560" spans="1:60" ht="20.399999999999999" outlineLevel="1" x14ac:dyDescent="0.25">
      <c r="A560" s="223"/>
      <c r="B560" s="224"/>
      <c r="C560" s="257" t="s">
        <v>1168</v>
      </c>
      <c r="D560" s="228"/>
      <c r="E560" s="229">
        <v>7.5060000000000002</v>
      </c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 t="s">
        <v>280</v>
      </c>
      <c r="AH560" s="206">
        <v>2</v>
      </c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</row>
    <row r="561" spans="1:60" outlineLevel="1" x14ac:dyDescent="0.25">
      <c r="A561" s="223"/>
      <c r="B561" s="224"/>
      <c r="C561" s="257" t="s">
        <v>1169</v>
      </c>
      <c r="D561" s="228"/>
      <c r="E561" s="229">
        <v>6.6959999999999997</v>
      </c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 t="s">
        <v>280</v>
      </c>
      <c r="AH561" s="206">
        <v>2</v>
      </c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</row>
    <row r="562" spans="1:60" ht="20.399999999999999" outlineLevel="1" x14ac:dyDescent="0.25">
      <c r="A562" s="223"/>
      <c r="B562" s="224"/>
      <c r="C562" s="257" t="s">
        <v>1170</v>
      </c>
      <c r="D562" s="228"/>
      <c r="E562" s="229">
        <v>2.4060000000000001</v>
      </c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 t="s">
        <v>280</v>
      </c>
      <c r="AH562" s="206">
        <v>2</v>
      </c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</row>
    <row r="563" spans="1:60" ht="40.799999999999997" outlineLevel="1" x14ac:dyDescent="0.25">
      <c r="A563" s="223"/>
      <c r="B563" s="224"/>
      <c r="C563" s="257" t="s">
        <v>1171</v>
      </c>
      <c r="D563" s="228"/>
      <c r="E563" s="229">
        <v>26.166</v>
      </c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 t="s">
        <v>280</v>
      </c>
      <c r="AH563" s="206">
        <v>2</v>
      </c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</row>
    <row r="564" spans="1:60" ht="20.399999999999999" outlineLevel="1" x14ac:dyDescent="0.25">
      <c r="A564" s="223"/>
      <c r="B564" s="224"/>
      <c r="C564" s="257" t="s">
        <v>1172</v>
      </c>
      <c r="D564" s="228"/>
      <c r="E564" s="229">
        <v>9.36</v>
      </c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 t="s">
        <v>280</v>
      </c>
      <c r="AH564" s="206">
        <v>2</v>
      </c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</row>
    <row r="565" spans="1:60" ht="30.6" outlineLevel="1" x14ac:dyDescent="0.25">
      <c r="A565" s="223"/>
      <c r="B565" s="224"/>
      <c r="C565" s="257" t="s">
        <v>1173</v>
      </c>
      <c r="D565" s="228"/>
      <c r="E565" s="229">
        <v>18.18</v>
      </c>
      <c r="F565" s="225"/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 t="s">
        <v>280</v>
      </c>
      <c r="AH565" s="206">
        <v>2</v>
      </c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</row>
    <row r="566" spans="1:60" ht="20.399999999999999" outlineLevel="1" x14ac:dyDescent="0.25">
      <c r="A566" s="223"/>
      <c r="B566" s="224"/>
      <c r="C566" s="257" t="s">
        <v>1174</v>
      </c>
      <c r="D566" s="228"/>
      <c r="E566" s="229">
        <v>6.12</v>
      </c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 t="s">
        <v>280</v>
      </c>
      <c r="AH566" s="206">
        <v>2</v>
      </c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</row>
    <row r="567" spans="1:60" outlineLevel="1" x14ac:dyDescent="0.25">
      <c r="A567" s="223"/>
      <c r="B567" s="224"/>
      <c r="C567" s="257" t="s">
        <v>1175</v>
      </c>
      <c r="D567" s="228"/>
      <c r="E567" s="229">
        <v>2.88</v>
      </c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 t="s">
        <v>280</v>
      </c>
      <c r="AH567" s="206">
        <v>2</v>
      </c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</row>
    <row r="568" spans="1:60" ht="20.399999999999999" outlineLevel="1" x14ac:dyDescent="0.25">
      <c r="A568" s="223"/>
      <c r="B568" s="224"/>
      <c r="C568" s="257" t="s">
        <v>1176</v>
      </c>
      <c r="D568" s="228"/>
      <c r="E568" s="229">
        <v>3.87</v>
      </c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 t="s">
        <v>280</v>
      </c>
      <c r="AH568" s="206">
        <v>2</v>
      </c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</row>
    <row r="569" spans="1:60" outlineLevel="1" x14ac:dyDescent="0.25">
      <c r="A569" s="223"/>
      <c r="B569" s="224"/>
      <c r="C569" s="257" t="s">
        <v>1175</v>
      </c>
      <c r="D569" s="228"/>
      <c r="E569" s="229">
        <v>2.88</v>
      </c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 t="s">
        <v>280</v>
      </c>
      <c r="AH569" s="206">
        <v>2</v>
      </c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</row>
    <row r="570" spans="1:60" outlineLevel="1" x14ac:dyDescent="0.25">
      <c r="A570" s="223"/>
      <c r="B570" s="224"/>
      <c r="C570" s="256" t="s">
        <v>761</v>
      </c>
      <c r="D570" s="228"/>
      <c r="E570" s="229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 t="s">
        <v>280</v>
      </c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</row>
    <row r="571" spans="1:60" outlineLevel="1" x14ac:dyDescent="0.25">
      <c r="A571" s="223"/>
      <c r="B571" s="224"/>
      <c r="C571" s="254" t="s">
        <v>1177</v>
      </c>
      <c r="D571" s="226"/>
      <c r="E571" s="227">
        <v>94.670400000000001</v>
      </c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 t="s">
        <v>280</v>
      </c>
      <c r="AH571" s="206">
        <v>0</v>
      </c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</row>
    <row r="572" spans="1:60" x14ac:dyDescent="0.25">
      <c r="A572" s="231" t="s">
        <v>271</v>
      </c>
      <c r="B572" s="232" t="s">
        <v>234</v>
      </c>
      <c r="C572" s="252" t="s">
        <v>235</v>
      </c>
      <c r="D572" s="233"/>
      <c r="E572" s="234"/>
      <c r="F572" s="235"/>
      <c r="G572" s="235">
        <f>SUMIF(AG573:AG579,"&lt;&gt;NOR",G573:G579)</f>
        <v>0</v>
      </c>
      <c r="H572" s="235"/>
      <c r="I572" s="235">
        <f>SUM(I573:I579)</f>
        <v>0</v>
      </c>
      <c r="J572" s="235"/>
      <c r="K572" s="235">
        <f>SUM(K573:K579)</f>
        <v>0</v>
      </c>
      <c r="L572" s="235"/>
      <c r="M572" s="235">
        <f>SUM(M573:M579)</f>
        <v>0</v>
      </c>
      <c r="N572" s="235"/>
      <c r="O572" s="235">
        <f>SUM(O573:O579)</f>
        <v>0.01</v>
      </c>
      <c r="P572" s="235"/>
      <c r="Q572" s="236">
        <f>SUM(Q573:Q579)</f>
        <v>0</v>
      </c>
      <c r="R572" s="230"/>
      <c r="S572" s="230"/>
      <c r="T572" s="230"/>
      <c r="U572" s="230"/>
      <c r="V572" s="230">
        <f>SUM(V573:V579)</f>
        <v>9.6</v>
      </c>
      <c r="W572" s="230"/>
      <c r="AG572" t="s">
        <v>272</v>
      </c>
    </row>
    <row r="573" spans="1:60" ht="20.399999999999999" outlineLevel="1" x14ac:dyDescent="0.25">
      <c r="A573" s="237">
        <v>104</v>
      </c>
      <c r="B573" s="238" t="s">
        <v>860</v>
      </c>
      <c r="C573" s="253" t="s">
        <v>861</v>
      </c>
      <c r="D573" s="239" t="s">
        <v>314</v>
      </c>
      <c r="E573" s="240">
        <v>31.261600000000001</v>
      </c>
      <c r="F573" s="241"/>
      <c r="G573" s="242">
        <f>ROUND(E573*F573,2)</f>
        <v>0</v>
      </c>
      <c r="H573" s="241"/>
      <c r="I573" s="242">
        <f>ROUND(E573*H573,2)</f>
        <v>0</v>
      </c>
      <c r="J573" s="241"/>
      <c r="K573" s="242">
        <f>ROUND(E573*J573,2)</f>
        <v>0</v>
      </c>
      <c r="L573" s="242">
        <v>21</v>
      </c>
      <c r="M573" s="242">
        <f>G573*(1+L573/100)</f>
        <v>0</v>
      </c>
      <c r="N573" s="242">
        <v>2.7999999999999998E-4</v>
      </c>
      <c r="O573" s="242">
        <f>ROUND(E573*N573,2)</f>
        <v>0.01</v>
      </c>
      <c r="P573" s="242">
        <v>0</v>
      </c>
      <c r="Q573" s="243">
        <f>ROUND(E573*P573,2)</f>
        <v>0</v>
      </c>
      <c r="R573" s="225"/>
      <c r="S573" s="225" t="s">
        <v>276</v>
      </c>
      <c r="T573" s="225" t="s">
        <v>277</v>
      </c>
      <c r="U573" s="225">
        <v>0.307</v>
      </c>
      <c r="V573" s="225">
        <f>ROUND(E573*U573,2)</f>
        <v>9.6</v>
      </c>
      <c r="W573" s="225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 t="s">
        <v>659</v>
      </c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</row>
    <row r="574" spans="1:60" outlineLevel="1" x14ac:dyDescent="0.25">
      <c r="A574" s="223"/>
      <c r="B574" s="224"/>
      <c r="C574" s="254" t="s">
        <v>1178</v>
      </c>
      <c r="D574" s="226"/>
      <c r="E574" s="227">
        <v>12.666600000000001</v>
      </c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 t="s">
        <v>280</v>
      </c>
      <c r="AH574" s="206">
        <v>0</v>
      </c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</row>
    <row r="575" spans="1:60" outlineLevel="1" x14ac:dyDescent="0.25">
      <c r="A575" s="223"/>
      <c r="B575" s="224"/>
      <c r="C575" s="254" t="s">
        <v>1179</v>
      </c>
      <c r="D575" s="226"/>
      <c r="E575" s="227">
        <v>1.4694</v>
      </c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 t="s">
        <v>280</v>
      </c>
      <c r="AH575" s="206">
        <v>0</v>
      </c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</row>
    <row r="576" spans="1:60" outlineLevel="1" x14ac:dyDescent="0.25">
      <c r="A576" s="223"/>
      <c r="B576" s="224"/>
      <c r="C576" s="254" t="s">
        <v>1180</v>
      </c>
      <c r="D576" s="226"/>
      <c r="E576" s="227">
        <v>3.0007999999999999</v>
      </c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 t="s">
        <v>280</v>
      </c>
      <c r="AH576" s="206">
        <v>0</v>
      </c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</row>
    <row r="577" spans="1:60" outlineLevel="1" x14ac:dyDescent="0.25">
      <c r="A577" s="223"/>
      <c r="B577" s="224"/>
      <c r="C577" s="254" t="s">
        <v>1181</v>
      </c>
      <c r="D577" s="226"/>
      <c r="E577" s="227">
        <v>3.4127999999999998</v>
      </c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 t="s">
        <v>280</v>
      </c>
      <c r="AH577" s="206">
        <v>0</v>
      </c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</row>
    <row r="578" spans="1:60" outlineLevel="1" x14ac:dyDescent="0.25">
      <c r="A578" s="223"/>
      <c r="B578" s="224"/>
      <c r="C578" s="254" t="s">
        <v>1182</v>
      </c>
      <c r="D578" s="226"/>
      <c r="E578" s="227">
        <v>4.7519999999999998</v>
      </c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 t="s">
        <v>280</v>
      </c>
      <c r="AH578" s="206">
        <v>0</v>
      </c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</row>
    <row r="579" spans="1:60" outlineLevel="1" x14ac:dyDescent="0.25">
      <c r="A579" s="223"/>
      <c r="B579" s="224"/>
      <c r="C579" s="254" t="s">
        <v>1183</v>
      </c>
      <c r="D579" s="226"/>
      <c r="E579" s="227">
        <v>5.96</v>
      </c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 t="s">
        <v>280</v>
      </c>
      <c r="AH579" s="206">
        <v>0</v>
      </c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</row>
    <row r="580" spans="1:60" x14ac:dyDescent="0.25">
      <c r="A580" s="231" t="s">
        <v>271</v>
      </c>
      <c r="B580" s="232" t="s">
        <v>236</v>
      </c>
      <c r="C580" s="252" t="s">
        <v>237</v>
      </c>
      <c r="D580" s="233"/>
      <c r="E580" s="234"/>
      <c r="F580" s="235"/>
      <c r="G580" s="235">
        <f>SUMIF(AG581:AG597,"&lt;&gt;NOR",G581:G597)</f>
        <v>0</v>
      </c>
      <c r="H580" s="235"/>
      <c r="I580" s="235">
        <f>SUM(I581:I597)</f>
        <v>0</v>
      </c>
      <c r="J580" s="235"/>
      <c r="K580" s="235">
        <f>SUM(K581:K597)</f>
        <v>0</v>
      </c>
      <c r="L580" s="235"/>
      <c r="M580" s="235">
        <f>SUM(M581:M597)</f>
        <v>0</v>
      </c>
      <c r="N580" s="235"/>
      <c r="O580" s="235">
        <f>SUM(O581:O597)</f>
        <v>0.24000000000000002</v>
      </c>
      <c r="P580" s="235"/>
      <c r="Q580" s="236">
        <f>SUM(Q581:Q597)</f>
        <v>0</v>
      </c>
      <c r="R580" s="230"/>
      <c r="S580" s="230"/>
      <c r="T580" s="230"/>
      <c r="U580" s="230"/>
      <c r="V580" s="230">
        <f>SUM(V581:V597)</f>
        <v>113.66</v>
      </c>
      <c r="W580" s="230"/>
      <c r="AG580" t="s">
        <v>272</v>
      </c>
    </row>
    <row r="581" spans="1:60" outlineLevel="1" x14ac:dyDescent="0.25">
      <c r="A581" s="237">
        <v>105</v>
      </c>
      <c r="B581" s="238" t="s">
        <v>870</v>
      </c>
      <c r="C581" s="253" t="s">
        <v>871</v>
      </c>
      <c r="D581" s="239" t="s">
        <v>314</v>
      </c>
      <c r="E581" s="240">
        <v>502.67919999999998</v>
      </c>
      <c r="F581" s="241"/>
      <c r="G581" s="242">
        <f>ROUND(E581*F581,2)</f>
        <v>0</v>
      </c>
      <c r="H581" s="241"/>
      <c r="I581" s="242">
        <f>ROUND(E581*H581,2)</f>
        <v>0</v>
      </c>
      <c r="J581" s="241"/>
      <c r="K581" s="242">
        <f>ROUND(E581*J581,2)</f>
        <v>0</v>
      </c>
      <c r="L581" s="242">
        <v>21</v>
      </c>
      <c r="M581" s="242">
        <f>G581*(1+L581/100)</f>
        <v>0</v>
      </c>
      <c r="N581" s="242">
        <v>0</v>
      </c>
      <c r="O581" s="242">
        <f>ROUND(E581*N581,2)</f>
        <v>0</v>
      </c>
      <c r="P581" s="242">
        <v>0</v>
      </c>
      <c r="Q581" s="243">
        <f>ROUND(E581*P581,2)</f>
        <v>0</v>
      </c>
      <c r="R581" s="225"/>
      <c r="S581" s="225" t="s">
        <v>276</v>
      </c>
      <c r="T581" s="225" t="s">
        <v>277</v>
      </c>
      <c r="U581" s="225">
        <v>6.9709999999999994E-2</v>
      </c>
      <c r="V581" s="225">
        <f>ROUND(E581*U581,2)</f>
        <v>35.04</v>
      </c>
      <c r="W581" s="225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 t="s">
        <v>659</v>
      </c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</row>
    <row r="582" spans="1:60" outlineLevel="1" x14ac:dyDescent="0.25">
      <c r="A582" s="223"/>
      <c r="B582" s="224"/>
      <c r="C582" s="254" t="s">
        <v>1184</v>
      </c>
      <c r="D582" s="226"/>
      <c r="E582" s="227">
        <v>160.91</v>
      </c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 t="s">
        <v>280</v>
      </c>
      <c r="AH582" s="206">
        <v>0</v>
      </c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</row>
    <row r="583" spans="1:60" outlineLevel="1" x14ac:dyDescent="0.25">
      <c r="A583" s="223"/>
      <c r="B583" s="224"/>
      <c r="C583" s="254" t="s">
        <v>1185</v>
      </c>
      <c r="D583" s="226"/>
      <c r="E583" s="227">
        <v>341.76920000000001</v>
      </c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 t="s">
        <v>280</v>
      </c>
      <c r="AH583" s="206">
        <v>0</v>
      </c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</row>
    <row r="584" spans="1:60" ht="20.399999999999999" outlineLevel="1" x14ac:dyDescent="0.25">
      <c r="A584" s="237">
        <v>106</v>
      </c>
      <c r="B584" s="238" t="s">
        <v>872</v>
      </c>
      <c r="C584" s="253" t="s">
        <v>873</v>
      </c>
      <c r="D584" s="239" t="s">
        <v>314</v>
      </c>
      <c r="E584" s="240">
        <v>523.49090000000001</v>
      </c>
      <c r="F584" s="241"/>
      <c r="G584" s="242">
        <f>ROUND(E584*F584,2)</f>
        <v>0</v>
      </c>
      <c r="H584" s="241"/>
      <c r="I584" s="242">
        <f>ROUND(E584*H584,2)</f>
        <v>0</v>
      </c>
      <c r="J584" s="241"/>
      <c r="K584" s="242">
        <f>ROUND(E584*J584,2)</f>
        <v>0</v>
      </c>
      <c r="L584" s="242">
        <v>21</v>
      </c>
      <c r="M584" s="242">
        <f>G584*(1+L584/100)</f>
        <v>0</v>
      </c>
      <c r="N584" s="242">
        <v>2.0000000000000001E-4</v>
      </c>
      <c r="O584" s="242">
        <f>ROUND(E584*N584,2)</f>
        <v>0.1</v>
      </c>
      <c r="P584" s="242">
        <v>0</v>
      </c>
      <c r="Q584" s="243">
        <f>ROUND(E584*P584,2)</f>
        <v>0</v>
      </c>
      <c r="R584" s="225"/>
      <c r="S584" s="225" t="s">
        <v>276</v>
      </c>
      <c r="T584" s="225" t="s">
        <v>277</v>
      </c>
      <c r="U584" s="225">
        <v>3.2480000000000002E-2</v>
      </c>
      <c r="V584" s="225">
        <f>ROUND(E584*U584,2)</f>
        <v>17</v>
      </c>
      <c r="W584" s="225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 t="s">
        <v>659</v>
      </c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</row>
    <row r="585" spans="1:60" outlineLevel="1" x14ac:dyDescent="0.25">
      <c r="A585" s="223"/>
      <c r="B585" s="224"/>
      <c r="C585" s="254" t="s">
        <v>1186</v>
      </c>
      <c r="D585" s="226"/>
      <c r="E585" s="227">
        <v>160.91</v>
      </c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 t="s">
        <v>280</v>
      </c>
      <c r="AH585" s="206">
        <v>0</v>
      </c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</row>
    <row r="586" spans="1:60" outlineLevel="1" x14ac:dyDescent="0.25">
      <c r="A586" s="223"/>
      <c r="B586" s="224"/>
      <c r="C586" s="254" t="s">
        <v>1187</v>
      </c>
      <c r="D586" s="226"/>
      <c r="E586" s="227">
        <v>341.76920000000001</v>
      </c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 t="s">
        <v>280</v>
      </c>
      <c r="AH586" s="206">
        <v>0</v>
      </c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6"/>
      <c r="BA586" s="206"/>
      <c r="BB586" s="206"/>
      <c r="BC586" s="206"/>
      <c r="BD586" s="206"/>
      <c r="BE586" s="206"/>
      <c r="BF586" s="206"/>
      <c r="BG586" s="206"/>
      <c r="BH586" s="206"/>
    </row>
    <row r="587" spans="1:60" outlineLevel="1" x14ac:dyDescent="0.25">
      <c r="A587" s="223"/>
      <c r="B587" s="224"/>
      <c r="C587" s="254" t="s">
        <v>1188</v>
      </c>
      <c r="D587" s="226"/>
      <c r="E587" s="227">
        <v>100.7548</v>
      </c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 t="s">
        <v>280</v>
      </c>
      <c r="AH587" s="206">
        <v>0</v>
      </c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</row>
    <row r="588" spans="1:60" outlineLevel="1" x14ac:dyDescent="0.25">
      <c r="A588" s="223"/>
      <c r="B588" s="224"/>
      <c r="C588" s="254" t="s">
        <v>953</v>
      </c>
      <c r="D588" s="226"/>
      <c r="E588" s="227">
        <v>-79.943100000000001</v>
      </c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 t="s">
        <v>280</v>
      </c>
      <c r="AH588" s="206">
        <v>0</v>
      </c>
      <c r="AI588" s="206"/>
      <c r="AJ588" s="206"/>
      <c r="AK588" s="206"/>
      <c r="AL588" s="206"/>
      <c r="AM588" s="206"/>
      <c r="AN588" s="206"/>
      <c r="AO588" s="206"/>
      <c r="AP588" s="206"/>
      <c r="AQ588" s="206"/>
      <c r="AR588" s="206"/>
      <c r="AS588" s="206"/>
      <c r="AT588" s="206"/>
      <c r="AU588" s="206"/>
      <c r="AV588" s="206"/>
      <c r="AW588" s="206"/>
      <c r="AX588" s="206"/>
      <c r="AY588" s="206"/>
      <c r="AZ588" s="206"/>
      <c r="BA588" s="206"/>
      <c r="BB588" s="206"/>
      <c r="BC588" s="206"/>
      <c r="BD588" s="206"/>
      <c r="BE588" s="206"/>
      <c r="BF588" s="206"/>
      <c r="BG588" s="206"/>
      <c r="BH588" s="206"/>
    </row>
    <row r="589" spans="1:60" ht="20.399999999999999" outlineLevel="1" x14ac:dyDescent="0.25">
      <c r="A589" s="237">
        <v>107</v>
      </c>
      <c r="B589" s="238" t="s">
        <v>1189</v>
      </c>
      <c r="C589" s="253" t="s">
        <v>1190</v>
      </c>
      <c r="D589" s="239" t="s">
        <v>314</v>
      </c>
      <c r="E589" s="240">
        <v>79.943100000000001</v>
      </c>
      <c r="F589" s="241"/>
      <c r="G589" s="242">
        <f>ROUND(E589*F589,2)</f>
        <v>0</v>
      </c>
      <c r="H589" s="241"/>
      <c r="I589" s="242">
        <f>ROUND(E589*H589,2)</f>
        <v>0</v>
      </c>
      <c r="J589" s="241"/>
      <c r="K589" s="242">
        <f>ROUND(E589*J589,2)</f>
        <v>0</v>
      </c>
      <c r="L589" s="242">
        <v>21</v>
      </c>
      <c r="M589" s="242">
        <f>G589*(1+L589/100)</f>
        <v>0</v>
      </c>
      <c r="N589" s="242">
        <v>1.7000000000000001E-4</v>
      </c>
      <c r="O589" s="242">
        <f>ROUND(E589*N589,2)</f>
        <v>0.01</v>
      </c>
      <c r="P589" s="242">
        <v>0</v>
      </c>
      <c r="Q589" s="243">
        <f>ROUND(E589*P589,2)</f>
        <v>0</v>
      </c>
      <c r="R589" s="225"/>
      <c r="S589" s="225" t="s">
        <v>276</v>
      </c>
      <c r="T589" s="225" t="s">
        <v>277</v>
      </c>
      <c r="U589" s="225">
        <v>3.2480000000000002E-2</v>
      </c>
      <c r="V589" s="225">
        <f>ROUND(E589*U589,2)</f>
        <v>2.6</v>
      </c>
      <c r="W589" s="225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 t="s">
        <v>659</v>
      </c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</row>
    <row r="590" spans="1:60" ht="20.399999999999999" outlineLevel="1" x14ac:dyDescent="0.25">
      <c r="A590" s="223"/>
      <c r="B590" s="224"/>
      <c r="C590" s="254" t="s">
        <v>937</v>
      </c>
      <c r="D590" s="226"/>
      <c r="E590" s="227">
        <v>79.943129999999996</v>
      </c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 t="s">
        <v>280</v>
      </c>
      <c r="AH590" s="206">
        <v>0</v>
      </c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</row>
    <row r="591" spans="1:60" ht="20.399999999999999" outlineLevel="1" x14ac:dyDescent="0.25">
      <c r="A591" s="237">
        <v>108</v>
      </c>
      <c r="B591" s="238" t="s">
        <v>1191</v>
      </c>
      <c r="C591" s="253" t="s">
        <v>1192</v>
      </c>
      <c r="D591" s="239" t="s">
        <v>314</v>
      </c>
      <c r="E591" s="240">
        <v>79.943100000000001</v>
      </c>
      <c r="F591" s="241"/>
      <c r="G591" s="242">
        <f>ROUND(E591*F591,2)</f>
        <v>0</v>
      </c>
      <c r="H591" s="241"/>
      <c r="I591" s="242">
        <f>ROUND(E591*H591,2)</f>
        <v>0</v>
      </c>
      <c r="J591" s="241"/>
      <c r="K591" s="242">
        <f>ROUND(E591*J591,2)</f>
        <v>0</v>
      </c>
      <c r="L591" s="242">
        <v>21</v>
      </c>
      <c r="M591" s="242">
        <f>G591*(1+L591/100)</f>
        <v>0</v>
      </c>
      <c r="N591" s="242">
        <v>3.3E-4</v>
      </c>
      <c r="O591" s="242">
        <f>ROUND(E591*N591,2)</f>
        <v>0.03</v>
      </c>
      <c r="P591" s="242">
        <v>0</v>
      </c>
      <c r="Q591" s="243">
        <f>ROUND(E591*P591,2)</f>
        <v>0</v>
      </c>
      <c r="R591" s="225"/>
      <c r="S591" s="225" t="s">
        <v>276</v>
      </c>
      <c r="T591" s="225" t="s">
        <v>277</v>
      </c>
      <c r="U591" s="225">
        <v>0.10191</v>
      </c>
      <c r="V591" s="225">
        <f>ROUND(E591*U591,2)</f>
        <v>8.15</v>
      </c>
      <c r="W591" s="225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 t="s">
        <v>659</v>
      </c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</row>
    <row r="592" spans="1:60" ht="20.399999999999999" outlineLevel="1" x14ac:dyDescent="0.25">
      <c r="A592" s="223"/>
      <c r="B592" s="224"/>
      <c r="C592" s="254" t="s">
        <v>937</v>
      </c>
      <c r="D592" s="226"/>
      <c r="E592" s="227">
        <v>79.943129999999996</v>
      </c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 t="s">
        <v>280</v>
      </c>
      <c r="AH592" s="206">
        <v>0</v>
      </c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</row>
    <row r="593" spans="1:60" ht="20.399999999999999" outlineLevel="1" x14ac:dyDescent="0.25">
      <c r="A593" s="237">
        <v>109</v>
      </c>
      <c r="B593" s="238" t="s">
        <v>878</v>
      </c>
      <c r="C593" s="253" t="s">
        <v>1193</v>
      </c>
      <c r="D593" s="239" t="s">
        <v>314</v>
      </c>
      <c r="E593" s="240">
        <v>523.49090000000001</v>
      </c>
      <c r="F593" s="241"/>
      <c r="G593" s="242">
        <f>ROUND(E593*F593,2)</f>
        <v>0</v>
      </c>
      <c r="H593" s="241"/>
      <c r="I593" s="242">
        <f>ROUND(E593*H593,2)</f>
        <v>0</v>
      </c>
      <c r="J593" s="241"/>
      <c r="K593" s="242">
        <f>ROUND(E593*J593,2)</f>
        <v>0</v>
      </c>
      <c r="L593" s="242">
        <v>21</v>
      </c>
      <c r="M593" s="242">
        <f>G593*(1+L593/100)</f>
        <v>0</v>
      </c>
      <c r="N593" s="242">
        <v>1.9000000000000001E-4</v>
      </c>
      <c r="O593" s="242">
        <f>ROUND(E593*N593,2)</f>
        <v>0.1</v>
      </c>
      <c r="P593" s="242">
        <v>0</v>
      </c>
      <c r="Q593" s="243">
        <f>ROUND(E593*P593,2)</f>
        <v>0</v>
      </c>
      <c r="R593" s="225"/>
      <c r="S593" s="225" t="s">
        <v>880</v>
      </c>
      <c r="T593" s="225" t="s">
        <v>277</v>
      </c>
      <c r="U593" s="225">
        <v>9.7170000000000006E-2</v>
      </c>
      <c r="V593" s="225">
        <f>ROUND(E593*U593,2)</f>
        <v>50.87</v>
      </c>
      <c r="W593" s="225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 t="s">
        <v>659</v>
      </c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</row>
    <row r="594" spans="1:60" outlineLevel="1" x14ac:dyDescent="0.25">
      <c r="A594" s="223"/>
      <c r="B594" s="224"/>
      <c r="C594" s="254" t="s">
        <v>1186</v>
      </c>
      <c r="D594" s="226"/>
      <c r="E594" s="227">
        <v>160.91</v>
      </c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 t="s">
        <v>280</v>
      </c>
      <c r="AH594" s="206">
        <v>0</v>
      </c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</row>
    <row r="595" spans="1:60" outlineLevel="1" x14ac:dyDescent="0.25">
      <c r="A595" s="223"/>
      <c r="B595" s="224"/>
      <c r="C595" s="254" t="s">
        <v>1187</v>
      </c>
      <c r="D595" s="226"/>
      <c r="E595" s="227">
        <v>341.76920000000001</v>
      </c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 t="s">
        <v>280</v>
      </c>
      <c r="AH595" s="206">
        <v>0</v>
      </c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</row>
    <row r="596" spans="1:60" outlineLevel="1" x14ac:dyDescent="0.25">
      <c r="A596" s="223"/>
      <c r="B596" s="224"/>
      <c r="C596" s="254" t="s">
        <v>1188</v>
      </c>
      <c r="D596" s="226"/>
      <c r="E596" s="227">
        <v>100.7548</v>
      </c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 t="s">
        <v>280</v>
      </c>
      <c r="AH596" s="206">
        <v>0</v>
      </c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</row>
    <row r="597" spans="1:60" outlineLevel="1" x14ac:dyDescent="0.25">
      <c r="A597" s="223"/>
      <c r="B597" s="224"/>
      <c r="C597" s="254" t="s">
        <v>953</v>
      </c>
      <c r="D597" s="226"/>
      <c r="E597" s="227">
        <v>-79.943100000000001</v>
      </c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 t="s">
        <v>280</v>
      </c>
      <c r="AH597" s="206">
        <v>0</v>
      </c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</row>
    <row r="598" spans="1:60" x14ac:dyDescent="0.25">
      <c r="A598" s="231" t="s">
        <v>271</v>
      </c>
      <c r="B598" s="232" t="s">
        <v>238</v>
      </c>
      <c r="C598" s="252" t="s">
        <v>239</v>
      </c>
      <c r="D598" s="233"/>
      <c r="E598" s="234"/>
      <c r="F598" s="235"/>
      <c r="G598" s="235">
        <f>SUMIF(AG599:AG599,"&lt;&gt;NOR",G599:G599)</f>
        <v>0</v>
      </c>
      <c r="H598" s="235"/>
      <c r="I598" s="235">
        <f>SUM(I599:I599)</f>
        <v>0</v>
      </c>
      <c r="J598" s="235"/>
      <c r="K598" s="235">
        <f>SUM(K599:K599)</f>
        <v>0</v>
      </c>
      <c r="L598" s="235"/>
      <c r="M598" s="235">
        <f>SUM(M599:M599)</f>
        <v>0</v>
      </c>
      <c r="N598" s="235"/>
      <c r="O598" s="235">
        <f>SUM(O599:O599)</f>
        <v>0</v>
      </c>
      <c r="P598" s="235"/>
      <c r="Q598" s="236">
        <f>SUM(Q599:Q599)</f>
        <v>0</v>
      </c>
      <c r="R598" s="230"/>
      <c r="S598" s="230"/>
      <c r="T598" s="230"/>
      <c r="U598" s="230"/>
      <c r="V598" s="230">
        <f>SUM(V599:V599)</f>
        <v>30</v>
      </c>
      <c r="W598" s="230"/>
      <c r="AG598" t="s">
        <v>272</v>
      </c>
    </row>
    <row r="599" spans="1:60" ht="20.399999999999999" outlineLevel="1" x14ac:dyDescent="0.25">
      <c r="A599" s="244">
        <v>110</v>
      </c>
      <c r="B599" s="245" t="s">
        <v>881</v>
      </c>
      <c r="C599" s="255" t="s">
        <v>882</v>
      </c>
      <c r="D599" s="246" t="s">
        <v>883</v>
      </c>
      <c r="E599" s="247">
        <v>30</v>
      </c>
      <c r="F599" s="248"/>
      <c r="G599" s="249">
        <f>ROUND(E599*F599,2)</f>
        <v>0</v>
      </c>
      <c r="H599" s="248"/>
      <c r="I599" s="249">
        <f>ROUND(E599*H599,2)</f>
        <v>0</v>
      </c>
      <c r="J599" s="248"/>
      <c r="K599" s="249">
        <f>ROUND(E599*J599,2)</f>
        <v>0</v>
      </c>
      <c r="L599" s="249">
        <v>21</v>
      </c>
      <c r="M599" s="249">
        <f>G599*(1+L599/100)</f>
        <v>0</v>
      </c>
      <c r="N599" s="249">
        <v>0</v>
      </c>
      <c r="O599" s="249">
        <f>ROUND(E599*N599,2)</f>
        <v>0</v>
      </c>
      <c r="P599" s="249">
        <v>0</v>
      </c>
      <c r="Q599" s="250">
        <f>ROUND(E599*P599,2)</f>
        <v>0</v>
      </c>
      <c r="R599" s="225"/>
      <c r="S599" s="225" t="s">
        <v>289</v>
      </c>
      <c r="T599" s="225" t="s">
        <v>277</v>
      </c>
      <c r="U599" s="225">
        <v>1</v>
      </c>
      <c r="V599" s="225">
        <f>ROUND(E599*U599,2)</f>
        <v>30</v>
      </c>
      <c r="W599" s="225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 t="s">
        <v>884</v>
      </c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</row>
    <row r="600" spans="1:60" x14ac:dyDescent="0.25">
      <c r="A600" s="231" t="s">
        <v>271</v>
      </c>
      <c r="B600" s="232" t="s">
        <v>242</v>
      </c>
      <c r="C600" s="252" t="s">
        <v>243</v>
      </c>
      <c r="D600" s="233"/>
      <c r="E600" s="234"/>
      <c r="F600" s="235"/>
      <c r="G600" s="235">
        <f>SUMIF(AG601:AG606,"&lt;&gt;NOR",G601:G606)</f>
        <v>0</v>
      </c>
      <c r="H600" s="235"/>
      <c r="I600" s="235">
        <f>SUM(I601:I606)</f>
        <v>0</v>
      </c>
      <c r="J600" s="235"/>
      <c r="K600" s="235">
        <f>SUM(K601:K606)</f>
        <v>0</v>
      </c>
      <c r="L600" s="235"/>
      <c r="M600" s="235">
        <f>SUM(M601:M606)</f>
        <v>0</v>
      </c>
      <c r="N600" s="235"/>
      <c r="O600" s="235">
        <f>SUM(O601:O606)</f>
        <v>0</v>
      </c>
      <c r="P600" s="235"/>
      <c r="Q600" s="236">
        <f>SUM(Q601:Q606)</f>
        <v>0</v>
      </c>
      <c r="R600" s="230"/>
      <c r="S600" s="230"/>
      <c r="T600" s="230"/>
      <c r="U600" s="230"/>
      <c r="V600" s="230">
        <f>SUM(V601:V606)</f>
        <v>119.15</v>
      </c>
      <c r="W600" s="230"/>
      <c r="AG600" t="s">
        <v>272</v>
      </c>
    </row>
    <row r="601" spans="1:60" outlineLevel="1" x14ac:dyDescent="0.25">
      <c r="A601" s="244">
        <v>111</v>
      </c>
      <c r="B601" s="245" t="s">
        <v>885</v>
      </c>
      <c r="C601" s="255" t="s">
        <v>886</v>
      </c>
      <c r="D601" s="246" t="s">
        <v>320</v>
      </c>
      <c r="E601" s="247">
        <v>48.042940000000002</v>
      </c>
      <c r="F601" s="248"/>
      <c r="G601" s="249">
        <f>ROUND(E601*F601,2)</f>
        <v>0</v>
      </c>
      <c r="H601" s="248"/>
      <c r="I601" s="249">
        <f>ROUND(E601*H601,2)</f>
        <v>0</v>
      </c>
      <c r="J601" s="248"/>
      <c r="K601" s="249">
        <f>ROUND(E601*J601,2)</f>
        <v>0</v>
      </c>
      <c r="L601" s="249">
        <v>21</v>
      </c>
      <c r="M601" s="249">
        <f>G601*(1+L601/100)</f>
        <v>0</v>
      </c>
      <c r="N601" s="249">
        <v>0</v>
      </c>
      <c r="O601" s="249">
        <f>ROUND(E601*N601,2)</f>
        <v>0</v>
      </c>
      <c r="P601" s="249">
        <v>0</v>
      </c>
      <c r="Q601" s="250">
        <f>ROUND(E601*P601,2)</f>
        <v>0</v>
      </c>
      <c r="R601" s="225"/>
      <c r="S601" s="225" t="s">
        <v>276</v>
      </c>
      <c r="T601" s="225" t="s">
        <v>277</v>
      </c>
      <c r="U601" s="225">
        <v>0.63800000000000001</v>
      </c>
      <c r="V601" s="225">
        <f>ROUND(E601*U601,2)</f>
        <v>30.65</v>
      </c>
      <c r="W601" s="225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 t="s">
        <v>455</v>
      </c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</row>
    <row r="602" spans="1:60" outlineLevel="1" x14ac:dyDescent="0.25">
      <c r="A602" s="244">
        <v>112</v>
      </c>
      <c r="B602" s="245" t="s">
        <v>887</v>
      </c>
      <c r="C602" s="255" t="s">
        <v>888</v>
      </c>
      <c r="D602" s="246" t="s">
        <v>320</v>
      </c>
      <c r="E602" s="247">
        <v>48.042940000000002</v>
      </c>
      <c r="F602" s="248"/>
      <c r="G602" s="249">
        <f>ROUND(E602*F602,2)</f>
        <v>0</v>
      </c>
      <c r="H602" s="248"/>
      <c r="I602" s="249">
        <f>ROUND(E602*H602,2)</f>
        <v>0</v>
      </c>
      <c r="J602" s="248"/>
      <c r="K602" s="249">
        <f>ROUND(E602*J602,2)</f>
        <v>0</v>
      </c>
      <c r="L602" s="249">
        <v>21</v>
      </c>
      <c r="M602" s="249">
        <f>G602*(1+L602/100)</f>
        <v>0</v>
      </c>
      <c r="N602" s="249">
        <v>0</v>
      </c>
      <c r="O602" s="249">
        <f>ROUND(E602*N602,2)</f>
        <v>0</v>
      </c>
      <c r="P602" s="249">
        <v>0</v>
      </c>
      <c r="Q602" s="250">
        <f>ROUND(E602*P602,2)</f>
        <v>0</v>
      </c>
      <c r="R602" s="225"/>
      <c r="S602" s="225" t="s">
        <v>276</v>
      </c>
      <c r="T602" s="225" t="s">
        <v>277</v>
      </c>
      <c r="U602" s="225">
        <v>0.01</v>
      </c>
      <c r="V602" s="225">
        <f>ROUND(E602*U602,2)</f>
        <v>0.48</v>
      </c>
      <c r="W602" s="225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 t="s">
        <v>455</v>
      </c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</row>
    <row r="603" spans="1:60" ht="20.399999999999999" outlineLevel="1" x14ac:dyDescent="0.25">
      <c r="A603" s="244">
        <v>113</v>
      </c>
      <c r="B603" s="245" t="s">
        <v>889</v>
      </c>
      <c r="C603" s="255" t="s">
        <v>1194</v>
      </c>
      <c r="D603" s="246" t="s">
        <v>320</v>
      </c>
      <c r="E603" s="247">
        <v>576.51522</v>
      </c>
      <c r="F603" s="248"/>
      <c r="G603" s="249">
        <f>ROUND(E603*F603,2)</f>
        <v>0</v>
      </c>
      <c r="H603" s="248"/>
      <c r="I603" s="249">
        <f>ROUND(E603*H603,2)</f>
        <v>0</v>
      </c>
      <c r="J603" s="248"/>
      <c r="K603" s="249">
        <f>ROUND(E603*J603,2)</f>
        <v>0</v>
      </c>
      <c r="L603" s="249">
        <v>21</v>
      </c>
      <c r="M603" s="249">
        <f>G603*(1+L603/100)</f>
        <v>0</v>
      </c>
      <c r="N603" s="249">
        <v>0</v>
      </c>
      <c r="O603" s="249">
        <f>ROUND(E603*N603,2)</f>
        <v>0</v>
      </c>
      <c r="P603" s="249">
        <v>0</v>
      </c>
      <c r="Q603" s="250">
        <f>ROUND(E603*P603,2)</f>
        <v>0</v>
      </c>
      <c r="R603" s="225"/>
      <c r="S603" s="225" t="s">
        <v>276</v>
      </c>
      <c r="T603" s="225" t="s">
        <v>277</v>
      </c>
      <c r="U603" s="225">
        <v>0</v>
      </c>
      <c r="V603" s="225">
        <f>ROUND(E603*U603,2)</f>
        <v>0</v>
      </c>
      <c r="W603" s="225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 t="s">
        <v>455</v>
      </c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</row>
    <row r="604" spans="1:60" outlineLevel="1" x14ac:dyDescent="0.25">
      <c r="A604" s="244">
        <v>114</v>
      </c>
      <c r="B604" s="245" t="s">
        <v>893</v>
      </c>
      <c r="C604" s="255" t="s">
        <v>894</v>
      </c>
      <c r="D604" s="246" t="s">
        <v>320</v>
      </c>
      <c r="E604" s="247">
        <v>48.042940000000002</v>
      </c>
      <c r="F604" s="248"/>
      <c r="G604" s="249">
        <f>ROUND(E604*F604,2)</f>
        <v>0</v>
      </c>
      <c r="H604" s="248"/>
      <c r="I604" s="249">
        <f>ROUND(E604*H604,2)</f>
        <v>0</v>
      </c>
      <c r="J604" s="248"/>
      <c r="K604" s="249">
        <f>ROUND(E604*J604,2)</f>
        <v>0</v>
      </c>
      <c r="L604" s="249">
        <v>21</v>
      </c>
      <c r="M604" s="249">
        <f>G604*(1+L604/100)</f>
        <v>0</v>
      </c>
      <c r="N604" s="249">
        <v>0</v>
      </c>
      <c r="O604" s="249">
        <f>ROUND(E604*N604,2)</f>
        <v>0</v>
      </c>
      <c r="P604" s="249">
        <v>0</v>
      </c>
      <c r="Q604" s="250">
        <f>ROUND(E604*P604,2)</f>
        <v>0</v>
      </c>
      <c r="R604" s="225"/>
      <c r="S604" s="225" t="s">
        <v>276</v>
      </c>
      <c r="T604" s="225" t="s">
        <v>277</v>
      </c>
      <c r="U604" s="225">
        <v>0</v>
      </c>
      <c r="V604" s="225">
        <f>ROUND(E604*U604,2)</f>
        <v>0</v>
      </c>
      <c r="W604" s="225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 t="s">
        <v>455</v>
      </c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</row>
    <row r="605" spans="1:60" outlineLevel="1" x14ac:dyDescent="0.25">
      <c r="A605" s="244">
        <v>115</v>
      </c>
      <c r="B605" s="245" t="s">
        <v>895</v>
      </c>
      <c r="C605" s="255" t="s">
        <v>896</v>
      </c>
      <c r="D605" s="246" t="s">
        <v>320</v>
      </c>
      <c r="E605" s="247">
        <v>48.042940000000002</v>
      </c>
      <c r="F605" s="248"/>
      <c r="G605" s="249">
        <f>ROUND(E605*F605,2)</f>
        <v>0</v>
      </c>
      <c r="H605" s="248"/>
      <c r="I605" s="249">
        <f>ROUND(E605*H605,2)</f>
        <v>0</v>
      </c>
      <c r="J605" s="248"/>
      <c r="K605" s="249">
        <f>ROUND(E605*J605,2)</f>
        <v>0</v>
      </c>
      <c r="L605" s="249">
        <v>21</v>
      </c>
      <c r="M605" s="249">
        <f>G605*(1+L605/100)</f>
        <v>0</v>
      </c>
      <c r="N605" s="249">
        <v>0</v>
      </c>
      <c r="O605" s="249">
        <f>ROUND(E605*N605,2)</f>
        <v>0</v>
      </c>
      <c r="P605" s="249">
        <v>0</v>
      </c>
      <c r="Q605" s="250">
        <f>ROUND(E605*P605,2)</f>
        <v>0</v>
      </c>
      <c r="R605" s="225"/>
      <c r="S605" s="225" t="s">
        <v>276</v>
      </c>
      <c r="T605" s="225" t="s">
        <v>277</v>
      </c>
      <c r="U605" s="225">
        <v>0.752</v>
      </c>
      <c r="V605" s="225">
        <f>ROUND(E605*U605,2)</f>
        <v>36.130000000000003</v>
      </c>
      <c r="W605" s="225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 t="s">
        <v>455</v>
      </c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</row>
    <row r="606" spans="1:60" outlineLevel="1" x14ac:dyDescent="0.25">
      <c r="A606" s="244">
        <v>116</v>
      </c>
      <c r="B606" s="245" t="s">
        <v>897</v>
      </c>
      <c r="C606" s="255" t="s">
        <v>898</v>
      </c>
      <c r="D606" s="246" t="s">
        <v>320</v>
      </c>
      <c r="E606" s="247">
        <v>144.12880999999999</v>
      </c>
      <c r="F606" s="248"/>
      <c r="G606" s="249">
        <f>ROUND(E606*F606,2)</f>
        <v>0</v>
      </c>
      <c r="H606" s="248"/>
      <c r="I606" s="249">
        <f>ROUND(E606*H606,2)</f>
        <v>0</v>
      </c>
      <c r="J606" s="248"/>
      <c r="K606" s="249">
        <f>ROUND(E606*J606,2)</f>
        <v>0</v>
      </c>
      <c r="L606" s="249">
        <v>21</v>
      </c>
      <c r="M606" s="249">
        <f>G606*(1+L606/100)</f>
        <v>0</v>
      </c>
      <c r="N606" s="249">
        <v>0</v>
      </c>
      <c r="O606" s="249">
        <f>ROUND(E606*N606,2)</f>
        <v>0</v>
      </c>
      <c r="P606" s="249">
        <v>0</v>
      </c>
      <c r="Q606" s="250">
        <f>ROUND(E606*P606,2)</f>
        <v>0</v>
      </c>
      <c r="R606" s="225"/>
      <c r="S606" s="225" t="s">
        <v>276</v>
      </c>
      <c r="T606" s="225" t="s">
        <v>277</v>
      </c>
      <c r="U606" s="225">
        <v>0.36</v>
      </c>
      <c r="V606" s="225">
        <f>ROUND(E606*U606,2)</f>
        <v>51.89</v>
      </c>
      <c r="W606" s="225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 t="s">
        <v>455</v>
      </c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</row>
    <row r="607" spans="1:60" x14ac:dyDescent="0.25">
      <c r="A607" s="231" t="s">
        <v>271</v>
      </c>
      <c r="B607" s="232" t="s">
        <v>245</v>
      </c>
      <c r="C607" s="252" t="s">
        <v>29</v>
      </c>
      <c r="D607" s="233"/>
      <c r="E607" s="234"/>
      <c r="F607" s="235"/>
      <c r="G607" s="235">
        <f>SUMIF(AG608:AG614,"&lt;&gt;NOR",G608:G614)</f>
        <v>0</v>
      </c>
      <c r="H607" s="235"/>
      <c r="I607" s="235">
        <f>SUM(I608:I614)</f>
        <v>0</v>
      </c>
      <c r="J607" s="235"/>
      <c r="K607" s="235">
        <f>SUM(K608:K614)</f>
        <v>0</v>
      </c>
      <c r="L607" s="235"/>
      <c r="M607" s="235">
        <f>SUM(M608:M614)</f>
        <v>0</v>
      </c>
      <c r="N607" s="235"/>
      <c r="O607" s="235">
        <f>SUM(O608:O614)</f>
        <v>0</v>
      </c>
      <c r="P607" s="235"/>
      <c r="Q607" s="236">
        <f>SUM(Q608:Q614)</f>
        <v>0</v>
      </c>
      <c r="R607" s="230"/>
      <c r="S607" s="230"/>
      <c r="T607" s="230"/>
      <c r="U607" s="230"/>
      <c r="V607" s="230">
        <f>SUM(V608:V614)</f>
        <v>0</v>
      </c>
      <c r="W607" s="230"/>
      <c r="AG607" t="s">
        <v>272</v>
      </c>
    </row>
    <row r="608" spans="1:60" outlineLevel="1" x14ac:dyDescent="0.25">
      <c r="A608" s="244">
        <v>117</v>
      </c>
      <c r="B608" s="245" t="s">
        <v>899</v>
      </c>
      <c r="C608" s="255" t="s">
        <v>900</v>
      </c>
      <c r="D608" s="246" t="s">
        <v>901</v>
      </c>
      <c r="E608" s="247">
        <v>1</v>
      </c>
      <c r="F608" s="248"/>
      <c r="G608" s="249">
        <f>ROUND(E608*F608,2)</f>
        <v>0</v>
      </c>
      <c r="H608" s="248"/>
      <c r="I608" s="249">
        <f>ROUND(E608*H608,2)</f>
        <v>0</v>
      </c>
      <c r="J608" s="248"/>
      <c r="K608" s="249">
        <f>ROUND(E608*J608,2)</f>
        <v>0</v>
      </c>
      <c r="L608" s="249">
        <v>21</v>
      </c>
      <c r="M608" s="249">
        <f>G608*(1+L608/100)</f>
        <v>0</v>
      </c>
      <c r="N608" s="249">
        <v>0</v>
      </c>
      <c r="O608" s="249">
        <f>ROUND(E608*N608,2)</f>
        <v>0</v>
      </c>
      <c r="P608" s="249">
        <v>0</v>
      </c>
      <c r="Q608" s="250">
        <f>ROUND(E608*P608,2)</f>
        <v>0</v>
      </c>
      <c r="R608" s="225"/>
      <c r="S608" s="225" t="s">
        <v>276</v>
      </c>
      <c r="T608" s="225" t="s">
        <v>277</v>
      </c>
      <c r="U608" s="225">
        <v>0</v>
      </c>
      <c r="V608" s="225">
        <f>ROUND(E608*U608,2)</f>
        <v>0</v>
      </c>
      <c r="W608" s="225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 t="s">
        <v>902</v>
      </c>
      <c r="AH608" s="206"/>
      <c r="AI608" s="206"/>
      <c r="AJ608" s="206"/>
      <c r="AK608" s="206"/>
      <c r="AL608" s="206"/>
      <c r="AM608" s="206"/>
      <c r="AN608" s="206"/>
      <c r="AO608" s="206"/>
      <c r="AP608" s="206"/>
      <c r="AQ608" s="206"/>
      <c r="AR608" s="206"/>
      <c r="AS608" s="206"/>
      <c r="AT608" s="206"/>
      <c r="AU608" s="206"/>
      <c r="AV608" s="206"/>
      <c r="AW608" s="206"/>
      <c r="AX608" s="206"/>
      <c r="AY608" s="206"/>
      <c r="AZ608" s="206"/>
      <c r="BA608" s="206"/>
      <c r="BB608" s="206"/>
      <c r="BC608" s="206"/>
      <c r="BD608" s="206"/>
      <c r="BE608" s="206"/>
      <c r="BF608" s="206"/>
      <c r="BG608" s="206"/>
      <c r="BH608" s="206"/>
    </row>
    <row r="609" spans="1:60" outlineLevel="1" x14ac:dyDescent="0.25">
      <c r="A609" s="244">
        <v>118</v>
      </c>
      <c r="B609" s="245" t="s">
        <v>903</v>
      </c>
      <c r="C609" s="255" t="s">
        <v>904</v>
      </c>
      <c r="D609" s="246" t="s">
        <v>901</v>
      </c>
      <c r="E609" s="247">
        <v>1</v>
      </c>
      <c r="F609" s="248"/>
      <c r="G609" s="249">
        <f>ROUND(E609*F609,2)</f>
        <v>0</v>
      </c>
      <c r="H609" s="248"/>
      <c r="I609" s="249">
        <f>ROUND(E609*H609,2)</f>
        <v>0</v>
      </c>
      <c r="J609" s="248"/>
      <c r="K609" s="249">
        <f>ROUND(E609*J609,2)</f>
        <v>0</v>
      </c>
      <c r="L609" s="249">
        <v>21</v>
      </c>
      <c r="M609" s="249">
        <f>G609*(1+L609/100)</f>
        <v>0</v>
      </c>
      <c r="N609" s="249">
        <v>0</v>
      </c>
      <c r="O609" s="249">
        <f>ROUND(E609*N609,2)</f>
        <v>0</v>
      </c>
      <c r="P609" s="249">
        <v>0</v>
      </c>
      <c r="Q609" s="250">
        <f>ROUND(E609*P609,2)</f>
        <v>0</v>
      </c>
      <c r="R609" s="225"/>
      <c r="S609" s="225" t="s">
        <v>289</v>
      </c>
      <c r="T609" s="225" t="s">
        <v>277</v>
      </c>
      <c r="U609" s="225">
        <v>0</v>
      </c>
      <c r="V609" s="225">
        <f>ROUND(E609*U609,2)</f>
        <v>0</v>
      </c>
      <c r="W609" s="225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 t="s">
        <v>902</v>
      </c>
      <c r="AH609" s="206"/>
      <c r="AI609" s="206"/>
      <c r="AJ609" s="206"/>
      <c r="AK609" s="206"/>
      <c r="AL609" s="206"/>
      <c r="AM609" s="206"/>
      <c r="AN609" s="206"/>
      <c r="AO609" s="206"/>
      <c r="AP609" s="206"/>
      <c r="AQ609" s="206"/>
      <c r="AR609" s="206"/>
      <c r="AS609" s="206"/>
      <c r="AT609" s="206"/>
      <c r="AU609" s="206"/>
      <c r="AV609" s="206"/>
      <c r="AW609" s="206"/>
      <c r="AX609" s="206"/>
      <c r="AY609" s="206"/>
      <c r="AZ609" s="206"/>
      <c r="BA609" s="206"/>
      <c r="BB609" s="206"/>
      <c r="BC609" s="206"/>
      <c r="BD609" s="206"/>
      <c r="BE609" s="206"/>
      <c r="BF609" s="206"/>
      <c r="BG609" s="206"/>
      <c r="BH609" s="206"/>
    </row>
    <row r="610" spans="1:60" ht="30.6" outlineLevel="1" x14ac:dyDescent="0.25">
      <c r="A610" s="244">
        <v>119</v>
      </c>
      <c r="B610" s="245" t="s">
        <v>905</v>
      </c>
      <c r="C610" s="255" t="s">
        <v>906</v>
      </c>
      <c r="D610" s="246" t="s">
        <v>901</v>
      </c>
      <c r="E610" s="247">
        <v>1</v>
      </c>
      <c r="F610" s="248"/>
      <c r="G610" s="249">
        <f>ROUND(E610*F610,2)</f>
        <v>0</v>
      </c>
      <c r="H610" s="248"/>
      <c r="I610" s="249">
        <f>ROUND(E610*H610,2)</f>
        <v>0</v>
      </c>
      <c r="J610" s="248"/>
      <c r="K610" s="249">
        <f>ROUND(E610*J610,2)</f>
        <v>0</v>
      </c>
      <c r="L610" s="249">
        <v>21</v>
      </c>
      <c r="M610" s="249">
        <f>G610*(1+L610/100)</f>
        <v>0</v>
      </c>
      <c r="N610" s="249">
        <v>0</v>
      </c>
      <c r="O610" s="249">
        <f>ROUND(E610*N610,2)</f>
        <v>0</v>
      </c>
      <c r="P610" s="249">
        <v>0</v>
      </c>
      <c r="Q610" s="250">
        <f>ROUND(E610*P610,2)</f>
        <v>0</v>
      </c>
      <c r="R610" s="225"/>
      <c r="S610" s="225" t="s">
        <v>289</v>
      </c>
      <c r="T610" s="225" t="s">
        <v>277</v>
      </c>
      <c r="U610" s="225">
        <v>0</v>
      </c>
      <c r="V610" s="225">
        <f>ROUND(E610*U610,2)</f>
        <v>0</v>
      </c>
      <c r="W610" s="225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 t="s">
        <v>902</v>
      </c>
      <c r="AH610" s="206"/>
      <c r="AI610" s="206"/>
      <c r="AJ610" s="206"/>
      <c r="AK610" s="206"/>
      <c r="AL610" s="206"/>
      <c r="AM610" s="206"/>
      <c r="AN610" s="206"/>
      <c r="AO610" s="206"/>
      <c r="AP610" s="206"/>
      <c r="AQ610" s="206"/>
      <c r="AR610" s="206"/>
      <c r="AS610" s="206"/>
      <c r="AT610" s="206"/>
      <c r="AU610" s="206"/>
      <c r="AV610" s="206"/>
      <c r="AW610" s="206"/>
      <c r="AX610" s="206"/>
      <c r="AY610" s="206"/>
      <c r="AZ610" s="206"/>
      <c r="BA610" s="206"/>
      <c r="BB610" s="206"/>
      <c r="BC610" s="206"/>
      <c r="BD610" s="206"/>
      <c r="BE610" s="206"/>
      <c r="BF610" s="206"/>
      <c r="BG610" s="206"/>
      <c r="BH610" s="206"/>
    </row>
    <row r="611" spans="1:60" outlineLevel="1" x14ac:dyDescent="0.25">
      <c r="A611" s="244">
        <v>120</v>
      </c>
      <c r="B611" s="245" t="s">
        <v>907</v>
      </c>
      <c r="C611" s="255" t="s">
        <v>908</v>
      </c>
      <c r="D611" s="246" t="s">
        <v>901</v>
      </c>
      <c r="E611" s="247">
        <v>1</v>
      </c>
      <c r="F611" s="248"/>
      <c r="G611" s="249">
        <f>ROUND(E611*F611,2)</f>
        <v>0</v>
      </c>
      <c r="H611" s="248"/>
      <c r="I611" s="249">
        <f>ROUND(E611*H611,2)</f>
        <v>0</v>
      </c>
      <c r="J611" s="248"/>
      <c r="K611" s="249">
        <f>ROUND(E611*J611,2)</f>
        <v>0</v>
      </c>
      <c r="L611" s="249">
        <v>21</v>
      </c>
      <c r="M611" s="249">
        <f>G611*(1+L611/100)</f>
        <v>0</v>
      </c>
      <c r="N611" s="249">
        <v>0</v>
      </c>
      <c r="O611" s="249">
        <f>ROUND(E611*N611,2)</f>
        <v>0</v>
      </c>
      <c r="P611" s="249">
        <v>0</v>
      </c>
      <c r="Q611" s="250">
        <f>ROUND(E611*P611,2)</f>
        <v>0</v>
      </c>
      <c r="R611" s="225"/>
      <c r="S611" s="225" t="s">
        <v>289</v>
      </c>
      <c r="T611" s="225" t="s">
        <v>277</v>
      </c>
      <c r="U611" s="225">
        <v>0</v>
      </c>
      <c r="V611" s="225">
        <f>ROUND(E611*U611,2)</f>
        <v>0</v>
      </c>
      <c r="W611" s="225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 t="s">
        <v>902</v>
      </c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</row>
    <row r="612" spans="1:60" outlineLevel="1" x14ac:dyDescent="0.25">
      <c r="A612" s="244">
        <v>121</v>
      </c>
      <c r="B612" s="245" t="s">
        <v>909</v>
      </c>
      <c r="C612" s="255" t="s">
        <v>910</v>
      </c>
      <c r="D612" s="246" t="s">
        <v>901</v>
      </c>
      <c r="E612" s="247">
        <v>1</v>
      </c>
      <c r="F612" s="248"/>
      <c r="G612" s="249">
        <f>ROUND(E612*F612,2)</f>
        <v>0</v>
      </c>
      <c r="H612" s="248"/>
      <c r="I612" s="249">
        <f>ROUND(E612*H612,2)</f>
        <v>0</v>
      </c>
      <c r="J612" s="248"/>
      <c r="K612" s="249">
        <f>ROUND(E612*J612,2)</f>
        <v>0</v>
      </c>
      <c r="L612" s="249">
        <v>21</v>
      </c>
      <c r="M612" s="249">
        <f>G612*(1+L612/100)</f>
        <v>0</v>
      </c>
      <c r="N612" s="249">
        <v>0</v>
      </c>
      <c r="O612" s="249">
        <f>ROUND(E612*N612,2)</f>
        <v>0</v>
      </c>
      <c r="P612" s="249">
        <v>0</v>
      </c>
      <c r="Q612" s="250">
        <f>ROUND(E612*P612,2)</f>
        <v>0</v>
      </c>
      <c r="R612" s="225"/>
      <c r="S612" s="225" t="s">
        <v>289</v>
      </c>
      <c r="T612" s="225" t="s">
        <v>277</v>
      </c>
      <c r="U612" s="225">
        <v>0</v>
      </c>
      <c r="V612" s="225">
        <f>ROUND(E612*U612,2)</f>
        <v>0</v>
      </c>
      <c r="W612" s="225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 t="s">
        <v>902</v>
      </c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</row>
    <row r="613" spans="1:60" ht="20.399999999999999" outlineLevel="1" x14ac:dyDescent="0.25">
      <c r="A613" s="244">
        <v>122</v>
      </c>
      <c r="B613" s="245" t="s">
        <v>911</v>
      </c>
      <c r="C613" s="255" t="s">
        <v>912</v>
      </c>
      <c r="D613" s="246" t="s">
        <v>901</v>
      </c>
      <c r="E613" s="247">
        <v>1</v>
      </c>
      <c r="F613" s="248"/>
      <c r="G613" s="249">
        <f>ROUND(E613*F613,2)</f>
        <v>0</v>
      </c>
      <c r="H613" s="248"/>
      <c r="I613" s="249">
        <f>ROUND(E613*H613,2)</f>
        <v>0</v>
      </c>
      <c r="J613" s="248"/>
      <c r="K613" s="249">
        <f>ROUND(E613*J613,2)</f>
        <v>0</v>
      </c>
      <c r="L613" s="249">
        <v>21</v>
      </c>
      <c r="M613" s="249">
        <f>G613*(1+L613/100)</f>
        <v>0</v>
      </c>
      <c r="N613" s="249">
        <v>0</v>
      </c>
      <c r="O613" s="249">
        <f>ROUND(E613*N613,2)</f>
        <v>0</v>
      </c>
      <c r="P613" s="249">
        <v>0</v>
      </c>
      <c r="Q613" s="250">
        <f>ROUND(E613*P613,2)</f>
        <v>0</v>
      </c>
      <c r="R613" s="225"/>
      <c r="S613" s="225" t="s">
        <v>289</v>
      </c>
      <c r="T613" s="225" t="s">
        <v>277</v>
      </c>
      <c r="U613" s="225">
        <v>0</v>
      </c>
      <c r="V613" s="225">
        <f>ROUND(E613*U613,2)</f>
        <v>0</v>
      </c>
      <c r="W613" s="225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 t="s">
        <v>902</v>
      </c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</row>
    <row r="614" spans="1:60" outlineLevel="1" x14ac:dyDescent="0.25">
      <c r="A614" s="237">
        <v>123</v>
      </c>
      <c r="B614" s="238" t="s">
        <v>913</v>
      </c>
      <c r="C614" s="253" t="s">
        <v>914</v>
      </c>
      <c r="D614" s="239" t="s">
        <v>901</v>
      </c>
      <c r="E614" s="240">
        <v>1</v>
      </c>
      <c r="F614" s="241"/>
      <c r="G614" s="242">
        <f>ROUND(E614*F614,2)</f>
        <v>0</v>
      </c>
      <c r="H614" s="241"/>
      <c r="I614" s="242">
        <f>ROUND(E614*H614,2)</f>
        <v>0</v>
      </c>
      <c r="J614" s="241"/>
      <c r="K614" s="242">
        <f>ROUND(E614*J614,2)</f>
        <v>0</v>
      </c>
      <c r="L614" s="242">
        <v>21</v>
      </c>
      <c r="M614" s="242">
        <f>G614*(1+L614/100)</f>
        <v>0</v>
      </c>
      <c r="N614" s="242">
        <v>0</v>
      </c>
      <c r="O614" s="242">
        <f>ROUND(E614*N614,2)</f>
        <v>0</v>
      </c>
      <c r="P614" s="242">
        <v>0</v>
      </c>
      <c r="Q614" s="243">
        <f>ROUND(E614*P614,2)</f>
        <v>0</v>
      </c>
      <c r="R614" s="225"/>
      <c r="S614" s="225" t="s">
        <v>289</v>
      </c>
      <c r="T614" s="225" t="s">
        <v>277</v>
      </c>
      <c r="U614" s="225">
        <v>0</v>
      </c>
      <c r="V614" s="225">
        <f>ROUND(E614*U614,2)</f>
        <v>0</v>
      </c>
      <c r="W614" s="225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 t="s">
        <v>902</v>
      </c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</row>
    <row r="615" spans="1:60" x14ac:dyDescent="0.25">
      <c r="A615" s="5"/>
      <c r="B615" s="6"/>
      <c r="C615" s="258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AE615">
        <v>15</v>
      </c>
      <c r="AF615">
        <v>21</v>
      </c>
    </row>
    <row r="616" spans="1:60" x14ac:dyDescent="0.25">
      <c r="A616" s="209"/>
      <c r="B616" s="210" t="s">
        <v>31</v>
      </c>
      <c r="C616" s="259"/>
      <c r="D616" s="211"/>
      <c r="E616" s="212"/>
      <c r="F616" s="212"/>
      <c r="G616" s="251">
        <f>G8+G10+G17+G28+G38+G225+G236+G250+G253+G256+G269+G307+G309+G317+G336+G343+G353+G403+G412+G455+G523+G572+G580+G598+G600+G607</f>
        <v>0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AE616">
        <f>SUMIF(L7:L614,AE615,G7:G614)</f>
        <v>0</v>
      </c>
      <c r="AF616">
        <f>SUMIF(L7:L614,AF615,G7:G614)</f>
        <v>0</v>
      </c>
      <c r="AG616" t="s">
        <v>915</v>
      </c>
    </row>
    <row r="617" spans="1:60" x14ac:dyDescent="0.25">
      <c r="A617" s="5"/>
      <c r="B617" s="6"/>
      <c r="C617" s="258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60" x14ac:dyDescent="0.25">
      <c r="A618" s="5"/>
      <c r="B618" s="6"/>
      <c r="C618" s="258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60" x14ac:dyDescent="0.25">
      <c r="A619" s="213" t="s">
        <v>916</v>
      </c>
      <c r="B619" s="213"/>
      <c r="C619" s="260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60" x14ac:dyDescent="0.25">
      <c r="A620" s="214"/>
      <c r="B620" s="215"/>
      <c r="C620" s="261"/>
      <c r="D620" s="215"/>
      <c r="E620" s="215"/>
      <c r="F620" s="215"/>
      <c r="G620" s="21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AG620" t="s">
        <v>917</v>
      </c>
    </row>
    <row r="621" spans="1:60" x14ac:dyDescent="0.25">
      <c r="A621" s="217"/>
      <c r="B621" s="218"/>
      <c r="C621" s="262"/>
      <c r="D621" s="218"/>
      <c r="E621" s="218"/>
      <c r="F621" s="218"/>
      <c r="G621" s="219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60" x14ac:dyDescent="0.25">
      <c r="A622" s="217"/>
      <c r="B622" s="218"/>
      <c r="C622" s="262"/>
      <c r="D622" s="218"/>
      <c r="E622" s="218"/>
      <c r="F622" s="218"/>
      <c r="G622" s="219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60" x14ac:dyDescent="0.25">
      <c r="A623" s="217"/>
      <c r="B623" s="218"/>
      <c r="C623" s="262"/>
      <c r="D623" s="218"/>
      <c r="E623" s="218"/>
      <c r="F623" s="218"/>
      <c r="G623" s="219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60" x14ac:dyDescent="0.25">
      <c r="A624" s="220"/>
      <c r="B624" s="221"/>
      <c r="C624" s="263"/>
      <c r="D624" s="221"/>
      <c r="E624" s="221"/>
      <c r="F624" s="221"/>
      <c r="G624" s="222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33" x14ac:dyDescent="0.25">
      <c r="A625" s="5"/>
      <c r="B625" s="6"/>
      <c r="C625" s="258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33" x14ac:dyDescent="0.25">
      <c r="C626" s="264"/>
      <c r="D626" s="190"/>
      <c r="AG626" t="s">
        <v>918</v>
      </c>
    </row>
    <row r="627" spans="1:33" x14ac:dyDescent="0.25">
      <c r="D627" s="190"/>
    </row>
    <row r="628" spans="1:33" x14ac:dyDescent="0.25">
      <c r="D628" s="190"/>
    </row>
    <row r="629" spans="1:33" x14ac:dyDescent="0.25">
      <c r="D629" s="190"/>
    </row>
    <row r="630" spans="1:33" x14ac:dyDescent="0.25">
      <c r="D630" s="190"/>
    </row>
    <row r="631" spans="1:33" x14ac:dyDescent="0.25">
      <c r="D631" s="190"/>
    </row>
    <row r="632" spans="1:33" x14ac:dyDescent="0.25">
      <c r="D632" s="190"/>
    </row>
    <row r="633" spans="1:33" x14ac:dyDescent="0.25">
      <c r="D633" s="190"/>
    </row>
    <row r="634" spans="1:33" x14ac:dyDescent="0.25">
      <c r="D634" s="190"/>
    </row>
    <row r="635" spans="1:33" x14ac:dyDescent="0.25">
      <c r="D635" s="190"/>
    </row>
    <row r="636" spans="1:33" x14ac:dyDescent="0.25">
      <c r="D636" s="190"/>
    </row>
    <row r="637" spans="1:33" x14ac:dyDescent="0.25">
      <c r="D637" s="190"/>
    </row>
    <row r="638" spans="1:33" x14ac:dyDescent="0.25">
      <c r="D638" s="190"/>
    </row>
    <row r="639" spans="1:33" x14ac:dyDescent="0.25">
      <c r="D639" s="190"/>
    </row>
    <row r="640" spans="1:33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k5zFVGX4ir+6Qa5EKOZmwL3y9PbD2GvHHptyFOA/VlaskBAw62ua/VagXj9BI2GLUmjWkOpV4UmYFewFqAcGYQ==" saltValue="W79vVVDJXaK04N52Je7OMA==" spinCount="100000" sheet="1"/>
  <mergeCells count="8">
    <mergeCell ref="A1:G1"/>
    <mergeCell ref="C2:G2"/>
    <mergeCell ref="C3:G3"/>
    <mergeCell ref="C4:G4"/>
    <mergeCell ref="A619:C619"/>
    <mergeCell ref="A620:G624"/>
    <mergeCell ref="C57:G57"/>
    <mergeCell ref="C319:G3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52</v>
      </c>
      <c r="C4" s="198" t="s">
        <v>53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124</v>
      </c>
      <c r="C8" s="252" t="s">
        <v>125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5"/>
      <c r="O8" s="235">
        <f>SUM(O9:O13)</f>
        <v>0.48</v>
      </c>
      <c r="P8" s="235"/>
      <c r="Q8" s="236">
        <f>SUM(Q9:Q13)</f>
        <v>0</v>
      </c>
      <c r="R8" s="230"/>
      <c r="S8" s="230"/>
      <c r="T8" s="230"/>
      <c r="U8" s="230"/>
      <c r="V8" s="230">
        <f>SUM(V9:V13)</f>
        <v>2.66</v>
      </c>
      <c r="W8" s="230"/>
      <c r="AG8" t="s">
        <v>272</v>
      </c>
    </row>
    <row r="9" spans="1:60" ht="20.399999999999999" outlineLevel="1" x14ac:dyDescent="0.25">
      <c r="A9" s="237">
        <v>1</v>
      </c>
      <c r="B9" s="238" t="s">
        <v>331</v>
      </c>
      <c r="C9" s="253" t="s">
        <v>332</v>
      </c>
      <c r="D9" s="239" t="s">
        <v>333</v>
      </c>
      <c r="E9" s="240">
        <v>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6.5710000000000005E-2</v>
      </c>
      <c r="O9" s="242">
        <f>ROUND(E9*N9,2)</f>
        <v>0.26</v>
      </c>
      <c r="P9" s="242">
        <v>0</v>
      </c>
      <c r="Q9" s="243">
        <f>ROUND(E9*P9,2)</f>
        <v>0</v>
      </c>
      <c r="R9" s="225"/>
      <c r="S9" s="225" t="s">
        <v>276</v>
      </c>
      <c r="T9" s="225" t="s">
        <v>277</v>
      </c>
      <c r="U9" s="225">
        <v>0.24199999999999999</v>
      </c>
      <c r="V9" s="225">
        <f>ROUND(E9*U9,2)</f>
        <v>0.97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4" t="s">
        <v>1195</v>
      </c>
      <c r="D10" s="226"/>
      <c r="E10" s="227">
        <v>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280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23"/>
      <c r="B11" s="224"/>
      <c r="C11" s="254" t="s">
        <v>1196</v>
      </c>
      <c r="D11" s="226"/>
      <c r="E11" s="227">
        <v>2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280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37">
        <v>2</v>
      </c>
      <c r="B12" s="238" t="s">
        <v>336</v>
      </c>
      <c r="C12" s="253" t="s">
        <v>337</v>
      </c>
      <c r="D12" s="239" t="s">
        <v>333</v>
      </c>
      <c r="E12" s="240">
        <v>7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3.0960000000000001E-2</v>
      </c>
      <c r="O12" s="242">
        <f>ROUND(E12*N12,2)</f>
        <v>0.22</v>
      </c>
      <c r="P12" s="242">
        <v>0</v>
      </c>
      <c r="Q12" s="243">
        <f>ROUND(E12*P12,2)</f>
        <v>0</v>
      </c>
      <c r="R12" s="225"/>
      <c r="S12" s="225" t="s">
        <v>283</v>
      </c>
      <c r="T12" s="225" t="s">
        <v>277</v>
      </c>
      <c r="U12" s="225">
        <v>0.24199999999999999</v>
      </c>
      <c r="V12" s="225">
        <f>ROUND(E12*U12,2)</f>
        <v>1.69</v>
      </c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278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4" t="s">
        <v>1197</v>
      </c>
      <c r="D13" s="226"/>
      <c r="E13" s="227">
        <v>7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280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x14ac:dyDescent="0.25">
      <c r="A14" s="231" t="s">
        <v>271</v>
      </c>
      <c r="B14" s="232" t="s">
        <v>126</v>
      </c>
      <c r="C14" s="252" t="s">
        <v>127</v>
      </c>
      <c r="D14" s="233"/>
      <c r="E14" s="234"/>
      <c r="F14" s="235"/>
      <c r="G14" s="235">
        <f>SUMIF(AG15:AG30,"&lt;&gt;NOR",G15:G30)</f>
        <v>0</v>
      </c>
      <c r="H14" s="235"/>
      <c r="I14" s="235">
        <f>SUM(I15:I30)</f>
        <v>0</v>
      </c>
      <c r="J14" s="235"/>
      <c r="K14" s="235">
        <f>SUM(K15:K30)</f>
        <v>0</v>
      </c>
      <c r="L14" s="235"/>
      <c r="M14" s="235">
        <f>SUM(M15:M30)</f>
        <v>0</v>
      </c>
      <c r="N14" s="235"/>
      <c r="O14" s="235">
        <f>SUM(O15:O30)</f>
        <v>6.14</v>
      </c>
      <c r="P14" s="235"/>
      <c r="Q14" s="236">
        <f>SUM(Q15:Q30)</f>
        <v>0</v>
      </c>
      <c r="R14" s="230"/>
      <c r="S14" s="230"/>
      <c r="T14" s="230"/>
      <c r="U14" s="230"/>
      <c r="V14" s="230">
        <f>SUM(V15:V30)</f>
        <v>142.06</v>
      </c>
      <c r="W14" s="230"/>
      <c r="AG14" t="s">
        <v>272</v>
      </c>
    </row>
    <row r="15" spans="1:60" ht="20.399999999999999" outlineLevel="1" x14ac:dyDescent="0.25">
      <c r="A15" s="237">
        <v>3</v>
      </c>
      <c r="B15" s="238" t="s">
        <v>338</v>
      </c>
      <c r="C15" s="253" t="s">
        <v>339</v>
      </c>
      <c r="D15" s="239" t="s">
        <v>314</v>
      </c>
      <c r="E15" s="240">
        <v>29.6052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7.0599999999999996E-2</v>
      </c>
      <c r="O15" s="242">
        <f>ROUND(E15*N15,2)</f>
        <v>2.09</v>
      </c>
      <c r="P15" s="242">
        <v>0</v>
      </c>
      <c r="Q15" s="243">
        <f>ROUND(E15*P15,2)</f>
        <v>0</v>
      </c>
      <c r="R15" s="225"/>
      <c r="S15" s="225" t="s">
        <v>276</v>
      </c>
      <c r="T15" s="225" t="s">
        <v>277</v>
      </c>
      <c r="U15" s="225">
        <v>0.52915000000000001</v>
      </c>
      <c r="V15" s="225">
        <f>ROUND(E15*U15,2)</f>
        <v>15.67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278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4" t="s">
        <v>1198</v>
      </c>
      <c r="D16" s="226"/>
      <c r="E16" s="227">
        <v>35.909199999999998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4" t="s">
        <v>1199</v>
      </c>
      <c r="D17" s="226"/>
      <c r="E17" s="227">
        <v>-6.3040000000000003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280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ht="20.399999999999999" outlineLevel="1" x14ac:dyDescent="0.25">
      <c r="A18" s="237">
        <v>4</v>
      </c>
      <c r="B18" s="238" t="s">
        <v>341</v>
      </c>
      <c r="C18" s="253" t="s">
        <v>933</v>
      </c>
      <c r="D18" s="239" t="s">
        <v>314</v>
      </c>
      <c r="E18" s="240">
        <v>16.180299999999999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0.1055</v>
      </c>
      <c r="O18" s="242">
        <f>ROUND(E18*N18,2)</f>
        <v>1.71</v>
      </c>
      <c r="P18" s="242">
        <v>0</v>
      </c>
      <c r="Q18" s="243">
        <f>ROUND(E18*P18,2)</f>
        <v>0</v>
      </c>
      <c r="R18" s="225"/>
      <c r="S18" s="225" t="s">
        <v>276</v>
      </c>
      <c r="T18" s="225" t="s">
        <v>277</v>
      </c>
      <c r="U18" s="225">
        <v>0.55488999999999999</v>
      </c>
      <c r="V18" s="225">
        <f>ROUND(E18*U18,2)</f>
        <v>8.98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278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4" t="s">
        <v>1200</v>
      </c>
      <c r="D19" s="226"/>
      <c r="E19" s="227">
        <v>19.332319999999999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280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54" t="s">
        <v>1201</v>
      </c>
      <c r="D20" s="226"/>
      <c r="E20" s="227">
        <v>-3.1520000000000001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280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0.399999999999999" outlineLevel="1" x14ac:dyDescent="0.25">
      <c r="A21" s="237">
        <v>5</v>
      </c>
      <c r="B21" s="238" t="s">
        <v>935</v>
      </c>
      <c r="C21" s="253" t="s">
        <v>936</v>
      </c>
      <c r="D21" s="239" t="s">
        <v>314</v>
      </c>
      <c r="E21" s="240">
        <v>116.13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2.017E-2</v>
      </c>
      <c r="O21" s="242">
        <f>ROUND(E21*N21,2)</f>
        <v>2.34</v>
      </c>
      <c r="P21" s="242">
        <v>0</v>
      </c>
      <c r="Q21" s="243">
        <f>ROUND(E21*P21,2)</f>
        <v>0</v>
      </c>
      <c r="R21" s="225"/>
      <c r="S21" s="225" t="s">
        <v>276</v>
      </c>
      <c r="T21" s="225" t="s">
        <v>277</v>
      </c>
      <c r="U21" s="225">
        <v>1.0109999999999999</v>
      </c>
      <c r="V21" s="225">
        <f>ROUND(E21*U21,2)</f>
        <v>117.41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278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1202</v>
      </c>
      <c r="D22" s="226"/>
      <c r="E22" s="227">
        <v>14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4" t="s">
        <v>1203</v>
      </c>
      <c r="D23" s="226"/>
      <c r="E23" s="227">
        <v>27.93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280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54" t="s">
        <v>1204</v>
      </c>
      <c r="D24" s="226"/>
      <c r="E24" s="227">
        <v>44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280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4" t="s">
        <v>1205</v>
      </c>
      <c r="D25" s="226"/>
      <c r="E25" s="227">
        <v>10.93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280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54" t="s">
        <v>1206</v>
      </c>
      <c r="D26" s="226"/>
      <c r="E26" s="227">
        <v>6.99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280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4" t="s">
        <v>1207</v>
      </c>
      <c r="D27" s="226"/>
      <c r="E27" s="227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1208</v>
      </c>
      <c r="D28" s="226"/>
      <c r="E28" s="227">
        <v>8.2100000000000009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4" t="s">
        <v>1209</v>
      </c>
      <c r="D29" s="226"/>
      <c r="E29" s="227">
        <v>2.0099999999999998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280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4" t="s">
        <v>1210</v>
      </c>
      <c r="D30" s="226"/>
      <c r="E30" s="227">
        <v>2.06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280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5">
      <c r="A31" s="231" t="s">
        <v>271</v>
      </c>
      <c r="B31" s="232" t="s">
        <v>130</v>
      </c>
      <c r="C31" s="252" t="s">
        <v>131</v>
      </c>
      <c r="D31" s="233"/>
      <c r="E31" s="234"/>
      <c r="F31" s="235"/>
      <c r="G31" s="235">
        <f>SUMIF(AG32:AG41,"&lt;&gt;NOR",G32:G41)</f>
        <v>0</v>
      </c>
      <c r="H31" s="235"/>
      <c r="I31" s="235">
        <f>SUM(I32:I41)</f>
        <v>0</v>
      </c>
      <c r="J31" s="235"/>
      <c r="K31" s="235">
        <f>SUM(K32:K41)</f>
        <v>0</v>
      </c>
      <c r="L31" s="235"/>
      <c r="M31" s="235">
        <f>SUM(M32:M41)</f>
        <v>0</v>
      </c>
      <c r="N31" s="235"/>
      <c r="O31" s="235">
        <f>SUM(O32:O41)</f>
        <v>0</v>
      </c>
      <c r="P31" s="235"/>
      <c r="Q31" s="236">
        <f>SUM(Q32:Q41)</f>
        <v>0</v>
      </c>
      <c r="R31" s="230"/>
      <c r="S31" s="230"/>
      <c r="T31" s="230"/>
      <c r="U31" s="230"/>
      <c r="V31" s="230">
        <f>SUM(V32:V41)</f>
        <v>0</v>
      </c>
      <c r="W31" s="230"/>
      <c r="AG31" t="s">
        <v>272</v>
      </c>
    </row>
    <row r="32" spans="1:60" ht="20.399999999999999" outlineLevel="1" x14ac:dyDescent="0.25">
      <c r="A32" s="237">
        <v>6</v>
      </c>
      <c r="B32" s="238" t="s">
        <v>948</v>
      </c>
      <c r="C32" s="253" t="s">
        <v>949</v>
      </c>
      <c r="D32" s="239" t="s">
        <v>314</v>
      </c>
      <c r="E32" s="240">
        <v>116.13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3">
        <f>ROUND(E32*P32,2)</f>
        <v>0</v>
      </c>
      <c r="R32" s="225"/>
      <c r="S32" s="225" t="s">
        <v>289</v>
      </c>
      <c r="T32" s="225" t="s">
        <v>277</v>
      </c>
      <c r="U32" s="225">
        <v>0</v>
      </c>
      <c r="V32" s="225">
        <f>ROUND(E32*U32,2)</f>
        <v>0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278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4" t="s">
        <v>1202</v>
      </c>
      <c r="D33" s="226"/>
      <c r="E33" s="227">
        <v>14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280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4" t="s">
        <v>1203</v>
      </c>
      <c r="D34" s="226"/>
      <c r="E34" s="227">
        <v>27.93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280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4" t="s">
        <v>1204</v>
      </c>
      <c r="D35" s="226"/>
      <c r="E35" s="227">
        <v>44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280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4" t="s">
        <v>1205</v>
      </c>
      <c r="D36" s="226"/>
      <c r="E36" s="227">
        <v>10.93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280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4" t="s">
        <v>1206</v>
      </c>
      <c r="D37" s="226"/>
      <c r="E37" s="227">
        <v>6.99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280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4" t="s">
        <v>1207</v>
      </c>
      <c r="D38" s="226"/>
      <c r="E38" s="227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280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4" t="s">
        <v>1208</v>
      </c>
      <c r="D39" s="226"/>
      <c r="E39" s="227">
        <v>8.2100000000000009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280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4" t="s">
        <v>1209</v>
      </c>
      <c r="D40" s="226"/>
      <c r="E40" s="227">
        <v>2.0099999999999998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280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54" t="s">
        <v>1210</v>
      </c>
      <c r="D41" s="226"/>
      <c r="E41" s="227">
        <v>2.06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280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x14ac:dyDescent="0.25">
      <c r="A42" s="231" t="s">
        <v>271</v>
      </c>
      <c r="B42" s="232" t="s">
        <v>136</v>
      </c>
      <c r="C42" s="252" t="s">
        <v>138</v>
      </c>
      <c r="D42" s="233"/>
      <c r="E42" s="234"/>
      <c r="F42" s="235"/>
      <c r="G42" s="235">
        <f>SUMIF(AG43:AG99,"&lt;&gt;NOR",G43:G99)</f>
        <v>0</v>
      </c>
      <c r="H42" s="235"/>
      <c r="I42" s="235">
        <f>SUM(I43:I99)</f>
        <v>0</v>
      </c>
      <c r="J42" s="235"/>
      <c r="K42" s="235">
        <f>SUM(K43:K99)</f>
        <v>0</v>
      </c>
      <c r="L42" s="235"/>
      <c r="M42" s="235">
        <f>SUM(M43:M99)</f>
        <v>0</v>
      </c>
      <c r="N42" s="235"/>
      <c r="O42" s="235">
        <f>SUM(O43:O99)</f>
        <v>7.4899999999999984</v>
      </c>
      <c r="P42" s="235"/>
      <c r="Q42" s="236">
        <f>SUM(Q43:Q99)</f>
        <v>0</v>
      </c>
      <c r="R42" s="230"/>
      <c r="S42" s="230"/>
      <c r="T42" s="230"/>
      <c r="U42" s="230"/>
      <c r="V42" s="230">
        <f>SUM(V43:V99)</f>
        <v>229.06</v>
      </c>
      <c r="W42" s="230"/>
      <c r="AG42" t="s">
        <v>272</v>
      </c>
    </row>
    <row r="43" spans="1:60" outlineLevel="1" x14ac:dyDescent="0.25">
      <c r="A43" s="237">
        <v>7</v>
      </c>
      <c r="B43" s="238" t="s">
        <v>376</v>
      </c>
      <c r="C43" s="253" t="s">
        <v>377</v>
      </c>
      <c r="D43" s="239" t="s">
        <v>314</v>
      </c>
      <c r="E43" s="240">
        <v>17.53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4.0000000000000003E-5</v>
      </c>
      <c r="O43" s="242">
        <f>ROUND(E43*N43,2)</f>
        <v>0</v>
      </c>
      <c r="P43" s="242">
        <v>0</v>
      </c>
      <c r="Q43" s="243">
        <f>ROUND(E43*P43,2)</f>
        <v>0</v>
      </c>
      <c r="R43" s="225"/>
      <c r="S43" s="225" t="s">
        <v>276</v>
      </c>
      <c r="T43" s="225" t="s">
        <v>277</v>
      </c>
      <c r="U43" s="225">
        <v>7.8E-2</v>
      </c>
      <c r="V43" s="225">
        <f>ROUND(E43*U43,2)</f>
        <v>1.37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278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ht="30.6" outlineLevel="1" x14ac:dyDescent="0.25">
      <c r="A44" s="223"/>
      <c r="B44" s="224"/>
      <c r="C44" s="254" t="s">
        <v>1211</v>
      </c>
      <c r="D44" s="226"/>
      <c r="E44" s="227">
        <v>17.53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37">
        <v>8</v>
      </c>
      <c r="B45" s="238" t="s">
        <v>386</v>
      </c>
      <c r="C45" s="253" t="s">
        <v>387</v>
      </c>
      <c r="D45" s="239" t="s">
        <v>314</v>
      </c>
      <c r="E45" s="240">
        <v>15.698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3.9210000000000002E-2</v>
      </c>
      <c r="O45" s="242">
        <f>ROUND(E45*N45,2)</f>
        <v>0.62</v>
      </c>
      <c r="P45" s="242">
        <v>0</v>
      </c>
      <c r="Q45" s="243">
        <f>ROUND(E45*P45,2)</f>
        <v>0</v>
      </c>
      <c r="R45" s="225"/>
      <c r="S45" s="225" t="s">
        <v>276</v>
      </c>
      <c r="T45" s="225" t="s">
        <v>277</v>
      </c>
      <c r="U45" s="225">
        <v>0.39600000000000002</v>
      </c>
      <c r="V45" s="225">
        <f>ROUND(E45*U45,2)</f>
        <v>6.22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278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ht="20.399999999999999" outlineLevel="1" x14ac:dyDescent="0.25">
      <c r="A46" s="223"/>
      <c r="B46" s="224"/>
      <c r="C46" s="254" t="s">
        <v>1212</v>
      </c>
      <c r="D46" s="226"/>
      <c r="E46" s="227">
        <v>8.5500000000000007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280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4" t="s">
        <v>1213</v>
      </c>
      <c r="D47" s="226"/>
      <c r="E47" s="227">
        <v>1.7190000000000001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280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ht="20.399999999999999" outlineLevel="1" x14ac:dyDescent="0.25">
      <c r="A48" s="223"/>
      <c r="B48" s="224"/>
      <c r="C48" s="254" t="s">
        <v>1214</v>
      </c>
      <c r="D48" s="226"/>
      <c r="E48" s="227">
        <v>5.4290000000000003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280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37">
        <v>9</v>
      </c>
      <c r="B49" s="238" t="s">
        <v>389</v>
      </c>
      <c r="C49" s="253" t="s">
        <v>390</v>
      </c>
      <c r="D49" s="239" t="s">
        <v>314</v>
      </c>
      <c r="E49" s="240">
        <v>257.03519999999997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2">
        <v>1.5810000000000001E-2</v>
      </c>
      <c r="O49" s="242">
        <f>ROUND(E49*N49,2)</f>
        <v>4.0599999999999996</v>
      </c>
      <c r="P49" s="242">
        <v>0</v>
      </c>
      <c r="Q49" s="243">
        <f>ROUND(E49*P49,2)</f>
        <v>0</v>
      </c>
      <c r="R49" s="225"/>
      <c r="S49" s="225" t="s">
        <v>276</v>
      </c>
      <c r="T49" s="225" t="s">
        <v>277</v>
      </c>
      <c r="U49" s="225">
        <v>0.24845</v>
      </c>
      <c r="V49" s="225">
        <f>ROUND(E49*U49,2)</f>
        <v>63.86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278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6" t="s">
        <v>961</v>
      </c>
      <c r="D50" s="265"/>
      <c r="E50" s="265"/>
      <c r="F50" s="265"/>
      <c r="G50" s="26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962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23"/>
      <c r="B51" s="224"/>
      <c r="C51" s="254" t="s">
        <v>1215</v>
      </c>
      <c r="D51" s="226"/>
      <c r="E51" s="227">
        <v>38.294580000000003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280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ht="20.399999999999999" outlineLevel="1" x14ac:dyDescent="0.25">
      <c r="A52" s="223"/>
      <c r="B52" s="224"/>
      <c r="C52" s="254" t="s">
        <v>1216</v>
      </c>
      <c r="D52" s="226"/>
      <c r="E52" s="227">
        <v>55.269629999999999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280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30.6" outlineLevel="1" x14ac:dyDescent="0.25">
      <c r="A53" s="223"/>
      <c r="B53" s="224"/>
      <c r="C53" s="254" t="s">
        <v>1217</v>
      </c>
      <c r="D53" s="226"/>
      <c r="E53" s="227">
        <v>59.636589999999998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280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30.6" outlineLevel="1" x14ac:dyDescent="0.25">
      <c r="A54" s="223"/>
      <c r="B54" s="224"/>
      <c r="C54" s="254" t="s">
        <v>1218</v>
      </c>
      <c r="D54" s="226"/>
      <c r="E54" s="227">
        <v>54.872100000000003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280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0.399999999999999" outlineLevel="1" x14ac:dyDescent="0.25">
      <c r="A55" s="223"/>
      <c r="B55" s="224"/>
      <c r="C55" s="254" t="s">
        <v>1219</v>
      </c>
      <c r="D55" s="226"/>
      <c r="E55" s="227">
        <v>22.119019999999999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280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ht="20.399999999999999" outlineLevel="1" x14ac:dyDescent="0.25">
      <c r="A56" s="223"/>
      <c r="B56" s="224"/>
      <c r="C56" s="254" t="s">
        <v>1220</v>
      </c>
      <c r="D56" s="226"/>
      <c r="E56" s="227">
        <v>14.98115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280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54" t="s">
        <v>1221</v>
      </c>
      <c r="D57" s="226"/>
      <c r="E57" s="227">
        <v>2.8143899999999999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280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0.399999999999999" outlineLevel="1" x14ac:dyDescent="0.25">
      <c r="A58" s="223"/>
      <c r="B58" s="224"/>
      <c r="C58" s="254" t="s">
        <v>1222</v>
      </c>
      <c r="D58" s="226"/>
      <c r="E58" s="227">
        <v>9.0477900000000009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280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0.399999999999999" outlineLevel="1" x14ac:dyDescent="0.25">
      <c r="A59" s="237">
        <v>10</v>
      </c>
      <c r="B59" s="238" t="s">
        <v>395</v>
      </c>
      <c r="C59" s="253" t="s">
        <v>396</v>
      </c>
      <c r="D59" s="239" t="s">
        <v>314</v>
      </c>
      <c r="E59" s="240">
        <v>257.03519999999997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2">
        <v>3.0000000000000001E-3</v>
      </c>
      <c r="O59" s="242">
        <f>ROUND(E59*N59,2)</f>
        <v>0.77</v>
      </c>
      <c r="P59" s="242">
        <v>0</v>
      </c>
      <c r="Q59" s="243">
        <f>ROUND(E59*P59,2)</f>
        <v>0</v>
      </c>
      <c r="R59" s="225"/>
      <c r="S59" s="225" t="s">
        <v>276</v>
      </c>
      <c r="T59" s="225" t="s">
        <v>277</v>
      </c>
      <c r="U59" s="225">
        <v>0.25115999999999999</v>
      </c>
      <c r="V59" s="225">
        <f>ROUND(E59*U59,2)</f>
        <v>64.56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278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ht="20.399999999999999" outlineLevel="1" x14ac:dyDescent="0.25">
      <c r="A60" s="223"/>
      <c r="B60" s="224"/>
      <c r="C60" s="254" t="s">
        <v>1215</v>
      </c>
      <c r="D60" s="226"/>
      <c r="E60" s="227">
        <v>38.294580000000003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280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ht="20.399999999999999" outlineLevel="1" x14ac:dyDescent="0.25">
      <c r="A61" s="223"/>
      <c r="B61" s="224"/>
      <c r="C61" s="254" t="s">
        <v>1216</v>
      </c>
      <c r="D61" s="226"/>
      <c r="E61" s="227">
        <v>55.269629999999999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280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30.6" outlineLevel="1" x14ac:dyDescent="0.25">
      <c r="A62" s="223"/>
      <c r="B62" s="224"/>
      <c r="C62" s="254" t="s">
        <v>1217</v>
      </c>
      <c r="D62" s="226"/>
      <c r="E62" s="227">
        <v>59.636589999999998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280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30.6" outlineLevel="1" x14ac:dyDescent="0.25">
      <c r="A63" s="223"/>
      <c r="B63" s="224"/>
      <c r="C63" s="254" t="s">
        <v>1218</v>
      </c>
      <c r="D63" s="226"/>
      <c r="E63" s="227">
        <v>54.872100000000003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280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ht="20.399999999999999" outlineLevel="1" x14ac:dyDescent="0.25">
      <c r="A64" s="223"/>
      <c r="B64" s="224"/>
      <c r="C64" s="254" t="s">
        <v>1219</v>
      </c>
      <c r="D64" s="226"/>
      <c r="E64" s="227">
        <v>22.119019999999999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280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ht="20.399999999999999" outlineLevel="1" x14ac:dyDescent="0.25">
      <c r="A65" s="223"/>
      <c r="B65" s="224"/>
      <c r="C65" s="254" t="s">
        <v>1220</v>
      </c>
      <c r="D65" s="226"/>
      <c r="E65" s="227">
        <v>14.98115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280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54" t="s">
        <v>1221</v>
      </c>
      <c r="D66" s="226"/>
      <c r="E66" s="227">
        <v>2.8143899999999999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280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ht="20.399999999999999" outlineLevel="1" x14ac:dyDescent="0.25">
      <c r="A67" s="223"/>
      <c r="B67" s="224"/>
      <c r="C67" s="254" t="s">
        <v>1222</v>
      </c>
      <c r="D67" s="226"/>
      <c r="E67" s="227">
        <v>9.0477900000000009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280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ht="20.399999999999999" outlineLevel="1" x14ac:dyDescent="0.25">
      <c r="A68" s="237">
        <v>11</v>
      </c>
      <c r="B68" s="238" t="s">
        <v>397</v>
      </c>
      <c r="C68" s="253" t="s">
        <v>398</v>
      </c>
      <c r="D68" s="239" t="s">
        <v>314</v>
      </c>
      <c r="E68" s="240">
        <v>257.03519999999997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3.6099999999999999E-3</v>
      </c>
      <c r="O68" s="242">
        <f>ROUND(E68*N68,2)</f>
        <v>0.93</v>
      </c>
      <c r="P68" s="242">
        <v>0</v>
      </c>
      <c r="Q68" s="243">
        <f>ROUND(E68*P68,2)</f>
        <v>0</v>
      </c>
      <c r="R68" s="225"/>
      <c r="S68" s="225" t="s">
        <v>276</v>
      </c>
      <c r="T68" s="225" t="s">
        <v>277</v>
      </c>
      <c r="U68" s="225">
        <v>0.36199999999999999</v>
      </c>
      <c r="V68" s="225">
        <f>ROUND(E68*U68,2)</f>
        <v>93.05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278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ht="20.399999999999999" outlineLevel="1" x14ac:dyDescent="0.25">
      <c r="A69" s="223"/>
      <c r="B69" s="224"/>
      <c r="C69" s="254" t="s">
        <v>1215</v>
      </c>
      <c r="D69" s="226"/>
      <c r="E69" s="227">
        <v>38.294580000000003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280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0.399999999999999" outlineLevel="1" x14ac:dyDescent="0.25">
      <c r="A70" s="223"/>
      <c r="B70" s="224"/>
      <c r="C70" s="254" t="s">
        <v>1216</v>
      </c>
      <c r="D70" s="226"/>
      <c r="E70" s="227">
        <v>55.269629999999999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280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ht="30.6" outlineLevel="1" x14ac:dyDescent="0.25">
      <c r="A71" s="223"/>
      <c r="B71" s="224"/>
      <c r="C71" s="254" t="s">
        <v>1217</v>
      </c>
      <c r="D71" s="226"/>
      <c r="E71" s="227">
        <v>59.636589999999998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280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ht="30.6" outlineLevel="1" x14ac:dyDescent="0.25">
      <c r="A72" s="223"/>
      <c r="B72" s="224"/>
      <c r="C72" s="254" t="s">
        <v>1218</v>
      </c>
      <c r="D72" s="226"/>
      <c r="E72" s="227">
        <v>54.872100000000003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280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ht="20.399999999999999" outlineLevel="1" x14ac:dyDescent="0.25">
      <c r="A73" s="223"/>
      <c r="B73" s="224"/>
      <c r="C73" s="254" t="s">
        <v>1219</v>
      </c>
      <c r="D73" s="226"/>
      <c r="E73" s="227">
        <v>22.119019999999999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280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ht="20.399999999999999" outlineLevel="1" x14ac:dyDescent="0.25">
      <c r="A74" s="223"/>
      <c r="B74" s="224"/>
      <c r="C74" s="254" t="s">
        <v>1220</v>
      </c>
      <c r="D74" s="226"/>
      <c r="E74" s="227">
        <v>14.98115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280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4" t="s">
        <v>1221</v>
      </c>
      <c r="D75" s="226"/>
      <c r="E75" s="227">
        <v>2.8143899999999999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280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ht="20.399999999999999" outlineLevel="1" x14ac:dyDescent="0.25">
      <c r="A76" s="223"/>
      <c r="B76" s="224"/>
      <c r="C76" s="254" t="s">
        <v>1222</v>
      </c>
      <c r="D76" s="226"/>
      <c r="E76" s="227">
        <v>9.0477900000000009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280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37">
        <v>12</v>
      </c>
      <c r="B77" s="238" t="s">
        <v>401</v>
      </c>
      <c r="C77" s="253" t="s">
        <v>402</v>
      </c>
      <c r="D77" s="239" t="s">
        <v>314</v>
      </c>
      <c r="E77" s="240">
        <v>257.03519999999997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2">
        <v>4.6999999999999999E-4</v>
      </c>
      <c r="O77" s="242">
        <f>ROUND(E77*N77,2)</f>
        <v>0.12</v>
      </c>
      <c r="P77" s="242">
        <v>0</v>
      </c>
      <c r="Q77" s="243">
        <f>ROUND(E77*P77,2)</f>
        <v>0</v>
      </c>
      <c r="R77" s="225"/>
      <c r="S77" s="225" t="s">
        <v>289</v>
      </c>
      <c r="T77" s="225" t="s">
        <v>277</v>
      </c>
      <c r="U77" s="225">
        <v>0</v>
      </c>
      <c r="V77" s="225">
        <f>ROUND(E77*U77,2)</f>
        <v>0</v>
      </c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278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0.399999999999999" outlineLevel="1" x14ac:dyDescent="0.25">
      <c r="A78" s="223"/>
      <c r="B78" s="224"/>
      <c r="C78" s="254" t="s">
        <v>1215</v>
      </c>
      <c r="D78" s="226"/>
      <c r="E78" s="227">
        <v>38.294580000000003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280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ht="20.399999999999999" outlineLevel="1" x14ac:dyDescent="0.25">
      <c r="A79" s="223"/>
      <c r="B79" s="224"/>
      <c r="C79" s="254" t="s">
        <v>1216</v>
      </c>
      <c r="D79" s="226"/>
      <c r="E79" s="227">
        <v>55.269629999999999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280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30.6" outlineLevel="1" x14ac:dyDescent="0.25">
      <c r="A80" s="223"/>
      <c r="B80" s="224"/>
      <c r="C80" s="254" t="s">
        <v>1217</v>
      </c>
      <c r="D80" s="226"/>
      <c r="E80" s="227">
        <v>59.636589999999998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280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ht="30.6" outlineLevel="1" x14ac:dyDescent="0.25">
      <c r="A81" s="223"/>
      <c r="B81" s="224"/>
      <c r="C81" s="254" t="s">
        <v>1218</v>
      </c>
      <c r="D81" s="226"/>
      <c r="E81" s="227">
        <v>54.872100000000003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280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ht="20.399999999999999" outlineLevel="1" x14ac:dyDescent="0.25">
      <c r="A82" s="223"/>
      <c r="B82" s="224"/>
      <c r="C82" s="254" t="s">
        <v>1219</v>
      </c>
      <c r="D82" s="226"/>
      <c r="E82" s="227">
        <v>22.119019999999999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280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ht="20.399999999999999" outlineLevel="1" x14ac:dyDescent="0.25">
      <c r="A83" s="223"/>
      <c r="B83" s="224"/>
      <c r="C83" s="254" t="s">
        <v>1220</v>
      </c>
      <c r="D83" s="226"/>
      <c r="E83" s="227">
        <v>14.98115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54" t="s">
        <v>1221</v>
      </c>
      <c r="D84" s="226"/>
      <c r="E84" s="227">
        <v>2.8143899999999999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280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ht="20.399999999999999" outlineLevel="1" x14ac:dyDescent="0.25">
      <c r="A85" s="223"/>
      <c r="B85" s="224"/>
      <c r="C85" s="254" t="s">
        <v>1222</v>
      </c>
      <c r="D85" s="226"/>
      <c r="E85" s="227">
        <v>9.0477900000000009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280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ht="20.399999999999999" outlineLevel="1" x14ac:dyDescent="0.25">
      <c r="A86" s="237">
        <v>13</v>
      </c>
      <c r="B86" s="238" t="s">
        <v>444</v>
      </c>
      <c r="C86" s="253" t="s">
        <v>994</v>
      </c>
      <c r="D86" s="239" t="s">
        <v>314</v>
      </c>
      <c r="E86" s="240">
        <v>80.667100000000005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2">
        <v>1.2E-2</v>
      </c>
      <c r="O86" s="242">
        <f>ROUND(E86*N86,2)</f>
        <v>0.97</v>
      </c>
      <c r="P86" s="242">
        <v>0</v>
      </c>
      <c r="Q86" s="243">
        <f>ROUND(E86*P86,2)</f>
        <v>0</v>
      </c>
      <c r="R86" s="225"/>
      <c r="S86" s="225" t="s">
        <v>289</v>
      </c>
      <c r="T86" s="225" t="s">
        <v>277</v>
      </c>
      <c r="U86" s="225">
        <v>0</v>
      </c>
      <c r="V86" s="225">
        <f>ROUND(E86*U86,2)</f>
        <v>0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278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20.399999999999999" outlineLevel="1" x14ac:dyDescent="0.25">
      <c r="A87" s="223"/>
      <c r="B87" s="224"/>
      <c r="C87" s="254" t="s">
        <v>1223</v>
      </c>
      <c r="D87" s="226"/>
      <c r="E87" s="227">
        <v>61.356540000000003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280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54" t="s">
        <v>1224</v>
      </c>
      <c r="D88" s="226"/>
      <c r="E88" s="227">
        <v>38.222589999999997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280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4" t="s">
        <v>1225</v>
      </c>
      <c r="D89" s="226"/>
      <c r="E89" s="227">
        <v>-18.911999999999999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280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37">
        <v>14</v>
      </c>
      <c r="B90" s="238" t="s">
        <v>450</v>
      </c>
      <c r="C90" s="253" t="s">
        <v>451</v>
      </c>
      <c r="D90" s="239" t="s">
        <v>314</v>
      </c>
      <c r="E90" s="240">
        <v>129.08000000000001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2">
        <v>1.2E-4</v>
      </c>
      <c r="O90" s="242">
        <f>ROUND(E90*N90,2)</f>
        <v>0.02</v>
      </c>
      <c r="P90" s="242">
        <v>0</v>
      </c>
      <c r="Q90" s="243">
        <f>ROUND(E90*P90,2)</f>
        <v>0</v>
      </c>
      <c r="R90" s="225"/>
      <c r="S90" s="225" t="s">
        <v>289</v>
      </c>
      <c r="T90" s="225" t="s">
        <v>277</v>
      </c>
      <c r="U90" s="225">
        <v>0</v>
      </c>
      <c r="V90" s="225">
        <f>ROUND(E90*U90,2)</f>
        <v>0</v>
      </c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278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4" t="s">
        <v>1226</v>
      </c>
      <c r="D91" s="226"/>
      <c r="E91" s="227">
        <v>11.99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280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54" t="s">
        <v>1203</v>
      </c>
      <c r="D92" s="226"/>
      <c r="E92" s="227">
        <v>27.93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280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4" t="s">
        <v>1227</v>
      </c>
      <c r="D93" s="226"/>
      <c r="E93" s="227">
        <v>38.58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280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4" t="s">
        <v>1205</v>
      </c>
      <c r="D94" s="226"/>
      <c r="E94" s="227">
        <v>10.93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280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4" t="s">
        <v>1228</v>
      </c>
      <c r="D95" s="226"/>
      <c r="E95" s="227">
        <v>7.13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280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4" t="s">
        <v>1229</v>
      </c>
      <c r="D96" s="226"/>
      <c r="E96" s="227">
        <v>20.190000000000001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280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54" t="s">
        <v>1208</v>
      </c>
      <c r="D97" s="226"/>
      <c r="E97" s="227">
        <v>8.2100000000000009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280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54" t="s">
        <v>1230</v>
      </c>
      <c r="D98" s="226"/>
      <c r="E98" s="227">
        <v>2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280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54" t="s">
        <v>1231</v>
      </c>
      <c r="D99" s="226"/>
      <c r="E99" s="227">
        <v>2.12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280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x14ac:dyDescent="0.25">
      <c r="A100" s="231" t="s">
        <v>271</v>
      </c>
      <c r="B100" s="232" t="s">
        <v>144</v>
      </c>
      <c r="C100" s="252" t="s">
        <v>145</v>
      </c>
      <c r="D100" s="233"/>
      <c r="E100" s="234"/>
      <c r="F100" s="235"/>
      <c r="G100" s="235">
        <f>SUMIF(AG101:AG111,"&lt;&gt;NOR",G101:G111)</f>
        <v>0</v>
      </c>
      <c r="H100" s="235"/>
      <c r="I100" s="235">
        <f>SUM(I101:I111)</f>
        <v>0</v>
      </c>
      <c r="J100" s="235"/>
      <c r="K100" s="235">
        <f>SUM(K101:K111)</f>
        <v>0</v>
      </c>
      <c r="L100" s="235"/>
      <c r="M100" s="235">
        <f>SUM(M101:M111)</f>
        <v>0</v>
      </c>
      <c r="N100" s="235"/>
      <c r="O100" s="235">
        <f>SUM(O101:O111)</f>
        <v>0.29000000000000004</v>
      </c>
      <c r="P100" s="235"/>
      <c r="Q100" s="236">
        <f>SUM(Q101:Q111)</f>
        <v>0</v>
      </c>
      <c r="R100" s="230"/>
      <c r="S100" s="230"/>
      <c r="T100" s="230"/>
      <c r="U100" s="230"/>
      <c r="V100" s="230">
        <f>SUM(V101:V111)</f>
        <v>18.600000000000001</v>
      </c>
      <c r="W100" s="230"/>
      <c r="AG100" t="s">
        <v>272</v>
      </c>
    </row>
    <row r="101" spans="1:60" ht="20.399999999999999" outlineLevel="1" x14ac:dyDescent="0.25">
      <c r="A101" s="237">
        <v>15</v>
      </c>
      <c r="B101" s="238" t="s">
        <v>1019</v>
      </c>
      <c r="C101" s="253" t="s">
        <v>1020</v>
      </c>
      <c r="D101" s="239" t="s">
        <v>333</v>
      </c>
      <c r="E101" s="240">
        <v>4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2">
        <v>3.0269999999999998E-2</v>
      </c>
      <c r="O101" s="242">
        <f>ROUND(E101*N101,2)</f>
        <v>0.12</v>
      </c>
      <c r="P101" s="242">
        <v>0</v>
      </c>
      <c r="Q101" s="243">
        <f>ROUND(E101*P101,2)</f>
        <v>0</v>
      </c>
      <c r="R101" s="225"/>
      <c r="S101" s="225" t="s">
        <v>276</v>
      </c>
      <c r="T101" s="225" t="s">
        <v>277</v>
      </c>
      <c r="U101" s="225">
        <v>1.86</v>
      </c>
      <c r="V101" s="225">
        <f>ROUND(E101*U101,2)</f>
        <v>7.44</v>
      </c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278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54" t="s">
        <v>1232</v>
      </c>
      <c r="D102" s="226"/>
      <c r="E102" s="227">
        <v>3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280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54" t="s">
        <v>1233</v>
      </c>
      <c r="D103" s="226"/>
      <c r="E103" s="227">
        <v>1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280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ht="20.399999999999999" outlineLevel="1" x14ac:dyDescent="0.25">
      <c r="A104" s="237">
        <v>16</v>
      </c>
      <c r="B104" s="238" t="s">
        <v>1025</v>
      </c>
      <c r="C104" s="253" t="s">
        <v>1026</v>
      </c>
      <c r="D104" s="239" t="s">
        <v>333</v>
      </c>
      <c r="E104" s="240">
        <v>1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2">
        <v>3.083E-2</v>
      </c>
      <c r="O104" s="242">
        <f>ROUND(E104*N104,2)</f>
        <v>0.03</v>
      </c>
      <c r="P104" s="242">
        <v>0</v>
      </c>
      <c r="Q104" s="243">
        <f>ROUND(E104*P104,2)</f>
        <v>0</v>
      </c>
      <c r="R104" s="225"/>
      <c r="S104" s="225" t="s">
        <v>276</v>
      </c>
      <c r="T104" s="225" t="s">
        <v>277</v>
      </c>
      <c r="U104" s="225">
        <v>1.86</v>
      </c>
      <c r="V104" s="225">
        <f>ROUND(E104*U104,2)</f>
        <v>1.86</v>
      </c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278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4" t="s">
        <v>1234</v>
      </c>
      <c r="D105" s="226"/>
      <c r="E105" s="227">
        <v>1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280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ht="20.399999999999999" outlineLevel="1" x14ac:dyDescent="0.25">
      <c r="A106" s="237">
        <v>17</v>
      </c>
      <c r="B106" s="238" t="s">
        <v>492</v>
      </c>
      <c r="C106" s="253" t="s">
        <v>493</v>
      </c>
      <c r="D106" s="239" t="s">
        <v>333</v>
      </c>
      <c r="E106" s="240">
        <v>5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2">
        <v>2.8969999999999999E-2</v>
      </c>
      <c r="O106" s="242">
        <f>ROUND(E106*N106,2)</f>
        <v>0.14000000000000001</v>
      </c>
      <c r="P106" s="242">
        <v>0</v>
      </c>
      <c r="Q106" s="243">
        <f>ROUND(E106*P106,2)</f>
        <v>0</v>
      </c>
      <c r="R106" s="225"/>
      <c r="S106" s="225" t="s">
        <v>276</v>
      </c>
      <c r="T106" s="225" t="s">
        <v>277</v>
      </c>
      <c r="U106" s="225">
        <v>1.86</v>
      </c>
      <c r="V106" s="225">
        <f>ROUND(E106*U106,2)</f>
        <v>9.3000000000000007</v>
      </c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278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4" t="s">
        <v>1235</v>
      </c>
      <c r="D107" s="226"/>
      <c r="E107" s="227">
        <v>1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280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54" t="s">
        <v>1236</v>
      </c>
      <c r="D108" s="226"/>
      <c r="E108" s="227">
        <v>1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280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54" t="s">
        <v>1234</v>
      </c>
      <c r="D109" s="226"/>
      <c r="E109" s="227">
        <v>1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280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54" t="s">
        <v>1237</v>
      </c>
      <c r="D110" s="226"/>
      <c r="E110" s="227">
        <v>1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280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54" t="s">
        <v>1238</v>
      </c>
      <c r="D111" s="226"/>
      <c r="E111" s="227">
        <v>1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280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x14ac:dyDescent="0.25">
      <c r="A112" s="231" t="s">
        <v>271</v>
      </c>
      <c r="B112" s="232" t="s">
        <v>152</v>
      </c>
      <c r="C112" s="252" t="s">
        <v>153</v>
      </c>
      <c r="D112" s="233"/>
      <c r="E112" s="234"/>
      <c r="F112" s="235"/>
      <c r="G112" s="235">
        <f>SUMIF(AG113:AG114,"&lt;&gt;NOR",G113:G114)</f>
        <v>0</v>
      </c>
      <c r="H112" s="235"/>
      <c r="I112" s="235">
        <f>SUM(I113:I114)</f>
        <v>0</v>
      </c>
      <c r="J112" s="235"/>
      <c r="K112" s="235">
        <f>SUM(K113:K114)</f>
        <v>0</v>
      </c>
      <c r="L112" s="235"/>
      <c r="M112" s="235">
        <f>SUM(M113:M114)</f>
        <v>0</v>
      </c>
      <c r="N112" s="235"/>
      <c r="O112" s="235">
        <f>SUM(O113:O114)</f>
        <v>0.13</v>
      </c>
      <c r="P112" s="235"/>
      <c r="Q112" s="236">
        <f>SUM(Q113:Q114)</f>
        <v>0</v>
      </c>
      <c r="R112" s="230"/>
      <c r="S112" s="230"/>
      <c r="T112" s="230"/>
      <c r="U112" s="230"/>
      <c r="V112" s="230">
        <f>SUM(V113:V114)</f>
        <v>19.27</v>
      </c>
      <c r="W112" s="230"/>
      <c r="AG112" t="s">
        <v>272</v>
      </c>
    </row>
    <row r="113" spans="1:60" outlineLevel="1" x14ac:dyDescent="0.25">
      <c r="A113" s="237">
        <v>18</v>
      </c>
      <c r="B113" s="238" t="s">
        <v>505</v>
      </c>
      <c r="C113" s="253" t="s">
        <v>506</v>
      </c>
      <c r="D113" s="239" t="s">
        <v>314</v>
      </c>
      <c r="E113" s="240">
        <v>108.89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2">
        <v>1.2099999999999999E-3</v>
      </c>
      <c r="O113" s="242">
        <f>ROUND(E113*N113,2)</f>
        <v>0.13</v>
      </c>
      <c r="P113" s="242">
        <v>0</v>
      </c>
      <c r="Q113" s="243">
        <f>ROUND(E113*P113,2)</f>
        <v>0</v>
      </c>
      <c r="R113" s="225"/>
      <c r="S113" s="225" t="s">
        <v>276</v>
      </c>
      <c r="T113" s="225" t="s">
        <v>277</v>
      </c>
      <c r="U113" s="225">
        <v>0.17699999999999999</v>
      </c>
      <c r="V113" s="225">
        <f>ROUND(E113*U113,2)</f>
        <v>19.27</v>
      </c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278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54" t="s">
        <v>1239</v>
      </c>
      <c r="D114" s="226"/>
      <c r="E114" s="227">
        <v>108.89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280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ht="26.4" x14ac:dyDescent="0.25">
      <c r="A115" s="231" t="s">
        <v>271</v>
      </c>
      <c r="B115" s="232" t="s">
        <v>154</v>
      </c>
      <c r="C115" s="252" t="s">
        <v>155</v>
      </c>
      <c r="D115" s="233"/>
      <c r="E115" s="234"/>
      <c r="F115" s="235"/>
      <c r="G115" s="235">
        <f>SUMIF(AG116:AG127,"&lt;&gt;NOR",G116:G127)</f>
        <v>0</v>
      </c>
      <c r="H115" s="235"/>
      <c r="I115" s="235">
        <f>SUM(I116:I127)</f>
        <v>0</v>
      </c>
      <c r="J115" s="235"/>
      <c r="K115" s="235">
        <f>SUM(K116:K127)</f>
        <v>0</v>
      </c>
      <c r="L115" s="235"/>
      <c r="M115" s="235">
        <f>SUM(M116:M127)</f>
        <v>0</v>
      </c>
      <c r="N115" s="235"/>
      <c r="O115" s="235">
        <f>SUM(O116:O127)</f>
        <v>0.01</v>
      </c>
      <c r="P115" s="235"/>
      <c r="Q115" s="236">
        <f>SUM(Q116:Q127)</f>
        <v>4.6399999999999997</v>
      </c>
      <c r="R115" s="230"/>
      <c r="S115" s="230"/>
      <c r="T115" s="230"/>
      <c r="U115" s="230"/>
      <c r="V115" s="230">
        <f>SUM(V116:V127)</f>
        <v>72.259999999999991</v>
      </c>
      <c r="W115" s="230"/>
      <c r="AG115" t="s">
        <v>272</v>
      </c>
    </row>
    <row r="116" spans="1:60" outlineLevel="1" x14ac:dyDescent="0.25">
      <c r="A116" s="237">
        <v>19</v>
      </c>
      <c r="B116" s="238" t="s">
        <v>508</v>
      </c>
      <c r="C116" s="253" t="s">
        <v>509</v>
      </c>
      <c r="D116" s="239" t="s">
        <v>314</v>
      </c>
      <c r="E116" s="240">
        <v>129.08000000000001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2">
        <v>4.0000000000000003E-5</v>
      </c>
      <c r="O116" s="242">
        <f>ROUND(E116*N116,2)</f>
        <v>0.01</v>
      </c>
      <c r="P116" s="242">
        <v>0</v>
      </c>
      <c r="Q116" s="243">
        <f>ROUND(E116*P116,2)</f>
        <v>0</v>
      </c>
      <c r="R116" s="225"/>
      <c r="S116" s="225" t="s">
        <v>276</v>
      </c>
      <c r="T116" s="225" t="s">
        <v>277</v>
      </c>
      <c r="U116" s="225">
        <v>0.308</v>
      </c>
      <c r="V116" s="225">
        <f>ROUND(E116*U116,2)</f>
        <v>39.76</v>
      </c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278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54" t="s">
        <v>1226</v>
      </c>
      <c r="D117" s="226"/>
      <c r="E117" s="227">
        <v>11.99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280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54" t="s">
        <v>1203</v>
      </c>
      <c r="D118" s="226"/>
      <c r="E118" s="227">
        <v>27.93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280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54" t="s">
        <v>1227</v>
      </c>
      <c r="D119" s="226"/>
      <c r="E119" s="227">
        <v>38.58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280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54" t="s">
        <v>1205</v>
      </c>
      <c r="D120" s="226"/>
      <c r="E120" s="227">
        <v>10.93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280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54" t="s">
        <v>1228</v>
      </c>
      <c r="D121" s="226"/>
      <c r="E121" s="227">
        <v>7.13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280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54" t="s">
        <v>1229</v>
      </c>
      <c r="D122" s="226"/>
      <c r="E122" s="227">
        <v>20.190000000000001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280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54" t="s">
        <v>1208</v>
      </c>
      <c r="D123" s="226"/>
      <c r="E123" s="227">
        <v>8.2100000000000009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280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54" t="s">
        <v>1230</v>
      </c>
      <c r="D124" s="226"/>
      <c r="E124" s="227">
        <v>2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280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54" t="s">
        <v>1231</v>
      </c>
      <c r="D125" s="226"/>
      <c r="E125" s="227">
        <v>2.12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280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37">
        <v>20</v>
      </c>
      <c r="B126" s="238" t="s">
        <v>1240</v>
      </c>
      <c r="C126" s="253" t="s">
        <v>1241</v>
      </c>
      <c r="D126" s="239" t="s">
        <v>314</v>
      </c>
      <c r="E126" s="240">
        <v>92.85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2">
        <v>0</v>
      </c>
      <c r="O126" s="242">
        <f>ROUND(E126*N126,2)</f>
        <v>0</v>
      </c>
      <c r="P126" s="242">
        <v>0.05</v>
      </c>
      <c r="Q126" s="243">
        <f>ROUND(E126*P126,2)</f>
        <v>4.6399999999999997</v>
      </c>
      <c r="R126" s="225"/>
      <c r="S126" s="225" t="s">
        <v>276</v>
      </c>
      <c r="T126" s="225" t="s">
        <v>277</v>
      </c>
      <c r="U126" s="225">
        <v>0.35</v>
      </c>
      <c r="V126" s="225">
        <f>ROUND(E126*U126,2)</f>
        <v>32.5</v>
      </c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278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54" t="s">
        <v>1242</v>
      </c>
      <c r="D127" s="226"/>
      <c r="E127" s="227">
        <v>92.85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280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x14ac:dyDescent="0.25">
      <c r="A128" s="231" t="s">
        <v>271</v>
      </c>
      <c r="B128" s="232" t="s">
        <v>156</v>
      </c>
      <c r="C128" s="252" t="s">
        <v>157</v>
      </c>
      <c r="D128" s="233"/>
      <c r="E128" s="234"/>
      <c r="F128" s="235"/>
      <c r="G128" s="235">
        <f>SUMIF(AG129:AG140,"&lt;&gt;NOR",G129:G140)</f>
        <v>0</v>
      </c>
      <c r="H128" s="235"/>
      <c r="I128" s="235">
        <f>SUM(I129:I140)</f>
        <v>0</v>
      </c>
      <c r="J128" s="235"/>
      <c r="K128" s="235">
        <f>SUM(K129:K140)</f>
        <v>0</v>
      </c>
      <c r="L128" s="235"/>
      <c r="M128" s="235">
        <f>SUM(M129:M140)</f>
        <v>0</v>
      </c>
      <c r="N128" s="235"/>
      <c r="O128" s="235">
        <f>SUM(O129:O140)</f>
        <v>0.03</v>
      </c>
      <c r="P128" s="235"/>
      <c r="Q128" s="236">
        <f>SUM(Q129:Q140)</f>
        <v>10.45</v>
      </c>
      <c r="R128" s="230"/>
      <c r="S128" s="230"/>
      <c r="T128" s="230"/>
      <c r="U128" s="230"/>
      <c r="V128" s="230">
        <f>SUM(V129:V140)</f>
        <v>30.869999999999997</v>
      </c>
      <c r="W128" s="230"/>
      <c r="AG128" t="s">
        <v>272</v>
      </c>
    </row>
    <row r="129" spans="1:60" outlineLevel="1" x14ac:dyDescent="0.25">
      <c r="A129" s="237">
        <v>21</v>
      </c>
      <c r="B129" s="238" t="s">
        <v>510</v>
      </c>
      <c r="C129" s="253" t="s">
        <v>511</v>
      </c>
      <c r="D129" s="239" t="s">
        <v>314</v>
      </c>
      <c r="E129" s="240">
        <v>19.798100000000002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6.7000000000000002E-4</v>
      </c>
      <c r="O129" s="242">
        <f>ROUND(E129*N129,2)</f>
        <v>0.01</v>
      </c>
      <c r="P129" s="242">
        <v>0.13100000000000001</v>
      </c>
      <c r="Q129" s="243">
        <f>ROUND(E129*P129,2)</f>
        <v>2.59</v>
      </c>
      <c r="R129" s="225"/>
      <c r="S129" s="225" t="s">
        <v>276</v>
      </c>
      <c r="T129" s="225" t="s">
        <v>277</v>
      </c>
      <c r="U129" s="225">
        <v>0.20699999999999999</v>
      </c>
      <c r="V129" s="225">
        <f>ROUND(E129*U129,2)</f>
        <v>4.0999999999999996</v>
      </c>
      <c r="W129" s="225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278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54" t="s">
        <v>1243</v>
      </c>
      <c r="D130" s="226"/>
      <c r="E130" s="227">
        <v>23.73809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280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54" t="s">
        <v>1244</v>
      </c>
      <c r="D131" s="226"/>
      <c r="E131" s="227">
        <v>-3.94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280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37">
        <v>22</v>
      </c>
      <c r="B132" s="238" t="s">
        <v>1245</v>
      </c>
      <c r="C132" s="253" t="s">
        <v>1246</v>
      </c>
      <c r="D132" s="239" t="s">
        <v>314</v>
      </c>
      <c r="E132" s="240">
        <v>16.180299999999999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2">
        <v>6.7000000000000002E-4</v>
      </c>
      <c r="O132" s="242">
        <f>ROUND(E132*N132,2)</f>
        <v>0.01</v>
      </c>
      <c r="P132" s="242">
        <v>0.26100000000000001</v>
      </c>
      <c r="Q132" s="243">
        <f>ROUND(E132*P132,2)</f>
        <v>4.22</v>
      </c>
      <c r="R132" s="225"/>
      <c r="S132" s="225" t="s">
        <v>276</v>
      </c>
      <c r="T132" s="225" t="s">
        <v>277</v>
      </c>
      <c r="U132" s="225">
        <v>0.25800000000000001</v>
      </c>
      <c r="V132" s="225">
        <f>ROUND(E132*U132,2)</f>
        <v>4.17</v>
      </c>
      <c r="W132" s="22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278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23"/>
      <c r="B133" s="224"/>
      <c r="C133" s="254" t="s">
        <v>1247</v>
      </c>
      <c r="D133" s="226"/>
      <c r="E133" s="227">
        <v>16.180319999999998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280</v>
      </c>
      <c r="AH133" s="206">
        <v>0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44">
        <v>23</v>
      </c>
      <c r="B134" s="245" t="s">
        <v>530</v>
      </c>
      <c r="C134" s="255" t="s">
        <v>531</v>
      </c>
      <c r="D134" s="246" t="s">
        <v>333</v>
      </c>
      <c r="E134" s="247">
        <v>7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9">
        <v>0</v>
      </c>
      <c r="O134" s="249">
        <f>ROUND(E134*N134,2)</f>
        <v>0</v>
      </c>
      <c r="P134" s="249">
        <v>0</v>
      </c>
      <c r="Q134" s="250">
        <f>ROUND(E134*P134,2)</f>
        <v>0</v>
      </c>
      <c r="R134" s="225"/>
      <c r="S134" s="225" t="s">
        <v>276</v>
      </c>
      <c r="T134" s="225" t="s">
        <v>277</v>
      </c>
      <c r="U134" s="225">
        <v>0.05</v>
      </c>
      <c r="V134" s="225">
        <f>ROUND(E134*U134,2)</f>
        <v>0.35</v>
      </c>
      <c r="W134" s="22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278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37">
        <v>24</v>
      </c>
      <c r="B135" s="238" t="s">
        <v>540</v>
      </c>
      <c r="C135" s="253" t="s">
        <v>541</v>
      </c>
      <c r="D135" s="239" t="s">
        <v>314</v>
      </c>
      <c r="E135" s="240">
        <v>10.244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2">
        <v>1.17E-3</v>
      </c>
      <c r="O135" s="242">
        <f>ROUND(E135*N135,2)</f>
        <v>0.01</v>
      </c>
      <c r="P135" s="242">
        <v>7.5999999999999998E-2</v>
      </c>
      <c r="Q135" s="243">
        <f>ROUND(E135*P135,2)</f>
        <v>0.78</v>
      </c>
      <c r="R135" s="225"/>
      <c r="S135" s="225" t="s">
        <v>276</v>
      </c>
      <c r="T135" s="225" t="s">
        <v>277</v>
      </c>
      <c r="U135" s="225">
        <v>0.93899999999999995</v>
      </c>
      <c r="V135" s="225">
        <f>ROUND(E135*U135,2)</f>
        <v>9.6199999999999992</v>
      </c>
      <c r="W135" s="22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278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54" t="s">
        <v>1248</v>
      </c>
      <c r="D136" s="226"/>
      <c r="E136" s="227">
        <v>10.244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280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37">
        <v>25</v>
      </c>
      <c r="B137" s="238" t="s">
        <v>1249</v>
      </c>
      <c r="C137" s="253" t="s">
        <v>1250</v>
      </c>
      <c r="D137" s="239" t="s">
        <v>314</v>
      </c>
      <c r="E137" s="240">
        <v>42.084000000000003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2">
        <v>0</v>
      </c>
      <c r="O137" s="242">
        <f>ROUND(E137*N137,2)</f>
        <v>0</v>
      </c>
      <c r="P137" s="242">
        <v>6.8000000000000005E-2</v>
      </c>
      <c r="Q137" s="243">
        <f>ROUND(E137*P137,2)</f>
        <v>2.86</v>
      </c>
      <c r="R137" s="225"/>
      <c r="S137" s="225" t="s">
        <v>276</v>
      </c>
      <c r="T137" s="225" t="s">
        <v>277</v>
      </c>
      <c r="U137" s="225">
        <v>0.3</v>
      </c>
      <c r="V137" s="225">
        <f>ROUND(E137*U137,2)</f>
        <v>12.63</v>
      </c>
      <c r="W137" s="225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278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ht="20.399999999999999" outlineLevel="1" x14ac:dyDescent="0.25">
      <c r="A138" s="223"/>
      <c r="B138" s="224"/>
      <c r="C138" s="254" t="s">
        <v>1251</v>
      </c>
      <c r="D138" s="226"/>
      <c r="E138" s="227">
        <v>16.776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280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ht="20.399999999999999" outlineLevel="1" x14ac:dyDescent="0.25">
      <c r="A139" s="223"/>
      <c r="B139" s="224"/>
      <c r="C139" s="254" t="s">
        <v>1252</v>
      </c>
      <c r="D139" s="226"/>
      <c r="E139" s="227">
        <v>17.64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280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54" t="s">
        <v>1253</v>
      </c>
      <c r="D140" s="226"/>
      <c r="E140" s="227">
        <v>7.6680000000000001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280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x14ac:dyDescent="0.25">
      <c r="A141" s="231" t="s">
        <v>271</v>
      </c>
      <c r="B141" s="232" t="s">
        <v>158</v>
      </c>
      <c r="C141" s="252" t="s">
        <v>159</v>
      </c>
      <c r="D141" s="233"/>
      <c r="E141" s="234"/>
      <c r="F141" s="235"/>
      <c r="G141" s="235">
        <f>SUMIF(AG142:AG150,"&lt;&gt;NOR",G142:G150)</f>
        <v>0</v>
      </c>
      <c r="H141" s="235"/>
      <c r="I141" s="235">
        <f>SUM(I142:I150)</f>
        <v>0</v>
      </c>
      <c r="J141" s="235"/>
      <c r="K141" s="235">
        <f>SUM(K142:K150)</f>
        <v>0</v>
      </c>
      <c r="L141" s="235"/>
      <c r="M141" s="235">
        <f>SUM(M142:M150)</f>
        <v>0</v>
      </c>
      <c r="N141" s="235"/>
      <c r="O141" s="235">
        <f>SUM(O142:O150)</f>
        <v>0</v>
      </c>
      <c r="P141" s="235"/>
      <c r="Q141" s="236">
        <f>SUM(Q142:Q150)</f>
        <v>1.03</v>
      </c>
      <c r="R141" s="230"/>
      <c r="S141" s="230"/>
      <c r="T141" s="230"/>
      <c r="U141" s="230"/>
      <c r="V141" s="230">
        <f>SUM(V142:V150)</f>
        <v>7.71</v>
      </c>
      <c r="W141" s="230"/>
      <c r="AG141" t="s">
        <v>272</v>
      </c>
    </row>
    <row r="142" spans="1:60" outlineLevel="1" x14ac:dyDescent="0.25">
      <c r="A142" s="237">
        <v>26</v>
      </c>
      <c r="B142" s="238" t="s">
        <v>1044</v>
      </c>
      <c r="C142" s="253" t="s">
        <v>1045</v>
      </c>
      <c r="D142" s="239" t="s">
        <v>314</v>
      </c>
      <c r="E142" s="240">
        <v>257.03519999999997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2">
        <v>0</v>
      </c>
      <c r="O142" s="242">
        <f>ROUND(E142*N142,2)</f>
        <v>0</v>
      </c>
      <c r="P142" s="242">
        <v>4.0000000000000001E-3</v>
      </c>
      <c r="Q142" s="243">
        <f>ROUND(E142*P142,2)</f>
        <v>1.03</v>
      </c>
      <c r="R142" s="225"/>
      <c r="S142" s="225" t="s">
        <v>276</v>
      </c>
      <c r="T142" s="225" t="s">
        <v>277</v>
      </c>
      <c r="U142" s="225">
        <v>0.03</v>
      </c>
      <c r="V142" s="225">
        <f>ROUND(E142*U142,2)</f>
        <v>7.71</v>
      </c>
      <c r="W142" s="22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278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ht="20.399999999999999" outlineLevel="1" x14ac:dyDescent="0.25">
      <c r="A143" s="223"/>
      <c r="B143" s="224"/>
      <c r="C143" s="254" t="s">
        <v>1215</v>
      </c>
      <c r="D143" s="226"/>
      <c r="E143" s="227">
        <v>38.294580000000003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280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ht="20.399999999999999" outlineLevel="1" x14ac:dyDescent="0.25">
      <c r="A144" s="223"/>
      <c r="B144" s="224"/>
      <c r="C144" s="254" t="s">
        <v>1216</v>
      </c>
      <c r="D144" s="226"/>
      <c r="E144" s="227">
        <v>55.269629999999999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280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ht="30.6" outlineLevel="1" x14ac:dyDescent="0.25">
      <c r="A145" s="223"/>
      <c r="B145" s="224"/>
      <c r="C145" s="254" t="s">
        <v>1217</v>
      </c>
      <c r="D145" s="226"/>
      <c r="E145" s="227">
        <v>59.636589999999998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280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30.6" outlineLevel="1" x14ac:dyDescent="0.25">
      <c r="A146" s="223"/>
      <c r="B146" s="224"/>
      <c r="C146" s="254" t="s">
        <v>1218</v>
      </c>
      <c r="D146" s="226"/>
      <c r="E146" s="227">
        <v>54.872100000000003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280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ht="20.399999999999999" outlineLevel="1" x14ac:dyDescent="0.25">
      <c r="A147" s="223"/>
      <c r="B147" s="224"/>
      <c r="C147" s="254" t="s">
        <v>1219</v>
      </c>
      <c r="D147" s="226"/>
      <c r="E147" s="227">
        <v>22.119019999999999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280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ht="20.399999999999999" outlineLevel="1" x14ac:dyDescent="0.25">
      <c r="A148" s="223"/>
      <c r="B148" s="224"/>
      <c r="C148" s="254" t="s">
        <v>1220</v>
      </c>
      <c r="D148" s="226"/>
      <c r="E148" s="227">
        <v>14.98115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280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54" t="s">
        <v>1221</v>
      </c>
      <c r="D149" s="226"/>
      <c r="E149" s="227">
        <v>2.8143899999999999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280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ht="20.399999999999999" outlineLevel="1" x14ac:dyDescent="0.25">
      <c r="A150" s="223"/>
      <c r="B150" s="224"/>
      <c r="C150" s="254" t="s">
        <v>1222</v>
      </c>
      <c r="D150" s="226"/>
      <c r="E150" s="227">
        <v>9.0477900000000009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280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x14ac:dyDescent="0.25">
      <c r="A151" s="231" t="s">
        <v>271</v>
      </c>
      <c r="B151" s="232" t="s">
        <v>160</v>
      </c>
      <c r="C151" s="252" t="s">
        <v>161</v>
      </c>
      <c r="D151" s="233"/>
      <c r="E151" s="234"/>
      <c r="F151" s="235"/>
      <c r="G151" s="235">
        <f>SUMIF(AG152:AG152,"&lt;&gt;NOR",G152:G152)</f>
        <v>0</v>
      </c>
      <c r="H151" s="235"/>
      <c r="I151" s="235">
        <f>SUM(I152:I152)</f>
        <v>0</v>
      </c>
      <c r="J151" s="235"/>
      <c r="K151" s="235">
        <f>SUM(K152:K152)</f>
        <v>0</v>
      </c>
      <c r="L151" s="235"/>
      <c r="M151" s="235">
        <f>SUM(M152:M152)</f>
        <v>0</v>
      </c>
      <c r="N151" s="235"/>
      <c r="O151" s="235">
        <f>SUM(O152:O152)</f>
        <v>0</v>
      </c>
      <c r="P151" s="235"/>
      <c r="Q151" s="236">
        <f>SUM(Q152:Q152)</f>
        <v>0</v>
      </c>
      <c r="R151" s="230"/>
      <c r="S151" s="230"/>
      <c r="T151" s="230"/>
      <c r="U151" s="230"/>
      <c r="V151" s="230">
        <f>SUM(V152:V152)</f>
        <v>22.48</v>
      </c>
      <c r="W151" s="230"/>
      <c r="AG151" t="s">
        <v>272</v>
      </c>
    </row>
    <row r="152" spans="1:60" outlineLevel="1" x14ac:dyDescent="0.25">
      <c r="A152" s="244">
        <v>27</v>
      </c>
      <c r="B152" s="245" t="s">
        <v>586</v>
      </c>
      <c r="C152" s="255" t="s">
        <v>587</v>
      </c>
      <c r="D152" s="246" t="s">
        <v>320</v>
      </c>
      <c r="E152" s="247">
        <v>11.88091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21</v>
      </c>
      <c r="M152" s="249">
        <f>G152*(1+L152/100)</f>
        <v>0</v>
      </c>
      <c r="N152" s="249">
        <v>0</v>
      </c>
      <c r="O152" s="249">
        <f>ROUND(E152*N152,2)</f>
        <v>0</v>
      </c>
      <c r="P152" s="249">
        <v>0</v>
      </c>
      <c r="Q152" s="250">
        <f>ROUND(E152*P152,2)</f>
        <v>0</v>
      </c>
      <c r="R152" s="225"/>
      <c r="S152" s="225" t="s">
        <v>276</v>
      </c>
      <c r="T152" s="225" t="s">
        <v>277</v>
      </c>
      <c r="U152" s="225">
        <v>1.8919999999999999</v>
      </c>
      <c r="V152" s="225">
        <f>ROUND(E152*U152,2)</f>
        <v>22.48</v>
      </c>
      <c r="W152" s="225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 t="s">
        <v>455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x14ac:dyDescent="0.25">
      <c r="A153" s="231" t="s">
        <v>271</v>
      </c>
      <c r="B153" s="232" t="s">
        <v>186</v>
      </c>
      <c r="C153" s="252" t="s">
        <v>187</v>
      </c>
      <c r="D153" s="233"/>
      <c r="E153" s="234"/>
      <c r="F153" s="235"/>
      <c r="G153" s="235">
        <f>SUMIF(AG154:AG193,"&lt;&gt;NOR",G154:G193)</f>
        <v>0</v>
      </c>
      <c r="H153" s="235"/>
      <c r="I153" s="235">
        <f>SUM(I154:I193)</f>
        <v>0</v>
      </c>
      <c r="J153" s="235"/>
      <c r="K153" s="235">
        <f>SUM(K154:K193)</f>
        <v>0</v>
      </c>
      <c r="L153" s="235"/>
      <c r="M153" s="235">
        <f>SUM(M154:M193)</f>
        <v>0</v>
      </c>
      <c r="N153" s="235"/>
      <c r="O153" s="235">
        <f>SUM(O154:O193)</f>
        <v>0.7</v>
      </c>
      <c r="P153" s="235"/>
      <c r="Q153" s="236">
        <f>SUM(Q154:Q193)</f>
        <v>0</v>
      </c>
      <c r="R153" s="230"/>
      <c r="S153" s="230"/>
      <c r="T153" s="230"/>
      <c r="U153" s="230"/>
      <c r="V153" s="230">
        <f>SUM(V154:V193)</f>
        <v>33.959999999999994</v>
      </c>
      <c r="W153" s="230"/>
      <c r="AG153" t="s">
        <v>272</v>
      </c>
    </row>
    <row r="154" spans="1:60" ht="20.399999999999999" outlineLevel="1" x14ac:dyDescent="0.25">
      <c r="A154" s="237">
        <v>28</v>
      </c>
      <c r="B154" s="238" t="s">
        <v>1254</v>
      </c>
      <c r="C154" s="253" t="s">
        <v>1255</v>
      </c>
      <c r="D154" s="239" t="s">
        <v>314</v>
      </c>
      <c r="E154" s="240">
        <v>129.08000000000001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2">
        <v>0</v>
      </c>
      <c r="O154" s="242">
        <f>ROUND(E154*N154,2)</f>
        <v>0</v>
      </c>
      <c r="P154" s="242">
        <v>0</v>
      </c>
      <c r="Q154" s="243">
        <f>ROUND(E154*P154,2)</f>
        <v>0</v>
      </c>
      <c r="R154" s="225"/>
      <c r="S154" s="225" t="s">
        <v>276</v>
      </c>
      <c r="T154" s="225" t="s">
        <v>277</v>
      </c>
      <c r="U154" s="225">
        <v>0.09</v>
      </c>
      <c r="V154" s="225">
        <f>ROUND(E154*U154,2)</f>
        <v>11.62</v>
      </c>
      <c r="W154" s="22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 t="s">
        <v>659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54" t="s">
        <v>1226</v>
      </c>
      <c r="D155" s="226"/>
      <c r="E155" s="227">
        <v>11.99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 t="s">
        <v>280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54" t="s">
        <v>1203</v>
      </c>
      <c r="D156" s="226"/>
      <c r="E156" s="227">
        <v>27.93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 t="s">
        <v>280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23"/>
      <c r="B157" s="224"/>
      <c r="C157" s="254" t="s">
        <v>1227</v>
      </c>
      <c r="D157" s="226"/>
      <c r="E157" s="227">
        <v>38.58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 t="s">
        <v>280</v>
      </c>
      <c r="AH157" s="206">
        <v>0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23"/>
      <c r="B158" s="224"/>
      <c r="C158" s="254" t="s">
        <v>1205</v>
      </c>
      <c r="D158" s="226"/>
      <c r="E158" s="227">
        <v>10.93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 t="s">
        <v>280</v>
      </c>
      <c r="AH158" s="206">
        <v>0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54" t="s">
        <v>1228</v>
      </c>
      <c r="D159" s="226"/>
      <c r="E159" s="227">
        <v>7.13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 t="s">
        <v>280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54" t="s">
        <v>1229</v>
      </c>
      <c r="D160" s="226"/>
      <c r="E160" s="227">
        <v>20.190000000000001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 t="s">
        <v>280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23"/>
      <c r="B161" s="224"/>
      <c r="C161" s="254" t="s">
        <v>1208</v>
      </c>
      <c r="D161" s="226"/>
      <c r="E161" s="227">
        <v>8.2100000000000009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 t="s">
        <v>280</v>
      </c>
      <c r="AH161" s="206">
        <v>0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23"/>
      <c r="B162" s="224"/>
      <c r="C162" s="254" t="s">
        <v>1230</v>
      </c>
      <c r="D162" s="226"/>
      <c r="E162" s="227">
        <v>2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 t="s">
        <v>280</v>
      </c>
      <c r="AH162" s="206">
        <v>0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23"/>
      <c r="B163" s="224"/>
      <c r="C163" s="254" t="s">
        <v>1231</v>
      </c>
      <c r="D163" s="226"/>
      <c r="E163" s="227">
        <v>2.12</v>
      </c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 t="s">
        <v>280</v>
      </c>
      <c r="AH163" s="206">
        <v>0</v>
      </c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ht="20.399999999999999" outlineLevel="1" x14ac:dyDescent="0.25">
      <c r="A164" s="237">
        <v>29</v>
      </c>
      <c r="B164" s="238" t="s">
        <v>1256</v>
      </c>
      <c r="C164" s="253" t="s">
        <v>1257</v>
      </c>
      <c r="D164" s="239" t="s">
        <v>314</v>
      </c>
      <c r="E164" s="240">
        <v>116.13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2">
        <v>1.4999999999999999E-4</v>
      </c>
      <c r="O164" s="242">
        <f>ROUND(E164*N164,2)</f>
        <v>0.02</v>
      </c>
      <c r="P164" s="242">
        <v>0</v>
      </c>
      <c r="Q164" s="243">
        <f>ROUND(E164*P164,2)</f>
        <v>0</v>
      </c>
      <c r="R164" s="225"/>
      <c r="S164" s="225" t="s">
        <v>276</v>
      </c>
      <c r="T164" s="225" t="s">
        <v>277</v>
      </c>
      <c r="U164" s="225">
        <v>0.16</v>
      </c>
      <c r="V164" s="225">
        <f>ROUND(E164*U164,2)</f>
        <v>18.579999999999998</v>
      </c>
      <c r="W164" s="225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 t="s">
        <v>659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23"/>
      <c r="B165" s="224"/>
      <c r="C165" s="254" t="s">
        <v>1202</v>
      </c>
      <c r="D165" s="226"/>
      <c r="E165" s="227">
        <v>14</v>
      </c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 t="s">
        <v>280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23"/>
      <c r="B166" s="224"/>
      <c r="C166" s="254" t="s">
        <v>1203</v>
      </c>
      <c r="D166" s="226"/>
      <c r="E166" s="227">
        <v>27.93</v>
      </c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 t="s">
        <v>280</v>
      </c>
      <c r="AH166" s="206">
        <v>0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23"/>
      <c r="B167" s="224"/>
      <c r="C167" s="254" t="s">
        <v>1204</v>
      </c>
      <c r="D167" s="226"/>
      <c r="E167" s="227">
        <v>44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 t="s">
        <v>280</v>
      </c>
      <c r="AH167" s="206">
        <v>0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23"/>
      <c r="B168" s="224"/>
      <c r="C168" s="254" t="s">
        <v>1205</v>
      </c>
      <c r="D168" s="226"/>
      <c r="E168" s="227">
        <v>10.93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 t="s">
        <v>280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23"/>
      <c r="B169" s="224"/>
      <c r="C169" s="254" t="s">
        <v>1206</v>
      </c>
      <c r="D169" s="226"/>
      <c r="E169" s="227">
        <v>6.99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 t="s">
        <v>280</v>
      </c>
      <c r="AH169" s="206">
        <v>0</v>
      </c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23"/>
      <c r="B170" s="224"/>
      <c r="C170" s="254" t="s">
        <v>1207</v>
      </c>
      <c r="D170" s="226"/>
      <c r="E170" s="227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 t="s">
        <v>280</v>
      </c>
      <c r="AH170" s="206">
        <v>0</v>
      </c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23"/>
      <c r="B171" s="224"/>
      <c r="C171" s="254" t="s">
        <v>1208</v>
      </c>
      <c r="D171" s="226"/>
      <c r="E171" s="227">
        <v>8.2100000000000009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280</v>
      </c>
      <c r="AH171" s="206">
        <v>0</v>
      </c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23"/>
      <c r="B172" s="224"/>
      <c r="C172" s="254" t="s">
        <v>1209</v>
      </c>
      <c r="D172" s="226"/>
      <c r="E172" s="227">
        <v>2.0099999999999998</v>
      </c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 t="s">
        <v>280</v>
      </c>
      <c r="AH172" s="206">
        <v>0</v>
      </c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23"/>
      <c r="B173" s="224"/>
      <c r="C173" s="254" t="s">
        <v>1210</v>
      </c>
      <c r="D173" s="226"/>
      <c r="E173" s="227">
        <v>2.06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 t="s">
        <v>280</v>
      </c>
      <c r="AH173" s="206">
        <v>0</v>
      </c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4">
        <v>30</v>
      </c>
      <c r="B174" s="245" t="s">
        <v>1258</v>
      </c>
      <c r="C174" s="255" t="s">
        <v>1259</v>
      </c>
      <c r="D174" s="246" t="s">
        <v>314</v>
      </c>
      <c r="E174" s="247">
        <v>22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9">
        <v>5.2999999999999998E-4</v>
      </c>
      <c r="O174" s="249">
        <f>ROUND(E174*N174,2)</f>
        <v>0.01</v>
      </c>
      <c r="P174" s="249">
        <v>0</v>
      </c>
      <c r="Q174" s="250">
        <f>ROUND(E174*P174,2)</f>
        <v>0</v>
      </c>
      <c r="R174" s="225"/>
      <c r="S174" s="225" t="s">
        <v>276</v>
      </c>
      <c r="T174" s="225" t="s">
        <v>277</v>
      </c>
      <c r="U174" s="225">
        <v>0.17100000000000001</v>
      </c>
      <c r="V174" s="225">
        <f>ROUND(E174*U174,2)</f>
        <v>3.76</v>
      </c>
      <c r="W174" s="225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 t="s">
        <v>659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4">
        <v>31</v>
      </c>
      <c r="B175" s="245" t="s">
        <v>1068</v>
      </c>
      <c r="C175" s="255" t="s">
        <v>1069</v>
      </c>
      <c r="D175" s="246" t="s">
        <v>0</v>
      </c>
      <c r="E175" s="247">
        <v>365.21334999999999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9">
        <v>0</v>
      </c>
      <c r="O175" s="249">
        <f>ROUND(E175*N175,2)</f>
        <v>0</v>
      </c>
      <c r="P175" s="249">
        <v>0</v>
      </c>
      <c r="Q175" s="250">
        <f>ROUND(E175*P175,2)</f>
        <v>0</v>
      </c>
      <c r="R175" s="225"/>
      <c r="S175" s="225" t="s">
        <v>276</v>
      </c>
      <c r="T175" s="225" t="s">
        <v>277</v>
      </c>
      <c r="U175" s="225">
        <v>0</v>
      </c>
      <c r="V175" s="225">
        <f>ROUND(E175*U175,2)</f>
        <v>0</v>
      </c>
      <c r="W175" s="22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455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37">
        <v>32</v>
      </c>
      <c r="B176" s="238" t="s">
        <v>1260</v>
      </c>
      <c r="C176" s="253" t="s">
        <v>1261</v>
      </c>
      <c r="D176" s="239" t="s">
        <v>314</v>
      </c>
      <c r="E176" s="240">
        <v>23.1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2">
        <v>2.8E-3</v>
      </c>
      <c r="O176" s="242">
        <f>ROUND(E176*N176,2)</f>
        <v>0.06</v>
      </c>
      <c r="P176" s="242">
        <v>0</v>
      </c>
      <c r="Q176" s="243">
        <f>ROUND(E176*P176,2)</f>
        <v>0</v>
      </c>
      <c r="R176" s="225" t="s">
        <v>672</v>
      </c>
      <c r="S176" s="225" t="s">
        <v>1262</v>
      </c>
      <c r="T176" s="225" t="s">
        <v>277</v>
      </c>
      <c r="U176" s="225">
        <v>0</v>
      </c>
      <c r="V176" s="225">
        <f>ROUND(E176*U176,2)</f>
        <v>0</v>
      </c>
      <c r="W176" s="225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 t="s">
        <v>673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23"/>
      <c r="B177" s="224"/>
      <c r="C177" s="256" t="s">
        <v>751</v>
      </c>
      <c r="D177" s="228"/>
      <c r="E177" s="229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 t="s">
        <v>280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57" t="s">
        <v>1263</v>
      </c>
      <c r="D178" s="228"/>
      <c r="E178" s="229">
        <v>22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 t="s">
        <v>280</v>
      </c>
      <c r="AH178" s="206">
        <v>2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23"/>
      <c r="B179" s="224"/>
      <c r="C179" s="256" t="s">
        <v>761</v>
      </c>
      <c r="D179" s="228"/>
      <c r="E179" s="229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 t="s">
        <v>280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23"/>
      <c r="B180" s="224"/>
      <c r="C180" s="254" t="s">
        <v>1264</v>
      </c>
      <c r="D180" s="226"/>
      <c r="E180" s="227">
        <v>23.1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 t="s">
        <v>280</v>
      </c>
      <c r="AH180" s="206">
        <v>0</v>
      </c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37">
        <v>33</v>
      </c>
      <c r="B181" s="238" t="s">
        <v>1265</v>
      </c>
      <c r="C181" s="253" t="s">
        <v>1266</v>
      </c>
      <c r="D181" s="239" t="s">
        <v>314</v>
      </c>
      <c r="E181" s="240">
        <v>135.53399999999999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2">
        <v>4.4799999999999996E-3</v>
      </c>
      <c r="O181" s="242">
        <f>ROUND(E181*N181,2)</f>
        <v>0.61</v>
      </c>
      <c r="P181" s="242">
        <v>0</v>
      </c>
      <c r="Q181" s="243">
        <f>ROUND(E181*P181,2)</f>
        <v>0</v>
      </c>
      <c r="R181" s="225" t="s">
        <v>672</v>
      </c>
      <c r="S181" s="225" t="s">
        <v>1262</v>
      </c>
      <c r="T181" s="225" t="s">
        <v>277</v>
      </c>
      <c r="U181" s="225">
        <v>0</v>
      </c>
      <c r="V181" s="225">
        <f>ROUND(E181*U181,2)</f>
        <v>0</v>
      </c>
      <c r="W181" s="225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 t="s">
        <v>673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56" t="s">
        <v>751</v>
      </c>
      <c r="D182" s="228"/>
      <c r="E182" s="229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 t="s">
        <v>280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3"/>
      <c r="B183" s="224"/>
      <c r="C183" s="257" t="s">
        <v>1267</v>
      </c>
      <c r="D183" s="228"/>
      <c r="E183" s="229">
        <v>11.99</v>
      </c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 t="s">
        <v>280</v>
      </c>
      <c r="AH183" s="206">
        <v>2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23"/>
      <c r="B184" s="224"/>
      <c r="C184" s="257" t="s">
        <v>1268</v>
      </c>
      <c r="D184" s="228"/>
      <c r="E184" s="229">
        <v>27.93</v>
      </c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 t="s">
        <v>280</v>
      </c>
      <c r="AH184" s="206">
        <v>2</v>
      </c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3"/>
      <c r="B185" s="224"/>
      <c r="C185" s="257" t="s">
        <v>1269</v>
      </c>
      <c r="D185" s="228"/>
      <c r="E185" s="229">
        <v>38.58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 t="s">
        <v>280</v>
      </c>
      <c r="AH185" s="206">
        <v>2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57" t="s">
        <v>1270</v>
      </c>
      <c r="D186" s="228"/>
      <c r="E186" s="229">
        <v>10.93</v>
      </c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 t="s">
        <v>280</v>
      </c>
      <c r="AH186" s="206">
        <v>2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57" t="s">
        <v>1271</v>
      </c>
      <c r="D187" s="228"/>
      <c r="E187" s="229">
        <v>7.13</v>
      </c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 t="s">
        <v>280</v>
      </c>
      <c r="AH187" s="206">
        <v>2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23"/>
      <c r="B188" s="224"/>
      <c r="C188" s="257" t="s">
        <v>1272</v>
      </c>
      <c r="D188" s="228"/>
      <c r="E188" s="229">
        <v>20.190000000000001</v>
      </c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 t="s">
        <v>280</v>
      </c>
      <c r="AH188" s="206">
        <v>2</v>
      </c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3"/>
      <c r="B189" s="224"/>
      <c r="C189" s="257" t="s">
        <v>1273</v>
      </c>
      <c r="D189" s="228"/>
      <c r="E189" s="229">
        <v>8.2100000000000009</v>
      </c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 t="s">
        <v>280</v>
      </c>
      <c r="AH189" s="206">
        <v>2</v>
      </c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23"/>
      <c r="B190" s="224"/>
      <c r="C190" s="257" t="s">
        <v>1274</v>
      </c>
      <c r="D190" s="228"/>
      <c r="E190" s="229">
        <v>2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 t="s">
        <v>280</v>
      </c>
      <c r="AH190" s="206">
        <v>2</v>
      </c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57" t="s">
        <v>1275</v>
      </c>
      <c r="D191" s="228"/>
      <c r="E191" s="229">
        <v>2.12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 t="s">
        <v>280</v>
      </c>
      <c r="AH191" s="206">
        <v>2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23"/>
      <c r="B192" s="224"/>
      <c r="C192" s="256" t="s">
        <v>761</v>
      </c>
      <c r="D192" s="228"/>
      <c r="E192" s="229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 t="s">
        <v>280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23"/>
      <c r="B193" s="224"/>
      <c r="C193" s="254" t="s">
        <v>1276</v>
      </c>
      <c r="D193" s="226"/>
      <c r="E193" s="227">
        <v>135.53399999999999</v>
      </c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 t="s">
        <v>280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x14ac:dyDescent="0.25">
      <c r="A194" s="231" t="s">
        <v>271</v>
      </c>
      <c r="B194" s="232" t="s">
        <v>222</v>
      </c>
      <c r="C194" s="252" t="s">
        <v>223</v>
      </c>
      <c r="D194" s="233"/>
      <c r="E194" s="234"/>
      <c r="F194" s="235"/>
      <c r="G194" s="235">
        <f>SUMIF(AG195:AG222,"&lt;&gt;NOR",G195:G222)</f>
        <v>0</v>
      </c>
      <c r="H194" s="235"/>
      <c r="I194" s="235">
        <f>SUM(I195:I222)</f>
        <v>0</v>
      </c>
      <c r="J194" s="235"/>
      <c r="K194" s="235">
        <f>SUM(K195:K222)</f>
        <v>0</v>
      </c>
      <c r="L194" s="235"/>
      <c r="M194" s="235">
        <f>SUM(M195:M222)</f>
        <v>0</v>
      </c>
      <c r="N194" s="235"/>
      <c r="O194" s="235">
        <f>SUM(O195:O222)</f>
        <v>0.18000000000000002</v>
      </c>
      <c r="P194" s="235"/>
      <c r="Q194" s="236">
        <f>SUM(Q195:Q222)</f>
        <v>1.26</v>
      </c>
      <c r="R194" s="230"/>
      <c r="S194" s="230"/>
      <c r="T194" s="230"/>
      <c r="U194" s="230"/>
      <c r="V194" s="230">
        <f>SUM(V195:V222)</f>
        <v>33.57</v>
      </c>
      <c r="W194" s="230"/>
      <c r="AG194" t="s">
        <v>272</v>
      </c>
    </row>
    <row r="195" spans="1:60" outlineLevel="1" x14ac:dyDescent="0.25">
      <c r="A195" s="244">
        <v>34</v>
      </c>
      <c r="B195" s="245" t="s">
        <v>1082</v>
      </c>
      <c r="C195" s="255" t="s">
        <v>1277</v>
      </c>
      <c r="D195" s="246" t="s">
        <v>314</v>
      </c>
      <c r="E195" s="247">
        <v>74.3</v>
      </c>
      <c r="F195" s="248"/>
      <c r="G195" s="249">
        <f>ROUND(E195*F195,2)</f>
        <v>0</v>
      </c>
      <c r="H195" s="248"/>
      <c r="I195" s="249">
        <f>ROUND(E195*H195,2)</f>
        <v>0</v>
      </c>
      <c r="J195" s="248"/>
      <c r="K195" s="249">
        <f>ROUND(E195*J195,2)</f>
        <v>0</v>
      </c>
      <c r="L195" s="249">
        <v>21</v>
      </c>
      <c r="M195" s="249">
        <f>G195*(1+L195/100)</f>
        <v>0</v>
      </c>
      <c r="N195" s="249">
        <v>0</v>
      </c>
      <c r="O195" s="249">
        <f>ROUND(E195*N195,2)</f>
        <v>0</v>
      </c>
      <c r="P195" s="249">
        <v>1.695E-2</v>
      </c>
      <c r="Q195" s="250">
        <f>ROUND(E195*P195,2)</f>
        <v>1.26</v>
      </c>
      <c r="R195" s="225"/>
      <c r="S195" s="225" t="s">
        <v>276</v>
      </c>
      <c r="T195" s="225" t="s">
        <v>277</v>
      </c>
      <c r="U195" s="225">
        <v>0.16400000000000001</v>
      </c>
      <c r="V195" s="225">
        <f>ROUND(E195*U195,2)</f>
        <v>12.19</v>
      </c>
      <c r="W195" s="225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 t="s">
        <v>659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37">
        <v>35</v>
      </c>
      <c r="B196" s="238" t="s">
        <v>657</v>
      </c>
      <c r="C196" s="253" t="s">
        <v>658</v>
      </c>
      <c r="D196" s="239" t="s">
        <v>333</v>
      </c>
      <c r="E196" s="240">
        <v>10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2">
        <v>0</v>
      </c>
      <c r="O196" s="242">
        <f>ROUND(E196*N196,2)</f>
        <v>0</v>
      </c>
      <c r="P196" s="242">
        <v>0</v>
      </c>
      <c r="Q196" s="243">
        <f>ROUND(E196*P196,2)</f>
        <v>0</v>
      </c>
      <c r="R196" s="225"/>
      <c r="S196" s="225" t="s">
        <v>276</v>
      </c>
      <c r="T196" s="225" t="s">
        <v>277</v>
      </c>
      <c r="U196" s="225">
        <v>1.45</v>
      </c>
      <c r="V196" s="225">
        <f>ROUND(E196*U196,2)</f>
        <v>14.5</v>
      </c>
      <c r="W196" s="225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 t="s">
        <v>659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54" t="s">
        <v>1235</v>
      </c>
      <c r="D197" s="226"/>
      <c r="E197" s="227">
        <v>1</v>
      </c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 t="s">
        <v>280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23"/>
      <c r="B198" s="224"/>
      <c r="C198" s="254" t="s">
        <v>1236</v>
      </c>
      <c r="D198" s="226"/>
      <c r="E198" s="227">
        <v>1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 t="s">
        <v>280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23"/>
      <c r="B199" s="224"/>
      <c r="C199" s="254" t="s">
        <v>1278</v>
      </c>
      <c r="D199" s="226"/>
      <c r="E199" s="227">
        <v>2</v>
      </c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 t="s">
        <v>280</v>
      </c>
      <c r="AH199" s="206">
        <v>0</v>
      </c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23"/>
      <c r="B200" s="224"/>
      <c r="C200" s="254" t="s">
        <v>1237</v>
      </c>
      <c r="D200" s="226"/>
      <c r="E200" s="227">
        <v>1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 t="s">
        <v>280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23"/>
      <c r="B201" s="224"/>
      <c r="C201" s="254" t="s">
        <v>1238</v>
      </c>
      <c r="D201" s="226"/>
      <c r="E201" s="227">
        <v>1</v>
      </c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 t="s">
        <v>280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23"/>
      <c r="B202" s="224"/>
      <c r="C202" s="254" t="s">
        <v>1232</v>
      </c>
      <c r="D202" s="226"/>
      <c r="E202" s="227">
        <v>3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 t="s">
        <v>280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23"/>
      <c r="B203" s="224"/>
      <c r="C203" s="254" t="s">
        <v>1233</v>
      </c>
      <c r="D203" s="226"/>
      <c r="E203" s="227">
        <v>1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 t="s">
        <v>280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0.399999999999999" outlineLevel="1" x14ac:dyDescent="0.25">
      <c r="A204" s="237">
        <v>36</v>
      </c>
      <c r="B204" s="238" t="s">
        <v>664</v>
      </c>
      <c r="C204" s="253" t="s">
        <v>665</v>
      </c>
      <c r="D204" s="239" t="s">
        <v>333</v>
      </c>
      <c r="E204" s="240">
        <v>10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2">
        <v>0</v>
      </c>
      <c r="O204" s="242">
        <f>ROUND(E204*N204,2)</f>
        <v>0</v>
      </c>
      <c r="P204" s="242">
        <v>0</v>
      </c>
      <c r="Q204" s="243">
        <f>ROUND(E204*P204,2)</f>
        <v>0</v>
      </c>
      <c r="R204" s="225"/>
      <c r="S204" s="225" t="s">
        <v>276</v>
      </c>
      <c r="T204" s="225" t="s">
        <v>277</v>
      </c>
      <c r="U204" s="225">
        <v>0.68799999999999994</v>
      </c>
      <c r="V204" s="225">
        <f>ROUND(E204*U204,2)</f>
        <v>6.88</v>
      </c>
      <c r="W204" s="225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 t="s">
        <v>659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23"/>
      <c r="B205" s="224"/>
      <c r="C205" s="254" t="s">
        <v>1235</v>
      </c>
      <c r="D205" s="226"/>
      <c r="E205" s="227">
        <v>1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 t="s">
        <v>280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54" t="s">
        <v>1236</v>
      </c>
      <c r="D206" s="226"/>
      <c r="E206" s="227">
        <v>1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 t="s">
        <v>280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54" t="s">
        <v>1278</v>
      </c>
      <c r="D207" s="226"/>
      <c r="E207" s="227">
        <v>2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 t="s">
        <v>280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23"/>
      <c r="B208" s="224"/>
      <c r="C208" s="254" t="s">
        <v>1237</v>
      </c>
      <c r="D208" s="226"/>
      <c r="E208" s="227">
        <v>1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 t="s">
        <v>280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54" t="s">
        <v>1238</v>
      </c>
      <c r="D209" s="226"/>
      <c r="E209" s="227">
        <v>1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 t="s">
        <v>280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54" t="s">
        <v>1232</v>
      </c>
      <c r="D210" s="226"/>
      <c r="E210" s="227">
        <v>3</v>
      </c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 t="s">
        <v>280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23"/>
      <c r="B211" s="224"/>
      <c r="C211" s="254" t="s">
        <v>1233</v>
      </c>
      <c r="D211" s="226"/>
      <c r="E211" s="227">
        <v>1</v>
      </c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 t="s">
        <v>280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44">
        <v>37</v>
      </c>
      <c r="B212" s="245" t="s">
        <v>666</v>
      </c>
      <c r="C212" s="255" t="s">
        <v>667</v>
      </c>
      <c r="D212" s="246" t="s">
        <v>0</v>
      </c>
      <c r="E212" s="247">
        <v>313.74950000000001</v>
      </c>
      <c r="F212" s="248"/>
      <c r="G212" s="249">
        <f>ROUND(E212*F212,2)</f>
        <v>0</v>
      </c>
      <c r="H212" s="248"/>
      <c r="I212" s="249">
        <f>ROUND(E212*H212,2)</f>
        <v>0</v>
      </c>
      <c r="J212" s="248"/>
      <c r="K212" s="249">
        <f>ROUND(E212*J212,2)</f>
        <v>0</v>
      </c>
      <c r="L212" s="249">
        <v>21</v>
      </c>
      <c r="M212" s="249">
        <f>G212*(1+L212/100)</f>
        <v>0</v>
      </c>
      <c r="N212" s="249">
        <v>0</v>
      </c>
      <c r="O212" s="249">
        <f>ROUND(E212*N212,2)</f>
        <v>0</v>
      </c>
      <c r="P212" s="249">
        <v>0</v>
      </c>
      <c r="Q212" s="250">
        <f>ROUND(E212*P212,2)</f>
        <v>0</v>
      </c>
      <c r="R212" s="225"/>
      <c r="S212" s="225" t="s">
        <v>276</v>
      </c>
      <c r="T212" s="225" t="s">
        <v>277</v>
      </c>
      <c r="U212" s="225">
        <v>0</v>
      </c>
      <c r="V212" s="225">
        <f>ROUND(E212*U212,2)</f>
        <v>0</v>
      </c>
      <c r="W212" s="225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 t="s">
        <v>455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ht="20.399999999999999" outlineLevel="1" x14ac:dyDescent="0.25">
      <c r="A213" s="237">
        <v>38</v>
      </c>
      <c r="B213" s="238" t="s">
        <v>670</v>
      </c>
      <c r="C213" s="253" t="s">
        <v>671</v>
      </c>
      <c r="D213" s="239" t="s">
        <v>333</v>
      </c>
      <c r="E213" s="240">
        <v>4</v>
      </c>
      <c r="F213" s="241"/>
      <c r="G213" s="242">
        <f>ROUND(E213*F213,2)</f>
        <v>0</v>
      </c>
      <c r="H213" s="241"/>
      <c r="I213" s="242">
        <f>ROUND(E213*H213,2)</f>
        <v>0</v>
      </c>
      <c r="J213" s="241"/>
      <c r="K213" s="242">
        <f>ROUND(E213*J213,2)</f>
        <v>0</v>
      </c>
      <c r="L213" s="242">
        <v>21</v>
      </c>
      <c r="M213" s="242">
        <f>G213*(1+L213/100)</f>
        <v>0</v>
      </c>
      <c r="N213" s="242">
        <v>1.4999999999999999E-2</v>
      </c>
      <c r="O213" s="242">
        <f>ROUND(E213*N213,2)</f>
        <v>0.06</v>
      </c>
      <c r="P213" s="242">
        <v>0</v>
      </c>
      <c r="Q213" s="243">
        <f>ROUND(E213*P213,2)</f>
        <v>0</v>
      </c>
      <c r="R213" s="225" t="s">
        <v>672</v>
      </c>
      <c r="S213" s="225" t="s">
        <v>276</v>
      </c>
      <c r="T213" s="225" t="s">
        <v>277</v>
      </c>
      <c r="U213" s="225">
        <v>0</v>
      </c>
      <c r="V213" s="225">
        <f>ROUND(E213*U213,2)</f>
        <v>0</v>
      </c>
      <c r="W213" s="225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 t="s">
        <v>673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54" t="s">
        <v>1232</v>
      </c>
      <c r="D214" s="226"/>
      <c r="E214" s="227">
        <v>3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 t="s">
        <v>280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54" t="s">
        <v>1233</v>
      </c>
      <c r="D215" s="226"/>
      <c r="E215" s="227">
        <v>1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 t="s">
        <v>280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20.399999999999999" outlineLevel="1" x14ac:dyDescent="0.25">
      <c r="A216" s="237">
        <v>39</v>
      </c>
      <c r="B216" s="238" t="s">
        <v>674</v>
      </c>
      <c r="C216" s="253" t="s">
        <v>675</v>
      </c>
      <c r="D216" s="239" t="s">
        <v>333</v>
      </c>
      <c r="E216" s="240">
        <v>4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21</v>
      </c>
      <c r="M216" s="242">
        <f>G216*(1+L216/100)</f>
        <v>0</v>
      </c>
      <c r="N216" s="242">
        <v>1.9E-2</v>
      </c>
      <c r="O216" s="242">
        <f>ROUND(E216*N216,2)</f>
        <v>0.08</v>
      </c>
      <c r="P216" s="242">
        <v>0</v>
      </c>
      <c r="Q216" s="243">
        <f>ROUND(E216*P216,2)</f>
        <v>0</v>
      </c>
      <c r="R216" s="225" t="s">
        <v>672</v>
      </c>
      <c r="S216" s="225" t="s">
        <v>276</v>
      </c>
      <c r="T216" s="225" t="s">
        <v>277</v>
      </c>
      <c r="U216" s="225">
        <v>0</v>
      </c>
      <c r="V216" s="225">
        <f>ROUND(E216*U216,2)</f>
        <v>0</v>
      </c>
      <c r="W216" s="225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 t="s">
        <v>673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54" t="s">
        <v>1235</v>
      </c>
      <c r="D217" s="226"/>
      <c r="E217" s="227">
        <v>1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 t="s">
        <v>280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54" t="s">
        <v>1278</v>
      </c>
      <c r="D218" s="226"/>
      <c r="E218" s="227">
        <v>2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 t="s">
        <v>280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54" t="s">
        <v>1238</v>
      </c>
      <c r="D219" s="226"/>
      <c r="E219" s="227">
        <v>1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 t="s">
        <v>280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ht="20.399999999999999" outlineLevel="1" x14ac:dyDescent="0.25">
      <c r="A220" s="237">
        <v>40</v>
      </c>
      <c r="B220" s="238" t="s">
        <v>677</v>
      </c>
      <c r="C220" s="253" t="s">
        <v>678</v>
      </c>
      <c r="D220" s="239" t="s">
        <v>333</v>
      </c>
      <c r="E220" s="240">
        <v>2</v>
      </c>
      <c r="F220" s="241"/>
      <c r="G220" s="242">
        <f>ROUND(E220*F220,2)</f>
        <v>0</v>
      </c>
      <c r="H220" s="241"/>
      <c r="I220" s="242">
        <f>ROUND(E220*H220,2)</f>
        <v>0</v>
      </c>
      <c r="J220" s="241"/>
      <c r="K220" s="242">
        <f>ROUND(E220*J220,2)</f>
        <v>0</v>
      </c>
      <c r="L220" s="242">
        <v>21</v>
      </c>
      <c r="M220" s="242">
        <f>G220*(1+L220/100)</f>
        <v>0</v>
      </c>
      <c r="N220" s="242">
        <v>0.02</v>
      </c>
      <c r="O220" s="242">
        <f>ROUND(E220*N220,2)</f>
        <v>0.04</v>
      </c>
      <c r="P220" s="242">
        <v>0</v>
      </c>
      <c r="Q220" s="243">
        <f>ROUND(E220*P220,2)</f>
        <v>0</v>
      </c>
      <c r="R220" s="225" t="s">
        <v>672</v>
      </c>
      <c r="S220" s="225" t="s">
        <v>276</v>
      </c>
      <c r="T220" s="225" t="s">
        <v>676</v>
      </c>
      <c r="U220" s="225">
        <v>0</v>
      </c>
      <c r="V220" s="225">
        <f>ROUND(E220*U220,2)</f>
        <v>0</v>
      </c>
      <c r="W220" s="225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 t="s">
        <v>684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23"/>
      <c r="B221" s="224"/>
      <c r="C221" s="254" t="s">
        <v>1236</v>
      </c>
      <c r="D221" s="226"/>
      <c r="E221" s="227">
        <v>1</v>
      </c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 t="s">
        <v>280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54" t="s">
        <v>1237</v>
      </c>
      <c r="D222" s="226"/>
      <c r="E222" s="227">
        <v>1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 t="s">
        <v>280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x14ac:dyDescent="0.25">
      <c r="A223" s="231" t="s">
        <v>271</v>
      </c>
      <c r="B223" s="232" t="s">
        <v>228</v>
      </c>
      <c r="C223" s="252" t="s">
        <v>229</v>
      </c>
      <c r="D223" s="233"/>
      <c r="E223" s="234"/>
      <c r="F223" s="235"/>
      <c r="G223" s="235">
        <f>SUMIF(AG224:AG249,"&lt;&gt;NOR",G224:G249)</f>
        <v>0</v>
      </c>
      <c r="H223" s="235"/>
      <c r="I223" s="235">
        <f>SUM(I224:I249)</f>
        <v>0</v>
      </c>
      <c r="J223" s="235"/>
      <c r="K223" s="235">
        <f>SUM(K224:K249)</f>
        <v>0</v>
      </c>
      <c r="L223" s="235"/>
      <c r="M223" s="235">
        <f>SUM(M224:M249)</f>
        <v>0</v>
      </c>
      <c r="N223" s="235"/>
      <c r="O223" s="235">
        <f>SUM(O224:O249)</f>
        <v>0.97000000000000008</v>
      </c>
      <c r="P223" s="235"/>
      <c r="Q223" s="236">
        <f>SUM(Q224:Q249)</f>
        <v>0.2</v>
      </c>
      <c r="R223" s="230"/>
      <c r="S223" s="230"/>
      <c r="T223" s="230"/>
      <c r="U223" s="230"/>
      <c r="V223" s="230">
        <f>SUM(V224:V249)</f>
        <v>14.520000000000001</v>
      </c>
      <c r="W223" s="230"/>
      <c r="AG223" t="s">
        <v>272</v>
      </c>
    </row>
    <row r="224" spans="1:60" ht="20.399999999999999" outlineLevel="1" x14ac:dyDescent="0.25">
      <c r="A224" s="237">
        <v>41</v>
      </c>
      <c r="B224" s="238" t="s">
        <v>697</v>
      </c>
      <c r="C224" s="253" t="s">
        <v>698</v>
      </c>
      <c r="D224" s="239" t="s">
        <v>314</v>
      </c>
      <c r="E224" s="240">
        <v>10.210000000000001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2">
        <v>0</v>
      </c>
      <c r="O224" s="242">
        <f>ROUND(E224*N224,2)</f>
        <v>0</v>
      </c>
      <c r="P224" s="242">
        <v>0.02</v>
      </c>
      <c r="Q224" s="243">
        <f>ROUND(E224*P224,2)</f>
        <v>0.2</v>
      </c>
      <c r="R224" s="225"/>
      <c r="S224" s="225" t="s">
        <v>276</v>
      </c>
      <c r="T224" s="225" t="s">
        <v>277</v>
      </c>
      <c r="U224" s="225">
        <v>7.8E-2</v>
      </c>
      <c r="V224" s="225">
        <f>ROUND(E224*U224,2)</f>
        <v>0.8</v>
      </c>
      <c r="W224" s="225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 t="s">
        <v>278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54" t="s">
        <v>1208</v>
      </c>
      <c r="D225" s="226"/>
      <c r="E225" s="227">
        <v>8.2100000000000009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 t="s">
        <v>280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54" t="s">
        <v>1230</v>
      </c>
      <c r="D226" s="226"/>
      <c r="E226" s="227">
        <v>2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 t="s">
        <v>280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37">
        <v>42</v>
      </c>
      <c r="B227" s="238" t="s">
        <v>706</v>
      </c>
      <c r="C227" s="253" t="s">
        <v>707</v>
      </c>
      <c r="D227" s="239" t="s">
        <v>314</v>
      </c>
      <c r="E227" s="240">
        <v>10.210000000000001</v>
      </c>
      <c r="F227" s="241"/>
      <c r="G227" s="242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2">
        <v>2.1000000000000001E-4</v>
      </c>
      <c r="O227" s="242">
        <f>ROUND(E227*N227,2)</f>
        <v>0</v>
      </c>
      <c r="P227" s="242">
        <v>0</v>
      </c>
      <c r="Q227" s="243">
        <f>ROUND(E227*P227,2)</f>
        <v>0</v>
      </c>
      <c r="R227" s="225"/>
      <c r="S227" s="225" t="s">
        <v>276</v>
      </c>
      <c r="T227" s="225" t="s">
        <v>277</v>
      </c>
      <c r="U227" s="225">
        <v>0.05</v>
      </c>
      <c r="V227" s="225">
        <f>ROUND(E227*U227,2)</f>
        <v>0.51</v>
      </c>
      <c r="W227" s="225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 t="s">
        <v>659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54" t="s">
        <v>1208</v>
      </c>
      <c r="D228" s="226"/>
      <c r="E228" s="227">
        <v>8.2100000000000009</v>
      </c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 t="s">
        <v>280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54" t="s">
        <v>1230</v>
      </c>
      <c r="D229" s="226"/>
      <c r="E229" s="227">
        <v>2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 t="s">
        <v>280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37">
        <v>43</v>
      </c>
      <c r="B230" s="238" t="s">
        <v>726</v>
      </c>
      <c r="C230" s="253" t="s">
        <v>727</v>
      </c>
      <c r="D230" s="239" t="s">
        <v>314</v>
      </c>
      <c r="E230" s="240">
        <v>10.210000000000001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2">
        <v>4.5500000000000002E-3</v>
      </c>
      <c r="O230" s="242">
        <f>ROUND(E230*N230,2)</f>
        <v>0.05</v>
      </c>
      <c r="P230" s="242">
        <v>0</v>
      </c>
      <c r="Q230" s="243">
        <f>ROUND(E230*P230,2)</f>
        <v>0</v>
      </c>
      <c r="R230" s="225"/>
      <c r="S230" s="225" t="s">
        <v>276</v>
      </c>
      <c r="T230" s="225" t="s">
        <v>277</v>
      </c>
      <c r="U230" s="225">
        <v>0.97</v>
      </c>
      <c r="V230" s="225">
        <f>ROUND(E230*U230,2)</f>
        <v>9.9</v>
      </c>
      <c r="W230" s="225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 t="s">
        <v>659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54" t="s">
        <v>1208</v>
      </c>
      <c r="D231" s="226"/>
      <c r="E231" s="227">
        <v>8.2100000000000009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 t="s">
        <v>280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54" t="s">
        <v>1230</v>
      </c>
      <c r="D232" s="226"/>
      <c r="E232" s="227">
        <v>2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 t="s">
        <v>280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37">
        <v>44</v>
      </c>
      <c r="B233" s="238" t="s">
        <v>730</v>
      </c>
      <c r="C233" s="253" t="s">
        <v>731</v>
      </c>
      <c r="D233" s="239" t="s">
        <v>314</v>
      </c>
      <c r="E233" s="240">
        <v>2</v>
      </c>
      <c r="F233" s="241"/>
      <c r="G233" s="242">
        <f>ROUND(E233*F233,2)</f>
        <v>0</v>
      </c>
      <c r="H233" s="241"/>
      <c r="I233" s="242">
        <f>ROUND(E233*H233,2)</f>
        <v>0</v>
      </c>
      <c r="J233" s="241"/>
      <c r="K233" s="242">
        <f>ROUND(E233*J233,2)</f>
        <v>0</v>
      </c>
      <c r="L233" s="242">
        <v>21</v>
      </c>
      <c r="M233" s="242">
        <f>G233*(1+L233/100)</f>
        <v>0</v>
      </c>
      <c r="N233" s="242">
        <v>0</v>
      </c>
      <c r="O233" s="242">
        <f>ROUND(E233*N233,2)</f>
        <v>0</v>
      </c>
      <c r="P233" s="242">
        <v>0</v>
      </c>
      <c r="Q233" s="243">
        <f>ROUND(E233*P233,2)</f>
        <v>0</v>
      </c>
      <c r="R233" s="225"/>
      <c r="S233" s="225" t="s">
        <v>276</v>
      </c>
      <c r="T233" s="225" t="s">
        <v>277</v>
      </c>
      <c r="U233" s="225">
        <v>0.03</v>
      </c>
      <c r="V233" s="225">
        <f>ROUND(E233*U233,2)</f>
        <v>0.06</v>
      </c>
      <c r="W233" s="225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 t="s">
        <v>659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54" t="s">
        <v>1230</v>
      </c>
      <c r="D234" s="226"/>
      <c r="E234" s="227">
        <v>2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 t="s">
        <v>280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37">
        <v>45</v>
      </c>
      <c r="B235" s="238" t="s">
        <v>732</v>
      </c>
      <c r="C235" s="253" t="s">
        <v>733</v>
      </c>
      <c r="D235" s="239" t="s">
        <v>314</v>
      </c>
      <c r="E235" s="240">
        <v>10.210000000000001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2">
        <v>8.0000000000000004E-4</v>
      </c>
      <c r="O235" s="242">
        <f>ROUND(E235*N235,2)</f>
        <v>0.01</v>
      </c>
      <c r="P235" s="242">
        <v>0</v>
      </c>
      <c r="Q235" s="243">
        <f>ROUND(E235*P235,2)</f>
        <v>0</v>
      </c>
      <c r="R235" s="225"/>
      <c r="S235" s="225" t="s">
        <v>276</v>
      </c>
      <c r="T235" s="225" t="s">
        <v>277</v>
      </c>
      <c r="U235" s="225">
        <v>0</v>
      </c>
      <c r="V235" s="225">
        <f>ROUND(E235*U235,2)</f>
        <v>0</v>
      </c>
      <c r="W235" s="22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 t="s">
        <v>659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54" t="s">
        <v>1208</v>
      </c>
      <c r="D236" s="226"/>
      <c r="E236" s="227">
        <v>8.2100000000000009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 t="s">
        <v>280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54" t="s">
        <v>1230</v>
      </c>
      <c r="D237" s="226"/>
      <c r="E237" s="227">
        <v>2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 t="s">
        <v>280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44">
        <v>46</v>
      </c>
      <c r="B238" s="245" t="s">
        <v>738</v>
      </c>
      <c r="C238" s="255" t="s">
        <v>739</v>
      </c>
      <c r="D238" s="246" t="s">
        <v>0</v>
      </c>
      <c r="E238" s="247">
        <v>219.1688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21</v>
      </c>
      <c r="M238" s="249">
        <f>G238*(1+L238/100)</f>
        <v>0</v>
      </c>
      <c r="N238" s="249">
        <v>0</v>
      </c>
      <c r="O238" s="249">
        <f>ROUND(E238*N238,2)</f>
        <v>0</v>
      </c>
      <c r="P238" s="249">
        <v>0</v>
      </c>
      <c r="Q238" s="250">
        <f>ROUND(E238*P238,2)</f>
        <v>0</v>
      </c>
      <c r="R238" s="225"/>
      <c r="S238" s="225" t="s">
        <v>276</v>
      </c>
      <c r="T238" s="225" t="s">
        <v>277</v>
      </c>
      <c r="U238" s="225">
        <v>0</v>
      </c>
      <c r="V238" s="225">
        <f>ROUND(E238*U238,2)</f>
        <v>0</v>
      </c>
      <c r="W238" s="225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 t="s">
        <v>455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ht="20.399999999999999" outlineLevel="1" x14ac:dyDescent="0.25">
      <c r="A239" s="237">
        <v>47</v>
      </c>
      <c r="B239" s="238" t="s">
        <v>747</v>
      </c>
      <c r="C239" s="253" t="s">
        <v>748</v>
      </c>
      <c r="D239" s="239" t="s">
        <v>314</v>
      </c>
      <c r="E239" s="240">
        <v>10.210000000000001</v>
      </c>
      <c r="F239" s="241"/>
      <c r="G239" s="242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21</v>
      </c>
      <c r="M239" s="242">
        <f>G239*(1+L239/100)</f>
        <v>0</v>
      </c>
      <c r="N239" s="242">
        <v>1.018E-2</v>
      </c>
      <c r="O239" s="242">
        <f>ROUND(E239*N239,2)</f>
        <v>0.1</v>
      </c>
      <c r="P239" s="242">
        <v>0</v>
      </c>
      <c r="Q239" s="243">
        <f>ROUND(E239*P239,2)</f>
        <v>0</v>
      </c>
      <c r="R239" s="225"/>
      <c r="S239" s="225" t="s">
        <v>276</v>
      </c>
      <c r="T239" s="225" t="s">
        <v>277</v>
      </c>
      <c r="U239" s="225">
        <v>0.31788</v>
      </c>
      <c r="V239" s="225">
        <f>ROUND(E239*U239,2)</f>
        <v>3.25</v>
      </c>
      <c r="W239" s="225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 t="s">
        <v>607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54" t="s">
        <v>1208</v>
      </c>
      <c r="D240" s="226"/>
      <c r="E240" s="227">
        <v>8.2100000000000009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 t="s">
        <v>280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54" t="s">
        <v>1230</v>
      </c>
      <c r="D241" s="226"/>
      <c r="E241" s="227">
        <v>2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 t="s">
        <v>280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7">
        <v>48</v>
      </c>
      <c r="B242" s="238" t="s">
        <v>749</v>
      </c>
      <c r="C242" s="253" t="s">
        <v>1122</v>
      </c>
      <c r="D242" s="239" t="s">
        <v>314</v>
      </c>
      <c r="E242" s="240">
        <v>56.927199999999999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2">
        <v>1.4200000000000001E-2</v>
      </c>
      <c r="O242" s="242">
        <f>ROUND(E242*N242,2)</f>
        <v>0.81</v>
      </c>
      <c r="P242" s="242">
        <v>0</v>
      </c>
      <c r="Q242" s="243">
        <f>ROUND(E242*P242,2)</f>
        <v>0</v>
      </c>
      <c r="R242" s="225" t="s">
        <v>672</v>
      </c>
      <c r="S242" s="225" t="s">
        <v>276</v>
      </c>
      <c r="T242" s="225" t="s">
        <v>277</v>
      </c>
      <c r="U242" s="225">
        <v>0</v>
      </c>
      <c r="V242" s="225">
        <f>ROUND(E242*U242,2)</f>
        <v>0</v>
      </c>
      <c r="W242" s="225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 t="s">
        <v>694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56" t="s">
        <v>751</v>
      </c>
      <c r="D243" s="228"/>
      <c r="E243" s="229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 t="s">
        <v>280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ht="20.399999999999999" outlineLevel="1" x14ac:dyDescent="0.25">
      <c r="A244" s="223"/>
      <c r="B244" s="224"/>
      <c r="C244" s="257" t="s">
        <v>1279</v>
      </c>
      <c r="D244" s="228"/>
      <c r="E244" s="229">
        <v>16.776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 t="s">
        <v>280</v>
      </c>
      <c r="AH244" s="206">
        <v>2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ht="20.399999999999999" outlineLevel="1" x14ac:dyDescent="0.25">
      <c r="A245" s="223"/>
      <c r="B245" s="224"/>
      <c r="C245" s="257" t="s">
        <v>1280</v>
      </c>
      <c r="D245" s="228"/>
      <c r="E245" s="229">
        <v>17.64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 t="s">
        <v>280</v>
      </c>
      <c r="AH245" s="206">
        <v>2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57" t="s">
        <v>1281</v>
      </c>
      <c r="D246" s="228"/>
      <c r="E246" s="229">
        <v>7.6680000000000001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 t="s">
        <v>280</v>
      </c>
      <c r="AH246" s="206">
        <v>2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57" t="s">
        <v>1282</v>
      </c>
      <c r="D247" s="228"/>
      <c r="E247" s="229">
        <v>9.6679999999999993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 t="s">
        <v>280</v>
      </c>
      <c r="AH247" s="206">
        <v>2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56" t="s">
        <v>761</v>
      </c>
      <c r="D248" s="228"/>
      <c r="E248" s="229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 t="s">
        <v>280</v>
      </c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54" t="s">
        <v>1283</v>
      </c>
      <c r="D249" s="226"/>
      <c r="E249" s="227">
        <v>56.927199999999999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 t="s">
        <v>280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x14ac:dyDescent="0.25">
      <c r="A250" s="231" t="s">
        <v>271</v>
      </c>
      <c r="B250" s="232" t="s">
        <v>230</v>
      </c>
      <c r="C250" s="252" t="s">
        <v>231</v>
      </c>
      <c r="D250" s="233"/>
      <c r="E250" s="234"/>
      <c r="F250" s="235"/>
      <c r="G250" s="235">
        <f>SUMIF(AG251:AG307,"&lt;&gt;NOR",G251:G307)</f>
        <v>0</v>
      </c>
      <c r="H250" s="235"/>
      <c r="I250" s="235">
        <f>SUM(I251:I307)</f>
        <v>0</v>
      </c>
      <c r="J250" s="235"/>
      <c r="K250" s="235">
        <f>SUM(K251:K307)</f>
        <v>0</v>
      </c>
      <c r="L250" s="235"/>
      <c r="M250" s="235">
        <f>SUM(M251:M307)</f>
        <v>0</v>
      </c>
      <c r="N250" s="235"/>
      <c r="O250" s="235">
        <f>SUM(O251:O307)</f>
        <v>0.90000000000000013</v>
      </c>
      <c r="P250" s="235"/>
      <c r="Q250" s="236">
        <f>SUM(Q251:Q307)</f>
        <v>0.1</v>
      </c>
      <c r="R250" s="230"/>
      <c r="S250" s="230"/>
      <c r="T250" s="230"/>
      <c r="U250" s="230"/>
      <c r="V250" s="230">
        <f>SUM(V251:V307)</f>
        <v>60.19</v>
      </c>
      <c r="W250" s="230"/>
      <c r="AG250" t="s">
        <v>272</v>
      </c>
    </row>
    <row r="251" spans="1:60" outlineLevel="1" x14ac:dyDescent="0.25">
      <c r="A251" s="244">
        <v>49</v>
      </c>
      <c r="B251" s="245" t="s">
        <v>772</v>
      </c>
      <c r="C251" s="255" t="s">
        <v>773</v>
      </c>
      <c r="D251" s="246" t="s">
        <v>370</v>
      </c>
      <c r="E251" s="247">
        <v>157.72</v>
      </c>
      <c r="F251" s="248"/>
      <c r="G251" s="249">
        <f>ROUND(E251*F251,2)</f>
        <v>0</v>
      </c>
      <c r="H251" s="248"/>
      <c r="I251" s="249">
        <f>ROUND(E251*H251,2)</f>
        <v>0</v>
      </c>
      <c r="J251" s="248"/>
      <c r="K251" s="249">
        <f>ROUND(E251*J251,2)</f>
        <v>0</v>
      </c>
      <c r="L251" s="249">
        <v>21</v>
      </c>
      <c r="M251" s="249">
        <f>G251*(1+L251/100)</f>
        <v>0</v>
      </c>
      <c r="N251" s="249">
        <v>0</v>
      </c>
      <c r="O251" s="249">
        <f>ROUND(E251*N251,2)</f>
        <v>0</v>
      </c>
      <c r="P251" s="249">
        <v>0</v>
      </c>
      <c r="Q251" s="250">
        <f>ROUND(E251*P251,2)</f>
        <v>0</v>
      </c>
      <c r="R251" s="225"/>
      <c r="S251" s="225" t="s">
        <v>276</v>
      </c>
      <c r="T251" s="225" t="s">
        <v>277</v>
      </c>
      <c r="U251" s="225">
        <v>3.5000000000000003E-2</v>
      </c>
      <c r="V251" s="225">
        <f>ROUND(E251*U251,2)</f>
        <v>5.52</v>
      </c>
      <c r="W251" s="225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 t="s">
        <v>659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37">
        <v>50</v>
      </c>
      <c r="B252" s="238" t="s">
        <v>779</v>
      </c>
      <c r="C252" s="253" t="s">
        <v>780</v>
      </c>
      <c r="D252" s="239" t="s">
        <v>370</v>
      </c>
      <c r="E252" s="240">
        <v>80.915000000000006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2">
        <v>3.0000000000000001E-5</v>
      </c>
      <c r="O252" s="242">
        <f>ROUND(E252*N252,2)</f>
        <v>0</v>
      </c>
      <c r="P252" s="242">
        <v>0</v>
      </c>
      <c r="Q252" s="243">
        <f>ROUND(E252*P252,2)</f>
        <v>0</v>
      </c>
      <c r="R252" s="225"/>
      <c r="S252" s="225" t="s">
        <v>276</v>
      </c>
      <c r="T252" s="225" t="s">
        <v>277</v>
      </c>
      <c r="U252" s="225">
        <v>0.13719999999999999</v>
      </c>
      <c r="V252" s="225">
        <f>ROUND(E252*U252,2)</f>
        <v>11.1</v>
      </c>
      <c r="W252" s="225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 t="s">
        <v>659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ht="20.399999999999999" outlineLevel="1" x14ac:dyDescent="0.25">
      <c r="A253" s="223"/>
      <c r="B253" s="224"/>
      <c r="C253" s="254" t="s">
        <v>1284</v>
      </c>
      <c r="D253" s="226"/>
      <c r="E253" s="227">
        <v>13.34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 t="s">
        <v>280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54" t="s">
        <v>1285</v>
      </c>
      <c r="D254" s="226"/>
      <c r="E254" s="227">
        <v>19.690000000000001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 t="s">
        <v>280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ht="20.399999999999999" outlineLevel="1" x14ac:dyDescent="0.25">
      <c r="A255" s="223"/>
      <c r="B255" s="224"/>
      <c r="C255" s="254" t="s">
        <v>1286</v>
      </c>
      <c r="D255" s="226"/>
      <c r="E255" s="227">
        <v>22.17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 t="s">
        <v>280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ht="20.399999999999999" outlineLevel="1" x14ac:dyDescent="0.25">
      <c r="A256" s="223"/>
      <c r="B256" s="224"/>
      <c r="C256" s="254" t="s">
        <v>1287</v>
      </c>
      <c r="D256" s="226"/>
      <c r="E256" s="227">
        <v>17.899999999999999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 t="s">
        <v>280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54" t="s">
        <v>1288</v>
      </c>
      <c r="D257" s="226"/>
      <c r="E257" s="227">
        <v>5.46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 t="s">
        <v>280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ht="20.399999999999999" outlineLevel="1" x14ac:dyDescent="0.25">
      <c r="A258" s="223"/>
      <c r="B258" s="224"/>
      <c r="C258" s="254" t="s">
        <v>1289</v>
      </c>
      <c r="D258" s="226"/>
      <c r="E258" s="227">
        <v>2.355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 t="s">
        <v>280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37">
        <v>51</v>
      </c>
      <c r="B259" s="238" t="s">
        <v>788</v>
      </c>
      <c r="C259" s="253" t="s">
        <v>789</v>
      </c>
      <c r="D259" s="239" t="s">
        <v>314</v>
      </c>
      <c r="E259" s="240">
        <v>98.54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2">
        <v>0</v>
      </c>
      <c r="O259" s="242">
        <f>ROUND(E259*N259,2)</f>
        <v>0</v>
      </c>
      <c r="P259" s="242">
        <v>1E-3</v>
      </c>
      <c r="Q259" s="243">
        <f>ROUND(E259*P259,2)</f>
        <v>0.1</v>
      </c>
      <c r="R259" s="225"/>
      <c r="S259" s="225" t="s">
        <v>276</v>
      </c>
      <c r="T259" s="225" t="s">
        <v>277</v>
      </c>
      <c r="U259" s="225">
        <v>0.105</v>
      </c>
      <c r="V259" s="225">
        <f>ROUND(E259*U259,2)</f>
        <v>10.35</v>
      </c>
      <c r="W259" s="225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 t="s">
        <v>659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54" t="s">
        <v>1226</v>
      </c>
      <c r="D260" s="226"/>
      <c r="E260" s="227">
        <v>11.99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 t="s">
        <v>280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54" t="s">
        <v>1203</v>
      </c>
      <c r="D261" s="226"/>
      <c r="E261" s="227">
        <v>27.93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 t="s">
        <v>280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54" t="s">
        <v>1227</v>
      </c>
      <c r="D262" s="226"/>
      <c r="E262" s="227">
        <v>38.58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 t="s">
        <v>280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54" t="s">
        <v>1205</v>
      </c>
      <c r="D263" s="226"/>
      <c r="E263" s="227">
        <v>10.93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 t="s">
        <v>280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54" t="s">
        <v>1206</v>
      </c>
      <c r="D264" s="226"/>
      <c r="E264" s="227">
        <v>6.99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 t="s">
        <v>280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54" t="s">
        <v>1231</v>
      </c>
      <c r="D265" s="226"/>
      <c r="E265" s="227">
        <v>2.12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 t="s">
        <v>280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ht="20.399999999999999" outlineLevel="1" x14ac:dyDescent="0.25">
      <c r="A266" s="237">
        <v>52</v>
      </c>
      <c r="B266" s="238" t="s">
        <v>795</v>
      </c>
      <c r="C266" s="253" t="s">
        <v>796</v>
      </c>
      <c r="D266" s="239" t="s">
        <v>314</v>
      </c>
      <c r="E266" s="240">
        <v>98.68</v>
      </c>
      <c r="F266" s="241"/>
      <c r="G266" s="242">
        <f>ROUND(E266*F266,2)</f>
        <v>0</v>
      </c>
      <c r="H266" s="241"/>
      <c r="I266" s="242">
        <f>ROUND(E266*H266,2)</f>
        <v>0</v>
      </c>
      <c r="J266" s="241"/>
      <c r="K266" s="242">
        <f>ROUND(E266*J266,2)</f>
        <v>0</v>
      </c>
      <c r="L266" s="242">
        <v>21</v>
      </c>
      <c r="M266" s="242">
        <f>G266*(1+L266/100)</f>
        <v>0</v>
      </c>
      <c r="N266" s="242">
        <v>2.5000000000000001E-4</v>
      </c>
      <c r="O266" s="242">
        <f>ROUND(E266*N266,2)</f>
        <v>0.02</v>
      </c>
      <c r="P266" s="242">
        <v>0</v>
      </c>
      <c r="Q266" s="243">
        <f>ROUND(E266*P266,2)</f>
        <v>0</v>
      </c>
      <c r="R266" s="225"/>
      <c r="S266" s="225" t="s">
        <v>276</v>
      </c>
      <c r="T266" s="225" t="s">
        <v>277</v>
      </c>
      <c r="U266" s="225">
        <v>0.25840000000000002</v>
      </c>
      <c r="V266" s="225">
        <f>ROUND(E266*U266,2)</f>
        <v>25.5</v>
      </c>
      <c r="W266" s="225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 t="s">
        <v>659</v>
      </c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54" t="s">
        <v>1226</v>
      </c>
      <c r="D267" s="226"/>
      <c r="E267" s="227">
        <v>11.99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 t="s">
        <v>280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54" t="s">
        <v>1203</v>
      </c>
      <c r="D268" s="226"/>
      <c r="E268" s="227">
        <v>27.93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 t="s">
        <v>280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54" t="s">
        <v>1227</v>
      </c>
      <c r="D269" s="226"/>
      <c r="E269" s="227">
        <v>38.58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 t="s">
        <v>280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54" t="s">
        <v>1205</v>
      </c>
      <c r="D270" s="226"/>
      <c r="E270" s="227">
        <v>10.93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 t="s">
        <v>280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54" t="s">
        <v>1228</v>
      </c>
      <c r="D271" s="226"/>
      <c r="E271" s="227">
        <v>7.13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 t="s">
        <v>280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54" t="s">
        <v>1231</v>
      </c>
      <c r="D272" s="226"/>
      <c r="E272" s="227">
        <v>2.12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 t="s">
        <v>280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37">
        <v>53</v>
      </c>
      <c r="B273" s="238" t="s">
        <v>804</v>
      </c>
      <c r="C273" s="253" t="s">
        <v>805</v>
      </c>
      <c r="D273" s="239" t="s">
        <v>370</v>
      </c>
      <c r="E273" s="240">
        <v>98.68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2">
        <v>4.0000000000000003E-5</v>
      </c>
      <c r="O273" s="242">
        <f>ROUND(E273*N273,2)</f>
        <v>0</v>
      </c>
      <c r="P273" s="242">
        <v>0</v>
      </c>
      <c r="Q273" s="243">
        <f>ROUND(E273*P273,2)</f>
        <v>0</v>
      </c>
      <c r="R273" s="225"/>
      <c r="S273" s="225" t="s">
        <v>276</v>
      </c>
      <c r="T273" s="225" t="s">
        <v>277</v>
      </c>
      <c r="U273" s="225">
        <v>7.8200000000000006E-2</v>
      </c>
      <c r="V273" s="225">
        <f>ROUND(E273*U273,2)</f>
        <v>7.72</v>
      </c>
      <c r="W273" s="225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 t="s">
        <v>659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54" t="s">
        <v>1226</v>
      </c>
      <c r="D274" s="226"/>
      <c r="E274" s="227">
        <v>11.99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 t="s">
        <v>280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54" t="s">
        <v>1203</v>
      </c>
      <c r="D275" s="226"/>
      <c r="E275" s="227">
        <v>27.93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 t="s">
        <v>280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54" t="s">
        <v>1227</v>
      </c>
      <c r="D276" s="226"/>
      <c r="E276" s="227">
        <v>38.58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 t="s">
        <v>280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54" t="s">
        <v>1205</v>
      </c>
      <c r="D277" s="226"/>
      <c r="E277" s="227">
        <v>10.93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 t="s">
        <v>280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54" t="s">
        <v>1228</v>
      </c>
      <c r="D278" s="226"/>
      <c r="E278" s="227">
        <v>7.13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 t="s">
        <v>280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54" t="s">
        <v>1231</v>
      </c>
      <c r="D279" s="226"/>
      <c r="E279" s="227">
        <v>2.12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 t="s">
        <v>280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44">
        <v>54</v>
      </c>
      <c r="B280" s="245" t="s">
        <v>666</v>
      </c>
      <c r="C280" s="255" t="s">
        <v>667</v>
      </c>
      <c r="D280" s="246" t="s">
        <v>0</v>
      </c>
      <c r="E280" s="247">
        <v>952.63512000000003</v>
      </c>
      <c r="F280" s="248"/>
      <c r="G280" s="249">
        <f>ROUND(E280*F280,2)</f>
        <v>0</v>
      </c>
      <c r="H280" s="248"/>
      <c r="I280" s="249">
        <f>ROUND(E280*H280,2)</f>
        <v>0</v>
      </c>
      <c r="J280" s="248"/>
      <c r="K280" s="249">
        <f>ROUND(E280*J280,2)</f>
        <v>0</v>
      </c>
      <c r="L280" s="249">
        <v>21</v>
      </c>
      <c r="M280" s="249">
        <f>G280*(1+L280/100)</f>
        <v>0</v>
      </c>
      <c r="N280" s="249">
        <v>0</v>
      </c>
      <c r="O280" s="249">
        <f>ROUND(E280*N280,2)</f>
        <v>0</v>
      </c>
      <c r="P280" s="249">
        <v>0</v>
      </c>
      <c r="Q280" s="250">
        <f>ROUND(E280*P280,2)</f>
        <v>0</v>
      </c>
      <c r="R280" s="225"/>
      <c r="S280" s="225" t="s">
        <v>276</v>
      </c>
      <c r="T280" s="225" t="s">
        <v>277</v>
      </c>
      <c r="U280" s="225">
        <v>0</v>
      </c>
      <c r="V280" s="225">
        <f>ROUND(E280*U280,2)</f>
        <v>0</v>
      </c>
      <c r="W280" s="225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 t="s">
        <v>455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ht="20.399999999999999" outlineLevel="1" x14ac:dyDescent="0.25">
      <c r="A281" s="237">
        <v>55</v>
      </c>
      <c r="B281" s="238" t="s">
        <v>806</v>
      </c>
      <c r="C281" s="253" t="s">
        <v>1290</v>
      </c>
      <c r="D281" s="239" t="s">
        <v>314</v>
      </c>
      <c r="E281" s="240">
        <v>98.68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2">
        <v>5.3600000000000002E-3</v>
      </c>
      <c r="O281" s="242">
        <f>ROUND(E281*N281,2)</f>
        <v>0.53</v>
      </c>
      <c r="P281" s="242">
        <v>0</v>
      </c>
      <c r="Q281" s="243">
        <f>ROUND(E281*P281,2)</f>
        <v>0</v>
      </c>
      <c r="R281" s="225"/>
      <c r="S281" s="225" t="s">
        <v>289</v>
      </c>
      <c r="T281" s="225" t="s">
        <v>277</v>
      </c>
      <c r="U281" s="225">
        <v>0</v>
      </c>
      <c r="V281" s="225">
        <f>ROUND(E281*U281,2)</f>
        <v>0</v>
      </c>
      <c r="W281" s="225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 t="s">
        <v>659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54" t="s">
        <v>1226</v>
      </c>
      <c r="D282" s="226"/>
      <c r="E282" s="227">
        <v>11.99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 t="s">
        <v>280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54" t="s">
        <v>1203</v>
      </c>
      <c r="D283" s="226"/>
      <c r="E283" s="227">
        <v>27.93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 t="s">
        <v>280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54" t="s">
        <v>1227</v>
      </c>
      <c r="D284" s="226"/>
      <c r="E284" s="227">
        <v>38.58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 t="s">
        <v>280</v>
      </c>
      <c r="AH284" s="206">
        <v>0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54" t="s">
        <v>1205</v>
      </c>
      <c r="D285" s="226"/>
      <c r="E285" s="227">
        <v>10.93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 t="s">
        <v>280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54" t="s">
        <v>1228</v>
      </c>
      <c r="D286" s="226"/>
      <c r="E286" s="227">
        <v>7.13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 t="s">
        <v>280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54" t="s">
        <v>1231</v>
      </c>
      <c r="D287" s="226"/>
      <c r="E287" s="227">
        <v>2.12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 t="s">
        <v>280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37">
        <v>56</v>
      </c>
      <c r="B288" s="238" t="s">
        <v>808</v>
      </c>
      <c r="C288" s="253" t="s">
        <v>809</v>
      </c>
      <c r="D288" s="239" t="s">
        <v>370</v>
      </c>
      <c r="E288" s="240">
        <v>84.960800000000006</v>
      </c>
      <c r="F288" s="241"/>
      <c r="G288" s="242">
        <f>ROUND(E288*F288,2)</f>
        <v>0</v>
      </c>
      <c r="H288" s="241"/>
      <c r="I288" s="242">
        <f>ROUND(E288*H288,2)</f>
        <v>0</v>
      </c>
      <c r="J288" s="241"/>
      <c r="K288" s="242">
        <f>ROUND(E288*J288,2)</f>
        <v>0</v>
      </c>
      <c r="L288" s="242">
        <v>21</v>
      </c>
      <c r="M288" s="242">
        <f>G288*(1+L288/100)</f>
        <v>0</v>
      </c>
      <c r="N288" s="242">
        <v>5.5000000000000003E-4</v>
      </c>
      <c r="O288" s="242">
        <f>ROUND(E288*N288,2)</f>
        <v>0.05</v>
      </c>
      <c r="P288" s="242">
        <v>0</v>
      </c>
      <c r="Q288" s="243">
        <f>ROUND(E288*P288,2)</f>
        <v>0</v>
      </c>
      <c r="R288" s="225" t="s">
        <v>672</v>
      </c>
      <c r="S288" s="225" t="s">
        <v>810</v>
      </c>
      <c r="T288" s="225" t="s">
        <v>277</v>
      </c>
      <c r="U288" s="225">
        <v>0</v>
      </c>
      <c r="V288" s="225">
        <f>ROUND(E288*U288,2)</f>
        <v>0</v>
      </c>
      <c r="W288" s="225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 t="s">
        <v>694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56" t="s">
        <v>751</v>
      </c>
      <c r="D289" s="228"/>
      <c r="E289" s="229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 t="s">
        <v>280</v>
      </c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ht="20.399999999999999" outlineLevel="1" x14ac:dyDescent="0.25">
      <c r="A290" s="223"/>
      <c r="B290" s="224"/>
      <c r="C290" s="257" t="s">
        <v>1291</v>
      </c>
      <c r="D290" s="228"/>
      <c r="E290" s="229">
        <v>13.34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 t="s">
        <v>280</v>
      </c>
      <c r="AH290" s="206">
        <v>2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57" t="s">
        <v>1292</v>
      </c>
      <c r="D291" s="228"/>
      <c r="E291" s="229">
        <v>19.690000000000001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 t="s">
        <v>280</v>
      </c>
      <c r="AH291" s="206">
        <v>2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ht="20.399999999999999" outlineLevel="1" x14ac:dyDescent="0.25">
      <c r="A292" s="223"/>
      <c r="B292" s="224"/>
      <c r="C292" s="257" t="s">
        <v>1293</v>
      </c>
      <c r="D292" s="228"/>
      <c r="E292" s="229">
        <v>22.17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 t="s">
        <v>280</v>
      </c>
      <c r="AH292" s="206">
        <v>2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ht="20.399999999999999" outlineLevel="1" x14ac:dyDescent="0.25">
      <c r="A293" s="223"/>
      <c r="B293" s="224"/>
      <c r="C293" s="257" t="s">
        <v>1294</v>
      </c>
      <c r="D293" s="228"/>
      <c r="E293" s="229">
        <v>17.899999999999999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 t="s">
        <v>280</v>
      </c>
      <c r="AH293" s="206">
        <v>2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57" t="s">
        <v>1295</v>
      </c>
      <c r="D294" s="228"/>
      <c r="E294" s="229">
        <v>5.46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 t="s">
        <v>280</v>
      </c>
      <c r="AH294" s="206">
        <v>2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ht="20.399999999999999" outlineLevel="1" x14ac:dyDescent="0.25">
      <c r="A295" s="223"/>
      <c r="B295" s="224"/>
      <c r="C295" s="257" t="s">
        <v>1296</v>
      </c>
      <c r="D295" s="228"/>
      <c r="E295" s="229">
        <v>2.355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 t="s">
        <v>280</v>
      </c>
      <c r="AH295" s="206">
        <v>2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56" t="s">
        <v>761</v>
      </c>
      <c r="D296" s="228"/>
      <c r="E296" s="229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 t="s">
        <v>280</v>
      </c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54" t="s">
        <v>1297</v>
      </c>
      <c r="D297" s="226"/>
      <c r="E297" s="227">
        <v>84.960750000000004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 t="s">
        <v>280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ht="20.399999999999999" outlineLevel="1" x14ac:dyDescent="0.25">
      <c r="A298" s="237">
        <v>57</v>
      </c>
      <c r="B298" s="238" t="s">
        <v>819</v>
      </c>
      <c r="C298" s="253" t="s">
        <v>820</v>
      </c>
      <c r="D298" s="239" t="s">
        <v>314</v>
      </c>
      <c r="E298" s="240">
        <v>103.614</v>
      </c>
      <c r="F298" s="241"/>
      <c r="G298" s="242">
        <f>ROUND(E298*F298,2)</f>
        <v>0</v>
      </c>
      <c r="H298" s="241"/>
      <c r="I298" s="242">
        <f>ROUND(E298*H298,2)</f>
        <v>0</v>
      </c>
      <c r="J298" s="241"/>
      <c r="K298" s="242">
        <f>ROUND(E298*J298,2)</f>
        <v>0</v>
      </c>
      <c r="L298" s="242">
        <v>21</v>
      </c>
      <c r="M298" s="242">
        <f>G298*(1+L298/100)</f>
        <v>0</v>
      </c>
      <c r="N298" s="242">
        <v>2.8999999999999998E-3</v>
      </c>
      <c r="O298" s="242">
        <f>ROUND(E298*N298,2)</f>
        <v>0.3</v>
      </c>
      <c r="P298" s="242">
        <v>0</v>
      </c>
      <c r="Q298" s="243">
        <f>ROUND(E298*P298,2)</f>
        <v>0</v>
      </c>
      <c r="R298" s="225" t="s">
        <v>672</v>
      </c>
      <c r="S298" s="225" t="s">
        <v>276</v>
      </c>
      <c r="T298" s="225" t="s">
        <v>277</v>
      </c>
      <c r="U298" s="225">
        <v>0</v>
      </c>
      <c r="V298" s="225">
        <f>ROUND(E298*U298,2)</f>
        <v>0</v>
      </c>
      <c r="W298" s="225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 t="s">
        <v>694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56" t="s">
        <v>751</v>
      </c>
      <c r="D299" s="228"/>
      <c r="E299" s="229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 t="s">
        <v>280</v>
      </c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57" t="s">
        <v>1267</v>
      </c>
      <c r="D300" s="228"/>
      <c r="E300" s="229">
        <v>11.99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 t="s">
        <v>280</v>
      </c>
      <c r="AH300" s="206">
        <v>2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57" t="s">
        <v>1268</v>
      </c>
      <c r="D301" s="228"/>
      <c r="E301" s="229">
        <v>27.93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 t="s">
        <v>280</v>
      </c>
      <c r="AH301" s="206">
        <v>2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57" t="s">
        <v>1269</v>
      </c>
      <c r="D302" s="228"/>
      <c r="E302" s="229">
        <v>38.58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 t="s">
        <v>280</v>
      </c>
      <c r="AH302" s="206">
        <v>2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57" t="s">
        <v>1270</v>
      </c>
      <c r="D303" s="228"/>
      <c r="E303" s="229">
        <v>10.93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 t="s">
        <v>280</v>
      </c>
      <c r="AH303" s="206">
        <v>2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57" t="s">
        <v>1271</v>
      </c>
      <c r="D304" s="228"/>
      <c r="E304" s="229">
        <v>7.13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 t="s">
        <v>280</v>
      </c>
      <c r="AH304" s="206">
        <v>2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57" t="s">
        <v>1275</v>
      </c>
      <c r="D305" s="228"/>
      <c r="E305" s="229">
        <v>2.12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 t="s">
        <v>280</v>
      </c>
      <c r="AH305" s="206">
        <v>2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56" t="s">
        <v>761</v>
      </c>
      <c r="D306" s="228"/>
      <c r="E306" s="229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 t="s">
        <v>280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54" t="s">
        <v>1298</v>
      </c>
      <c r="D307" s="226"/>
      <c r="E307" s="227">
        <v>103.614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 t="s">
        <v>280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x14ac:dyDescent="0.25">
      <c r="A308" s="231" t="s">
        <v>271</v>
      </c>
      <c r="B308" s="232" t="s">
        <v>232</v>
      </c>
      <c r="C308" s="252" t="s">
        <v>233</v>
      </c>
      <c r="D308" s="233"/>
      <c r="E308" s="234"/>
      <c r="F308" s="235"/>
      <c r="G308" s="235">
        <f>SUMIF(AG309:AG332,"&lt;&gt;NOR",G309:G332)</f>
        <v>0</v>
      </c>
      <c r="H308" s="235"/>
      <c r="I308" s="235">
        <f>SUM(I309:I332)</f>
        <v>0</v>
      </c>
      <c r="J308" s="235"/>
      <c r="K308" s="235">
        <f>SUM(K309:K332)</f>
        <v>0</v>
      </c>
      <c r="L308" s="235"/>
      <c r="M308" s="235">
        <f>SUM(M309:M332)</f>
        <v>0</v>
      </c>
      <c r="N308" s="235"/>
      <c r="O308" s="235">
        <f>SUM(O309:O332)</f>
        <v>0.26</v>
      </c>
      <c r="P308" s="235"/>
      <c r="Q308" s="236">
        <f>SUM(Q309:Q332)</f>
        <v>0</v>
      </c>
      <c r="R308" s="230"/>
      <c r="S308" s="230"/>
      <c r="T308" s="230"/>
      <c r="U308" s="230"/>
      <c r="V308" s="230">
        <f>SUM(V309:V332)</f>
        <v>60.86</v>
      </c>
      <c r="W308" s="230"/>
      <c r="AG308" t="s">
        <v>272</v>
      </c>
    </row>
    <row r="309" spans="1:60" outlineLevel="1" x14ac:dyDescent="0.25">
      <c r="A309" s="237">
        <v>58</v>
      </c>
      <c r="B309" s="238" t="s">
        <v>829</v>
      </c>
      <c r="C309" s="253" t="s">
        <v>830</v>
      </c>
      <c r="D309" s="239" t="s">
        <v>314</v>
      </c>
      <c r="E309" s="240">
        <v>51.752000000000002</v>
      </c>
      <c r="F309" s="241"/>
      <c r="G309" s="242">
        <f>ROUND(E309*F309,2)</f>
        <v>0</v>
      </c>
      <c r="H309" s="241"/>
      <c r="I309" s="242">
        <f>ROUND(E309*H309,2)</f>
        <v>0</v>
      </c>
      <c r="J309" s="241"/>
      <c r="K309" s="242">
        <f>ROUND(E309*J309,2)</f>
        <v>0</v>
      </c>
      <c r="L309" s="242">
        <v>21</v>
      </c>
      <c r="M309" s="242">
        <f>G309*(1+L309/100)</f>
        <v>0</v>
      </c>
      <c r="N309" s="242">
        <v>2.1000000000000001E-4</v>
      </c>
      <c r="O309" s="242">
        <f>ROUND(E309*N309,2)</f>
        <v>0.01</v>
      </c>
      <c r="P309" s="242">
        <v>0</v>
      </c>
      <c r="Q309" s="243">
        <f>ROUND(E309*P309,2)</f>
        <v>0</v>
      </c>
      <c r="R309" s="225"/>
      <c r="S309" s="225" t="s">
        <v>276</v>
      </c>
      <c r="T309" s="225" t="s">
        <v>277</v>
      </c>
      <c r="U309" s="225">
        <v>0.05</v>
      </c>
      <c r="V309" s="225">
        <f>ROUND(E309*U309,2)</f>
        <v>2.59</v>
      </c>
      <c r="W309" s="225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 t="s">
        <v>659</v>
      </c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ht="20.399999999999999" outlineLevel="1" x14ac:dyDescent="0.25">
      <c r="A310" s="223"/>
      <c r="B310" s="224"/>
      <c r="C310" s="254" t="s">
        <v>1251</v>
      </c>
      <c r="D310" s="226"/>
      <c r="E310" s="227">
        <v>16.776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 t="s">
        <v>280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ht="20.399999999999999" outlineLevel="1" x14ac:dyDescent="0.25">
      <c r="A311" s="223"/>
      <c r="B311" s="224"/>
      <c r="C311" s="254" t="s">
        <v>1252</v>
      </c>
      <c r="D311" s="226"/>
      <c r="E311" s="227">
        <v>17.64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 t="s">
        <v>280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54" t="s">
        <v>1253</v>
      </c>
      <c r="D312" s="226"/>
      <c r="E312" s="227">
        <v>7.6680000000000001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 t="s">
        <v>280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54" t="s">
        <v>1299</v>
      </c>
      <c r="D313" s="226"/>
      <c r="E313" s="227">
        <v>9.6679999999999993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 t="s">
        <v>280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37">
        <v>59</v>
      </c>
      <c r="B314" s="238" t="s">
        <v>840</v>
      </c>
      <c r="C314" s="253" t="s">
        <v>841</v>
      </c>
      <c r="D314" s="239" t="s">
        <v>314</v>
      </c>
      <c r="E314" s="240">
        <v>51.752000000000002</v>
      </c>
      <c r="F314" s="241"/>
      <c r="G314" s="242">
        <f>ROUND(E314*F314,2)</f>
        <v>0</v>
      </c>
      <c r="H314" s="241"/>
      <c r="I314" s="242">
        <f>ROUND(E314*H314,2)</f>
        <v>0</v>
      </c>
      <c r="J314" s="241"/>
      <c r="K314" s="242">
        <f>ROUND(E314*J314,2)</f>
        <v>0</v>
      </c>
      <c r="L314" s="242">
        <v>21</v>
      </c>
      <c r="M314" s="242">
        <f>G314*(1+L314/100)</f>
        <v>0</v>
      </c>
      <c r="N314" s="242">
        <v>4.5500000000000002E-3</v>
      </c>
      <c r="O314" s="242">
        <f>ROUND(E314*N314,2)</f>
        <v>0.24</v>
      </c>
      <c r="P314" s="242">
        <v>0</v>
      </c>
      <c r="Q314" s="243">
        <f>ROUND(E314*P314,2)</f>
        <v>0</v>
      </c>
      <c r="R314" s="225"/>
      <c r="S314" s="225" t="s">
        <v>276</v>
      </c>
      <c r="T314" s="225" t="s">
        <v>277</v>
      </c>
      <c r="U314" s="225">
        <v>1.1259999999999999</v>
      </c>
      <c r="V314" s="225">
        <f>ROUND(E314*U314,2)</f>
        <v>58.27</v>
      </c>
      <c r="W314" s="225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 t="s">
        <v>659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ht="20.399999999999999" outlineLevel="1" x14ac:dyDescent="0.25">
      <c r="A315" s="223"/>
      <c r="B315" s="224"/>
      <c r="C315" s="254" t="s">
        <v>1251</v>
      </c>
      <c r="D315" s="226"/>
      <c r="E315" s="227">
        <v>16.776</v>
      </c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 t="s">
        <v>280</v>
      </c>
      <c r="AH315" s="206">
        <v>0</v>
      </c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ht="20.399999999999999" outlineLevel="1" x14ac:dyDescent="0.25">
      <c r="A316" s="223"/>
      <c r="B316" s="224"/>
      <c r="C316" s="254" t="s">
        <v>1252</v>
      </c>
      <c r="D316" s="226"/>
      <c r="E316" s="227">
        <v>17.64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 t="s">
        <v>280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54" t="s">
        <v>1253</v>
      </c>
      <c r="D317" s="226"/>
      <c r="E317" s="227">
        <v>7.6680000000000001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 t="s">
        <v>280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54" t="s">
        <v>1299</v>
      </c>
      <c r="D318" s="226"/>
      <c r="E318" s="227">
        <v>9.6679999999999993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 t="s">
        <v>280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37">
        <v>60</v>
      </c>
      <c r="B319" s="238" t="s">
        <v>842</v>
      </c>
      <c r="C319" s="253" t="s">
        <v>843</v>
      </c>
      <c r="D319" s="239" t="s">
        <v>314</v>
      </c>
      <c r="E319" s="240">
        <v>51.752000000000002</v>
      </c>
      <c r="F319" s="241"/>
      <c r="G319" s="242">
        <f>ROUND(E319*F319,2)</f>
        <v>0</v>
      </c>
      <c r="H319" s="241"/>
      <c r="I319" s="242">
        <f>ROUND(E319*H319,2)</f>
        <v>0</v>
      </c>
      <c r="J319" s="241"/>
      <c r="K319" s="242">
        <f>ROUND(E319*J319,2)</f>
        <v>0</v>
      </c>
      <c r="L319" s="242">
        <v>21</v>
      </c>
      <c r="M319" s="242">
        <f>G319*(1+L319/100)</f>
        <v>0</v>
      </c>
      <c r="N319" s="242">
        <v>1.1E-4</v>
      </c>
      <c r="O319" s="242">
        <f>ROUND(E319*N319,2)</f>
        <v>0.01</v>
      </c>
      <c r="P319" s="242">
        <v>0</v>
      </c>
      <c r="Q319" s="243">
        <f>ROUND(E319*P319,2)</f>
        <v>0</v>
      </c>
      <c r="R319" s="225"/>
      <c r="S319" s="225" t="s">
        <v>276</v>
      </c>
      <c r="T319" s="225" t="s">
        <v>277</v>
      </c>
      <c r="U319" s="225">
        <v>0</v>
      </c>
      <c r="V319" s="225">
        <f>ROUND(E319*U319,2)</f>
        <v>0</v>
      </c>
      <c r="W319" s="225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 t="s">
        <v>659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ht="20.399999999999999" outlineLevel="1" x14ac:dyDescent="0.25">
      <c r="A320" s="223"/>
      <c r="B320" s="224"/>
      <c r="C320" s="254" t="s">
        <v>1251</v>
      </c>
      <c r="D320" s="226"/>
      <c r="E320" s="227">
        <v>16.776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 t="s">
        <v>280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ht="20.399999999999999" outlineLevel="1" x14ac:dyDescent="0.25">
      <c r="A321" s="223"/>
      <c r="B321" s="224"/>
      <c r="C321" s="254" t="s">
        <v>1252</v>
      </c>
      <c r="D321" s="226"/>
      <c r="E321" s="227">
        <v>17.64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 t="s">
        <v>280</v>
      </c>
      <c r="AH321" s="206">
        <v>0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54" t="s">
        <v>1253</v>
      </c>
      <c r="D322" s="226"/>
      <c r="E322" s="227">
        <v>7.6680000000000001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 t="s">
        <v>280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54" t="s">
        <v>1299</v>
      </c>
      <c r="D323" s="226"/>
      <c r="E323" s="227">
        <v>9.6679999999999993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 t="s">
        <v>280</v>
      </c>
      <c r="AH323" s="206">
        <v>0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44">
        <v>61</v>
      </c>
      <c r="B324" s="245" t="s">
        <v>844</v>
      </c>
      <c r="C324" s="255" t="s">
        <v>845</v>
      </c>
      <c r="D324" s="246" t="s">
        <v>0</v>
      </c>
      <c r="E324" s="247">
        <v>1966.0584799999999</v>
      </c>
      <c r="F324" s="248"/>
      <c r="G324" s="249">
        <f>ROUND(E324*F324,2)</f>
        <v>0</v>
      </c>
      <c r="H324" s="248"/>
      <c r="I324" s="249">
        <f>ROUND(E324*H324,2)</f>
        <v>0</v>
      </c>
      <c r="J324" s="248"/>
      <c r="K324" s="249">
        <f>ROUND(E324*J324,2)</f>
        <v>0</v>
      </c>
      <c r="L324" s="249">
        <v>21</v>
      </c>
      <c r="M324" s="249">
        <f>G324*(1+L324/100)</f>
        <v>0</v>
      </c>
      <c r="N324" s="249">
        <v>0</v>
      </c>
      <c r="O324" s="249">
        <f>ROUND(E324*N324,2)</f>
        <v>0</v>
      </c>
      <c r="P324" s="249">
        <v>0</v>
      </c>
      <c r="Q324" s="250">
        <f>ROUND(E324*P324,2)</f>
        <v>0</v>
      </c>
      <c r="R324" s="225"/>
      <c r="S324" s="225" t="s">
        <v>276</v>
      </c>
      <c r="T324" s="225" t="s">
        <v>277</v>
      </c>
      <c r="U324" s="225">
        <v>0</v>
      </c>
      <c r="V324" s="225">
        <f>ROUND(E324*U324,2)</f>
        <v>0</v>
      </c>
      <c r="W324" s="225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 t="s">
        <v>455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37">
        <v>62</v>
      </c>
      <c r="B325" s="238" t="s">
        <v>846</v>
      </c>
      <c r="C325" s="253" t="s">
        <v>1300</v>
      </c>
      <c r="D325" s="239" t="s">
        <v>314</v>
      </c>
      <c r="E325" s="240">
        <v>56.927199999999999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0</v>
      </c>
      <c r="O325" s="242">
        <f>ROUND(E325*N325,2)</f>
        <v>0</v>
      </c>
      <c r="P325" s="242">
        <v>0</v>
      </c>
      <c r="Q325" s="243">
        <f>ROUND(E325*P325,2)</f>
        <v>0</v>
      </c>
      <c r="R325" s="225" t="s">
        <v>672</v>
      </c>
      <c r="S325" s="225" t="s">
        <v>276</v>
      </c>
      <c r="T325" s="225" t="s">
        <v>277</v>
      </c>
      <c r="U325" s="225">
        <v>0</v>
      </c>
      <c r="V325" s="225">
        <f>ROUND(E325*U325,2)</f>
        <v>0</v>
      </c>
      <c r="W325" s="225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 t="s">
        <v>684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23"/>
      <c r="B326" s="224"/>
      <c r="C326" s="256" t="s">
        <v>751</v>
      </c>
      <c r="D326" s="228"/>
      <c r="E326" s="229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 t="s">
        <v>280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ht="20.399999999999999" outlineLevel="1" x14ac:dyDescent="0.25">
      <c r="A327" s="223"/>
      <c r="B327" s="224"/>
      <c r="C327" s="257" t="s">
        <v>1279</v>
      </c>
      <c r="D327" s="228"/>
      <c r="E327" s="229">
        <v>16.776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 t="s">
        <v>280</v>
      </c>
      <c r="AH327" s="206">
        <v>2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ht="20.399999999999999" outlineLevel="1" x14ac:dyDescent="0.25">
      <c r="A328" s="223"/>
      <c r="B328" s="224"/>
      <c r="C328" s="257" t="s">
        <v>1280</v>
      </c>
      <c r="D328" s="228"/>
      <c r="E328" s="229">
        <v>17.64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 t="s">
        <v>280</v>
      </c>
      <c r="AH328" s="206">
        <v>2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57" t="s">
        <v>1281</v>
      </c>
      <c r="D329" s="228"/>
      <c r="E329" s="229">
        <v>7.6680000000000001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 t="s">
        <v>280</v>
      </c>
      <c r="AH329" s="206">
        <v>2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57" t="s">
        <v>1282</v>
      </c>
      <c r="D330" s="228"/>
      <c r="E330" s="229">
        <v>9.6679999999999993</v>
      </c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 t="s">
        <v>280</v>
      </c>
      <c r="AH330" s="206">
        <v>2</v>
      </c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56" t="s">
        <v>761</v>
      </c>
      <c r="D331" s="228"/>
      <c r="E331" s="229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 t="s">
        <v>280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54" t="s">
        <v>1283</v>
      </c>
      <c r="D332" s="226"/>
      <c r="E332" s="227">
        <v>56.927199999999999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 t="s">
        <v>280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x14ac:dyDescent="0.25">
      <c r="A333" s="231" t="s">
        <v>271</v>
      </c>
      <c r="B333" s="232" t="s">
        <v>234</v>
      </c>
      <c r="C333" s="252" t="s">
        <v>235</v>
      </c>
      <c r="D333" s="233"/>
      <c r="E333" s="234"/>
      <c r="F333" s="235"/>
      <c r="G333" s="235">
        <f>SUMIF(AG334:AG337,"&lt;&gt;NOR",G334:G337)</f>
        <v>0</v>
      </c>
      <c r="H333" s="235"/>
      <c r="I333" s="235">
        <f>SUM(I334:I337)</f>
        <v>0</v>
      </c>
      <c r="J333" s="235"/>
      <c r="K333" s="235">
        <f>SUM(K334:K337)</f>
        <v>0</v>
      </c>
      <c r="L333" s="235"/>
      <c r="M333" s="235">
        <f>SUM(M334:M337)</f>
        <v>0</v>
      </c>
      <c r="N333" s="235"/>
      <c r="O333" s="235">
        <f>SUM(O334:O337)</f>
        <v>0</v>
      </c>
      <c r="P333" s="235"/>
      <c r="Q333" s="236">
        <f>SUM(Q334:Q337)</f>
        <v>0</v>
      </c>
      <c r="R333" s="230"/>
      <c r="S333" s="230"/>
      <c r="T333" s="230"/>
      <c r="U333" s="230"/>
      <c r="V333" s="230">
        <f>SUM(V334:V337)</f>
        <v>4.7300000000000004</v>
      </c>
      <c r="W333" s="230"/>
      <c r="AG333" t="s">
        <v>272</v>
      </c>
    </row>
    <row r="334" spans="1:60" ht="20.399999999999999" outlineLevel="1" x14ac:dyDescent="0.25">
      <c r="A334" s="237">
        <v>63</v>
      </c>
      <c r="B334" s="238" t="s">
        <v>860</v>
      </c>
      <c r="C334" s="253" t="s">
        <v>861</v>
      </c>
      <c r="D334" s="239" t="s">
        <v>314</v>
      </c>
      <c r="E334" s="240">
        <v>15.394</v>
      </c>
      <c r="F334" s="241"/>
      <c r="G334" s="242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2">
        <v>2.7999999999999998E-4</v>
      </c>
      <c r="O334" s="242">
        <f>ROUND(E334*N334,2)</f>
        <v>0</v>
      </c>
      <c r="P334" s="242">
        <v>0</v>
      </c>
      <c r="Q334" s="243">
        <f>ROUND(E334*P334,2)</f>
        <v>0</v>
      </c>
      <c r="R334" s="225"/>
      <c r="S334" s="225" t="s">
        <v>276</v>
      </c>
      <c r="T334" s="225" t="s">
        <v>277</v>
      </c>
      <c r="U334" s="225">
        <v>0.307</v>
      </c>
      <c r="V334" s="225">
        <f>ROUND(E334*U334,2)</f>
        <v>4.7300000000000004</v>
      </c>
      <c r="W334" s="225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 t="s">
        <v>659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54" t="s">
        <v>1301</v>
      </c>
      <c r="D335" s="226"/>
      <c r="E335" s="227">
        <v>5.6295999999999999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 t="s">
        <v>280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54" t="s">
        <v>1302</v>
      </c>
      <c r="D336" s="226"/>
      <c r="E336" s="227">
        <v>1.4694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 t="s">
        <v>280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54" t="s">
        <v>1303</v>
      </c>
      <c r="D337" s="226"/>
      <c r="E337" s="227">
        <v>8.2949999999999999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 t="s">
        <v>280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x14ac:dyDescent="0.25">
      <c r="A338" s="231" t="s">
        <v>271</v>
      </c>
      <c r="B338" s="232" t="s">
        <v>236</v>
      </c>
      <c r="C338" s="252" t="s">
        <v>237</v>
      </c>
      <c r="D338" s="233"/>
      <c r="E338" s="234"/>
      <c r="F338" s="235"/>
      <c r="G338" s="235">
        <f>SUMIF(AG339:AG373,"&lt;&gt;NOR",G339:G373)</f>
        <v>0</v>
      </c>
      <c r="H338" s="235"/>
      <c r="I338" s="235">
        <f>SUM(I339:I373)</f>
        <v>0</v>
      </c>
      <c r="J338" s="235"/>
      <c r="K338" s="235">
        <f>SUM(K339:K373)</f>
        <v>0</v>
      </c>
      <c r="L338" s="235"/>
      <c r="M338" s="235">
        <f>SUM(M339:M373)</f>
        <v>0</v>
      </c>
      <c r="N338" s="235"/>
      <c r="O338" s="235">
        <f>SUM(O339:O373)</f>
        <v>0.19</v>
      </c>
      <c r="P338" s="235"/>
      <c r="Q338" s="236">
        <f>SUM(Q339:Q373)</f>
        <v>0</v>
      </c>
      <c r="R338" s="230"/>
      <c r="S338" s="230"/>
      <c r="T338" s="230"/>
      <c r="U338" s="230"/>
      <c r="V338" s="230">
        <f>SUM(V339:V373)</f>
        <v>77.300000000000011</v>
      </c>
      <c r="W338" s="230"/>
      <c r="AG338" t="s">
        <v>272</v>
      </c>
    </row>
    <row r="339" spans="1:60" outlineLevel="1" x14ac:dyDescent="0.25">
      <c r="A339" s="237">
        <v>64</v>
      </c>
      <c r="B339" s="238" t="s">
        <v>870</v>
      </c>
      <c r="C339" s="253" t="s">
        <v>871</v>
      </c>
      <c r="D339" s="239" t="s">
        <v>314</v>
      </c>
      <c r="E339" s="240">
        <v>257.03519999999997</v>
      </c>
      <c r="F339" s="241"/>
      <c r="G339" s="242">
        <f>ROUND(E339*F339,2)</f>
        <v>0</v>
      </c>
      <c r="H339" s="241"/>
      <c r="I339" s="242">
        <f>ROUND(E339*H339,2)</f>
        <v>0</v>
      </c>
      <c r="J339" s="241"/>
      <c r="K339" s="242">
        <f>ROUND(E339*J339,2)</f>
        <v>0</v>
      </c>
      <c r="L339" s="242">
        <v>21</v>
      </c>
      <c r="M339" s="242">
        <f>G339*(1+L339/100)</f>
        <v>0</v>
      </c>
      <c r="N339" s="242">
        <v>0</v>
      </c>
      <c r="O339" s="242">
        <f>ROUND(E339*N339,2)</f>
        <v>0</v>
      </c>
      <c r="P339" s="242">
        <v>0</v>
      </c>
      <c r="Q339" s="243">
        <f>ROUND(E339*P339,2)</f>
        <v>0</v>
      </c>
      <c r="R339" s="225"/>
      <c r="S339" s="225" t="s">
        <v>276</v>
      </c>
      <c r="T339" s="225" t="s">
        <v>277</v>
      </c>
      <c r="U339" s="225">
        <v>6.9709999999999994E-2</v>
      </c>
      <c r="V339" s="225">
        <f>ROUND(E339*U339,2)</f>
        <v>17.920000000000002</v>
      </c>
      <c r="W339" s="225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 t="s">
        <v>659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ht="20.399999999999999" outlineLevel="1" x14ac:dyDescent="0.25">
      <c r="A340" s="223"/>
      <c r="B340" s="224"/>
      <c r="C340" s="254" t="s">
        <v>1215</v>
      </c>
      <c r="D340" s="226"/>
      <c r="E340" s="227">
        <v>38.294580000000003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 t="s">
        <v>280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ht="20.399999999999999" outlineLevel="1" x14ac:dyDescent="0.25">
      <c r="A341" s="223"/>
      <c r="B341" s="224"/>
      <c r="C341" s="254" t="s">
        <v>1216</v>
      </c>
      <c r="D341" s="226"/>
      <c r="E341" s="227">
        <v>55.269629999999999</v>
      </c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 t="s">
        <v>280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ht="30.6" outlineLevel="1" x14ac:dyDescent="0.25">
      <c r="A342" s="223"/>
      <c r="B342" s="224"/>
      <c r="C342" s="254" t="s">
        <v>1217</v>
      </c>
      <c r="D342" s="226"/>
      <c r="E342" s="227">
        <v>59.636589999999998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 t="s">
        <v>280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ht="30.6" outlineLevel="1" x14ac:dyDescent="0.25">
      <c r="A343" s="223"/>
      <c r="B343" s="224"/>
      <c r="C343" s="254" t="s">
        <v>1218</v>
      </c>
      <c r="D343" s="226"/>
      <c r="E343" s="227">
        <v>54.872100000000003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 t="s">
        <v>280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ht="20.399999999999999" outlineLevel="1" x14ac:dyDescent="0.25">
      <c r="A344" s="223"/>
      <c r="B344" s="224"/>
      <c r="C344" s="254" t="s">
        <v>1219</v>
      </c>
      <c r="D344" s="226"/>
      <c r="E344" s="227">
        <v>22.119019999999999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 t="s">
        <v>280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ht="20.399999999999999" outlineLevel="1" x14ac:dyDescent="0.25">
      <c r="A345" s="223"/>
      <c r="B345" s="224"/>
      <c r="C345" s="254" t="s">
        <v>1220</v>
      </c>
      <c r="D345" s="226"/>
      <c r="E345" s="227">
        <v>14.98115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 t="s">
        <v>280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54" t="s">
        <v>1221</v>
      </c>
      <c r="D346" s="226"/>
      <c r="E346" s="227">
        <v>2.8143899999999999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 t="s">
        <v>280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ht="20.399999999999999" outlineLevel="1" x14ac:dyDescent="0.25">
      <c r="A347" s="223"/>
      <c r="B347" s="224"/>
      <c r="C347" s="254" t="s">
        <v>1222</v>
      </c>
      <c r="D347" s="226"/>
      <c r="E347" s="227">
        <v>9.0477900000000009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 t="s">
        <v>280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ht="20.399999999999999" outlineLevel="1" x14ac:dyDescent="0.25">
      <c r="A348" s="237">
        <v>65</v>
      </c>
      <c r="B348" s="238" t="s">
        <v>872</v>
      </c>
      <c r="C348" s="253" t="s">
        <v>873</v>
      </c>
      <c r="D348" s="239" t="s">
        <v>314</v>
      </c>
      <c r="E348" s="240">
        <v>337.70229999999998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2">
        <v>2.0000000000000001E-4</v>
      </c>
      <c r="O348" s="242">
        <f>ROUND(E348*N348,2)</f>
        <v>7.0000000000000007E-2</v>
      </c>
      <c r="P348" s="242">
        <v>0</v>
      </c>
      <c r="Q348" s="243">
        <f>ROUND(E348*P348,2)</f>
        <v>0</v>
      </c>
      <c r="R348" s="225"/>
      <c r="S348" s="225" t="s">
        <v>276</v>
      </c>
      <c r="T348" s="225" t="s">
        <v>277</v>
      </c>
      <c r="U348" s="225">
        <v>3.2480000000000002E-2</v>
      </c>
      <c r="V348" s="225">
        <f>ROUND(E348*U348,2)</f>
        <v>10.97</v>
      </c>
      <c r="W348" s="225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 t="s">
        <v>659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54" t="s">
        <v>1304</v>
      </c>
      <c r="D349" s="226"/>
      <c r="E349" s="227">
        <v>257.03519999999997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 t="s">
        <v>280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54" t="s">
        <v>1305</v>
      </c>
      <c r="D350" s="226"/>
      <c r="E350" s="227">
        <v>80.667100000000005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 t="s">
        <v>280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ht="20.399999999999999" outlineLevel="1" x14ac:dyDescent="0.25">
      <c r="A351" s="237">
        <v>66</v>
      </c>
      <c r="B351" s="238" t="s">
        <v>1189</v>
      </c>
      <c r="C351" s="253" t="s">
        <v>1190</v>
      </c>
      <c r="D351" s="239" t="s">
        <v>314</v>
      </c>
      <c r="E351" s="240">
        <v>116.13</v>
      </c>
      <c r="F351" s="241"/>
      <c r="G351" s="242">
        <f>ROUND(E351*F351,2)</f>
        <v>0</v>
      </c>
      <c r="H351" s="241"/>
      <c r="I351" s="242">
        <f>ROUND(E351*H351,2)</f>
        <v>0</v>
      </c>
      <c r="J351" s="241"/>
      <c r="K351" s="242">
        <f>ROUND(E351*J351,2)</f>
        <v>0</v>
      </c>
      <c r="L351" s="242">
        <v>21</v>
      </c>
      <c r="M351" s="242">
        <f>G351*(1+L351/100)</f>
        <v>0</v>
      </c>
      <c r="N351" s="242">
        <v>1.7000000000000001E-4</v>
      </c>
      <c r="O351" s="242">
        <f>ROUND(E351*N351,2)</f>
        <v>0.02</v>
      </c>
      <c r="P351" s="242">
        <v>0</v>
      </c>
      <c r="Q351" s="243">
        <f>ROUND(E351*P351,2)</f>
        <v>0</v>
      </c>
      <c r="R351" s="225"/>
      <c r="S351" s="225" t="s">
        <v>276</v>
      </c>
      <c r="T351" s="225" t="s">
        <v>277</v>
      </c>
      <c r="U351" s="225">
        <v>3.2480000000000002E-2</v>
      </c>
      <c r="V351" s="225">
        <f>ROUND(E351*U351,2)</f>
        <v>3.77</v>
      </c>
      <c r="W351" s="225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 t="s">
        <v>659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54" t="s">
        <v>1202</v>
      </c>
      <c r="D352" s="226"/>
      <c r="E352" s="227">
        <v>14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 t="s">
        <v>280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54" t="s">
        <v>1203</v>
      </c>
      <c r="D353" s="226"/>
      <c r="E353" s="227">
        <v>27.93</v>
      </c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 t="s">
        <v>280</v>
      </c>
      <c r="AH353" s="206">
        <v>0</v>
      </c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54" t="s">
        <v>1204</v>
      </c>
      <c r="D354" s="226"/>
      <c r="E354" s="227">
        <v>44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 t="s">
        <v>280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54" t="s">
        <v>1205</v>
      </c>
      <c r="D355" s="226"/>
      <c r="E355" s="227">
        <v>10.93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 t="s">
        <v>280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54" t="s">
        <v>1206</v>
      </c>
      <c r="D356" s="226"/>
      <c r="E356" s="227">
        <v>6.99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 t="s">
        <v>280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54" t="s">
        <v>1207</v>
      </c>
      <c r="D357" s="226"/>
      <c r="E357" s="227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 t="s">
        <v>280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54" t="s">
        <v>1208</v>
      </c>
      <c r="D358" s="226"/>
      <c r="E358" s="227">
        <v>8.2100000000000009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 t="s">
        <v>280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54" t="s">
        <v>1209</v>
      </c>
      <c r="D359" s="226"/>
      <c r="E359" s="227">
        <v>2.0099999999999998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 t="s">
        <v>280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54" t="s">
        <v>1210</v>
      </c>
      <c r="D360" s="226"/>
      <c r="E360" s="227">
        <v>2.06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 t="s">
        <v>280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ht="20.399999999999999" outlineLevel="1" x14ac:dyDescent="0.25">
      <c r="A361" s="237">
        <v>67</v>
      </c>
      <c r="B361" s="238" t="s">
        <v>1191</v>
      </c>
      <c r="C361" s="253" t="s">
        <v>1192</v>
      </c>
      <c r="D361" s="239" t="s">
        <v>314</v>
      </c>
      <c r="E361" s="240">
        <v>116.13</v>
      </c>
      <c r="F361" s="241"/>
      <c r="G361" s="242">
        <f>ROUND(E361*F361,2)</f>
        <v>0</v>
      </c>
      <c r="H361" s="241"/>
      <c r="I361" s="242">
        <f>ROUND(E361*H361,2)</f>
        <v>0</v>
      </c>
      <c r="J361" s="241"/>
      <c r="K361" s="242">
        <f>ROUND(E361*J361,2)</f>
        <v>0</v>
      </c>
      <c r="L361" s="242">
        <v>21</v>
      </c>
      <c r="M361" s="242">
        <f>G361*(1+L361/100)</f>
        <v>0</v>
      </c>
      <c r="N361" s="242">
        <v>3.3E-4</v>
      </c>
      <c r="O361" s="242">
        <f>ROUND(E361*N361,2)</f>
        <v>0.04</v>
      </c>
      <c r="P361" s="242">
        <v>0</v>
      </c>
      <c r="Q361" s="243">
        <f>ROUND(E361*P361,2)</f>
        <v>0</v>
      </c>
      <c r="R361" s="225"/>
      <c r="S361" s="225" t="s">
        <v>276</v>
      </c>
      <c r="T361" s="225" t="s">
        <v>277</v>
      </c>
      <c r="U361" s="225">
        <v>0.10191</v>
      </c>
      <c r="V361" s="225">
        <f>ROUND(E361*U361,2)</f>
        <v>11.83</v>
      </c>
      <c r="W361" s="225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 t="s">
        <v>659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54" t="s">
        <v>1202</v>
      </c>
      <c r="D362" s="226"/>
      <c r="E362" s="227">
        <v>14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 t="s">
        <v>280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54" t="s">
        <v>1203</v>
      </c>
      <c r="D363" s="226"/>
      <c r="E363" s="227">
        <v>27.93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 t="s">
        <v>280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54" t="s">
        <v>1204</v>
      </c>
      <c r="D364" s="226"/>
      <c r="E364" s="227">
        <v>44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 t="s">
        <v>280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54" t="s">
        <v>1205</v>
      </c>
      <c r="D365" s="226"/>
      <c r="E365" s="227">
        <v>10.93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 t="s">
        <v>280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54" t="s">
        <v>1206</v>
      </c>
      <c r="D366" s="226"/>
      <c r="E366" s="227">
        <v>6.99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 t="s">
        <v>280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54" t="s">
        <v>1207</v>
      </c>
      <c r="D367" s="226"/>
      <c r="E367" s="227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 t="s">
        <v>280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54" t="s">
        <v>1208</v>
      </c>
      <c r="D368" s="226"/>
      <c r="E368" s="227">
        <v>8.2100000000000009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 t="s">
        <v>280</v>
      </c>
      <c r="AH368" s="206">
        <v>0</v>
      </c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54" t="s">
        <v>1209</v>
      </c>
      <c r="D369" s="226"/>
      <c r="E369" s="227">
        <v>2.0099999999999998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 t="s">
        <v>280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54" t="s">
        <v>1210</v>
      </c>
      <c r="D370" s="226"/>
      <c r="E370" s="227">
        <v>2.06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 t="s">
        <v>280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ht="20.399999999999999" outlineLevel="1" x14ac:dyDescent="0.25">
      <c r="A371" s="237">
        <v>68</v>
      </c>
      <c r="B371" s="238" t="s">
        <v>878</v>
      </c>
      <c r="C371" s="253" t="s">
        <v>879</v>
      </c>
      <c r="D371" s="239" t="s">
        <v>314</v>
      </c>
      <c r="E371" s="240">
        <v>337.70229999999998</v>
      </c>
      <c r="F371" s="241"/>
      <c r="G371" s="242">
        <f>ROUND(E371*F371,2)</f>
        <v>0</v>
      </c>
      <c r="H371" s="241"/>
      <c r="I371" s="242">
        <f>ROUND(E371*H371,2)</f>
        <v>0</v>
      </c>
      <c r="J371" s="241"/>
      <c r="K371" s="242">
        <f>ROUND(E371*J371,2)</f>
        <v>0</v>
      </c>
      <c r="L371" s="242">
        <v>21</v>
      </c>
      <c r="M371" s="242">
        <f>G371*(1+L371/100)</f>
        <v>0</v>
      </c>
      <c r="N371" s="242">
        <v>1.9000000000000001E-4</v>
      </c>
      <c r="O371" s="242">
        <f>ROUND(E371*N371,2)</f>
        <v>0.06</v>
      </c>
      <c r="P371" s="242">
        <v>0</v>
      </c>
      <c r="Q371" s="243">
        <f>ROUND(E371*P371,2)</f>
        <v>0</v>
      </c>
      <c r="R371" s="225"/>
      <c r="S371" s="225" t="s">
        <v>880</v>
      </c>
      <c r="T371" s="225" t="s">
        <v>277</v>
      </c>
      <c r="U371" s="225">
        <v>9.7170000000000006E-2</v>
      </c>
      <c r="V371" s="225">
        <f>ROUND(E371*U371,2)</f>
        <v>32.81</v>
      </c>
      <c r="W371" s="225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 t="s">
        <v>659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54" t="s">
        <v>1304</v>
      </c>
      <c r="D372" s="226"/>
      <c r="E372" s="227">
        <v>257.03519999999997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 t="s">
        <v>280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5">
      <c r="A373" s="223"/>
      <c r="B373" s="224"/>
      <c r="C373" s="254" t="s">
        <v>1305</v>
      </c>
      <c r="D373" s="226"/>
      <c r="E373" s="227">
        <v>80.667100000000005</v>
      </c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 t="s">
        <v>280</v>
      </c>
      <c r="AH373" s="206">
        <v>0</v>
      </c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x14ac:dyDescent="0.25">
      <c r="A374" s="231" t="s">
        <v>271</v>
      </c>
      <c r="B374" s="232" t="s">
        <v>238</v>
      </c>
      <c r="C374" s="252" t="s">
        <v>239</v>
      </c>
      <c r="D374" s="233"/>
      <c r="E374" s="234"/>
      <c r="F374" s="235"/>
      <c r="G374" s="235">
        <f>SUMIF(AG375:AG375,"&lt;&gt;NOR",G375:G375)</f>
        <v>0</v>
      </c>
      <c r="H374" s="235"/>
      <c r="I374" s="235">
        <f>SUM(I375:I375)</f>
        <v>0</v>
      </c>
      <c r="J374" s="235"/>
      <c r="K374" s="235">
        <f>SUM(K375:K375)</f>
        <v>0</v>
      </c>
      <c r="L374" s="235"/>
      <c r="M374" s="235">
        <f>SUM(M375:M375)</f>
        <v>0</v>
      </c>
      <c r="N374" s="235"/>
      <c r="O374" s="235">
        <f>SUM(O375:O375)</f>
        <v>0</v>
      </c>
      <c r="P374" s="235"/>
      <c r="Q374" s="236">
        <f>SUM(Q375:Q375)</f>
        <v>0</v>
      </c>
      <c r="R374" s="230"/>
      <c r="S374" s="230"/>
      <c r="T374" s="230"/>
      <c r="U374" s="230"/>
      <c r="V374" s="230">
        <f>SUM(V375:V375)</f>
        <v>20</v>
      </c>
      <c r="W374" s="230"/>
      <c r="AG374" t="s">
        <v>272</v>
      </c>
    </row>
    <row r="375" spans="1:60" ht="20.399999999999999" outlineLevel="1" x14ac:dyDescent="0.25">
      <c r="A375" s="244">
        <v>69</v>
      </c>
      <c r="B375" s="245" t="s">
        <v>881</v>
      </c>
      <c r="C375" s="255" t="s">
        <v>882</v>
      </c>
      <c r="D375" s="246" t="s">
        <v>883</v>
      </c>
      <c r="E375" s="247">
        <v>20</v>
      </c>
      <c r="F375" s="248"/>
      <c r="G375" s="249">
        <f>ROUND(E375*F375,2)</f>
        <v>0</v>
      </c>
      <c r="H375" s="248"/>
      <c r="I375" s="249">
        <f>ROUND(E375*H375,2)</f>
        <v>0</v>
      </c>
      <c r="J375" s="248"/>
      <c r="K375" s="249">
        <f>ROUND(E375*J375,2)</f>
        <v>0</v>
      </c>
      <c r="L375" s="249">
        <v>21</v>
      </c>
      <c r="M375" s="249">
        <f>G375*(1+L375/100)</f>
        <v>0</v>
      </c>
      <c r="N375" s="249">
        <v>0</v>
      </c>
      <c r="O375" s="249">
        <f>ROUND(E375*N375,2)</f>
        <v>0</v>
      </c>
      <c r="P375" s="249">
        <v>0</v>
      </c>
      <c r="Q375" s="250">
        <f>ROUND(E375*P375,2)</f>
        <v>0</v>
      </c>
      <c r="R375" s="225"/>
      <c r="S375" s="225" t="s">
        <v>289</v>
      </c>
      <c r="T375" s="225" t="s">
        <v>277</v>
      </c>
      <c r="U375" s="225">
        <v>1</v>
      </c>
      <c r="V375" s="225">
        <f>ROUND(E375*U375,2)</f>
        <v>20</v>
      </c>
      <c r="W375" s="225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 t="s">
        <v>884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x14ac:dyDescent="0.25">
      <c r="A376" s="231" t="s">
        <v>271</v>
      </c>
      <c r="B376" s="232" t="s">
        <v>242</v>
      </c>
      <c r="C376" s="252" t="s">
        <v>243</v>
      </c>
      <c r="D376" s="233"/>
      <c r="E376" s="234"/>
      <c r="F376" s="235"/>
      <c r="G376" s="235">
        <f>SUMIF(AG377:AG383,"&lt;&gt;NOR",G377:G383)</f>
        <v>0</v>
      </c>
      <c r="H376" s="235"/>
      <c r="I376" s="235">
        <f>SUM(I377:I383)</f>
        <v>0</v>
      </c>
      <c r="J376" s="235"/>
      <c r="K376" s="235">
        <f>SUM(K377:K383)</f>
        <v>0</v>
      </c>
      <c r="L376" s="235"/>
      <c r="M376" s="235">
        <f>SUM(M377:M383)</f>
        <v>0</v>
      </c>
      <c r="N376" s="235"/>
      <c r="O376" s="235">
        <f>SUM(O377:O383)</f>
        <v>0</v>
      </c>
      <c r="P376" s="235"/>
      <c r="Q376" s="236">
        <f>SUM(Q377:Q383)</f>
        <v>0</v>
      </c>
      <c r="R376" s="230"/>
      <c r="S376" s="230"/>
      <c r="T376" s="230"/>
      <c r="U376" s="230"/>
      <c r="V376" s="230">
        <f>SUM(V377:V383)</f>
        <v>60.830000000000005</v>
      </c>
      <c r="W376" s="230"/>
      <c r="AG376" t="s">
        <v>272</v>
      </c>
    </row>
    <row r="377" spans="1:60" outlineLevel="1" x14ac:dyDescent="0.25">
      <c r="A377" s="244">
        <v>70</v>
      </c>
      <c r="B377" s="245" t="s">
        <v>885</v>
      </c>
      <c r="C377" s="255" t="s">
        <v>886</v>
      </c>
      <c r="D377" s="246" t="s">
        <v>320</v>
      </c>
      <c r="E377" s="247">
        <v>17.689630000000001</v>
      </c>
      <c r="F377" s="248"/>
      <c r="G377" s="249">
        <f>ROUND(E377*F377,2)</f>
        <v>0</v>
      </c>
      <c r="H377" s="248"/>
      <c r="I377" s="249">
        <f>ROUND(E377*H377,2)</f>
        <v>0</v>
      </c>
      <c r="J377" s="248"/>
      <c r="K377" s="249">
        <f>ROUND(E377*J377,2)</f>
        <v>0</v>
      </c>
      <c r="L377" s="249">
        <v>21</v>
      </c>
      <c r="M377" s="249">
        <f>G377*(1+L377/100)</f>
        <v>0</v>
      </c>
      <c r="N377" s="249">
        <v>0</v>
      </c>
      <c r="O377" s="249">
        <f>ROUND(E377*N377,2)</f>
        <v>0</v>
      </c>
      <c r="P377" s="249">
        <v>0</v>
      </c>
      <c r="Q377" s="250">
        <f>ROUND(E377*P377,2)</f>
        <v>0</v>
      </c>
      <c r="R377" s="225"/>
      <c r="S377" s="225" t="s">
        <v>276</v>
      </c>
      <c r="T377" s="225" t="s">
        <v>277</v>
      </c>
      <c r="U377" s="225">
        <v>0.63800000000000001</v>
      </c>
      <c r="V377" s="225">
        <f>ROUND(E377*U377,2)</f>
        <v>11.29</v>
      </c>
      <c r="W377" s="225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 t="s">
        <v>455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4">
        <v>71</v>
      </c>
      <c r="B378" s="245" t="s">
        <v>887</v>
      </c>
      <c r="C378" s="255" t="s">
        <v>888</v>
      </c>
      <c r="D378" s="246" t="s">
        <v>320</v>
      </c>
      <c r="E378" s="247">
        <v>17.689630000000001</v>
      </c>
      <c r="F378" s="248"/>
      <c r="G378" s="249">
        <f>ROUND(E378*F378,2)</f>
        <v>0</v>
      </c>
      <c r="H378" s="248"/>
      <c r="I378" s="249">
        <f>ROUND(E378*H378,2)</f>
        <v>0</v>
      </c>
      <c r="J378" s="248"/>
      <c r="K378" s="249">
        <f>ROUND(E378*J378,2)</f>
        <v>0</v>
      </c>
      <c r="L378" s="249">
        <v>21</v>
      </c>
      <c r="M378" s="249">
        <f>G378*(1+L378/100)</f>
        <v>0</v>
      </c>
      <c r="N378" s="249">
        <v>0</v>
      </c>
      <c r="O378" s="249">
        <f>ROUND(E378*N378,2)</f>
        <v>0</v>
      </c>
      <c r="P378" s="249">
        <v>0</v>
      </c>
      <c r="Q378" s="250">
        <f>ROUND(E378*P378,2)</f>
        <v>0</v>
      </c>
      <c r="R378" s="225"/>
      <c r="S378" s="225" t="s">
        <v>276</v>
      </c>
      <c r="T378" s="225" t="s">
        <v>277</v>
      </c>
      <c r="U378" s="225">
        <v>0.01</v>
      </c>
      <c r="V378" s="225">
        <f>ROUND(E378*U378,2)</f>
        <v>0.18</v>
      </c>
      <c r="W378" s="225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 t="s">
        <v>455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ht="20.399999999999999" outlineLevel="1" x14ac:dyDescent="0.25">
      <c r="A379" s="244">
        <v>72</v>
      </c>
      <c r="B379" s="245" t="s">
        <v>889</v>
      </c>
      <c r="C379" s="255" t="s">
        <v>890</v>
      </c>
      <c r="D379" s="246" t="s">
        <v>320</v>
      </c>
      <c r="E379" s="247">
        <v>212.27556999999999</v>
      </c>
      <c r="F379" s="248"/>
      <c r="G379" s="249">
        <f>ROUND(E379*F379,2)</f>
        <v>0</v>
      </c>
      <c r="H379" s="248"/>
      <c r="I379" s="249">
        <f>ROUND(E379*H379,2)</f>
        <v>0</v>
      </c>
      <c r="J379" s="248"/>
      <c r="K379" s="249">
        <f>ROUND(E379*J379,2)</f>
        <v>0</v>
      </c>
      <c r="L379" s="249">
        <v>21</v>
      </c>
      <c r="M379" s="249">
        <f>G379*(1+L379/100)</f>
        <v>0</v>
      </c>
      <c r="N379" s="249">
        <v>0</v>
      </c>
      <c r="O379" s="249">
        <f>ROUND(E379*N379,2)</f>
        <v>0</v>
      </c>
      <c r="P379" s="249">
        <v>0</v>
      </c>
      <c r="Q379" s="250">
        <f>ROUND(E379*P379,2)</f>
        <v>0</v>
      </c>
      <c r="R379" s="225"/>
      <c r="S379" s="225" t="s">
        <v>276</v>
      </c>
      <c r="T379" s="225" t="s">
        <v>277</v>
      </c>
      <c r="U379" s="225">
        <v>0</v>
      </c>
      <c r="V379" s="225">
        <f>ROUND(E379*U379,2)</f>
        <v>0</v>
      </c>
      <c r="W379" s="225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 t="s">
        <v>455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44">
        <v>73</v>
      </c>
      <c r="B380" s="245" t="s">
        <v>1306</v>
      </c>
      <c r="C380" s="255" t="s">
        <v>1307</v>
      </c>
      <c r="D380" s="246" t="s">
        <v>320</v>
      </c>
      <c r="E380" s="247">
        <v>17.689630000000001</v>
      </c>
      <c r="F380" s="248"/>
      <c r="G380" s="249">
        <f>ROUND(E380*F380,2)</f>
        <v>0</v>
      </c>
      <c r="H380" s="248"/>
      <c r="I380" s="249">
        <f>ROUND(E380*H380,2)</f>
        <v>0</v>
      </c>
      <c r="J380" s="248"/>
      <c r="K380" s="249">
        <f>ROUND(E380*J380,2)</f>
        <v>0</v>
      </c>
      <c r="L380" s="249">
        <v>21</v>
      </c>
      <c r="M380" s="249">
        <f>G380*(1+L380/100)</f>
        <v>0</v>
      </c>
      <c r="N380" s="249">
        <v>0</v>
      </c>
      <c r="O380" s="249">
        <f>ROUND(E380*N380,2)</f>
        <v>0</v>
      </c>
      <c r="P380" s="249">
        <v>0</v>
      </c>
      <c r="Q380" s="250">
        <f>ROUND(E380*P380,2)</f>
        <v>0</v>
      </c>
      <c r="R380" s="225"/>
      <c r="S380" s="225" t="s">
        <v>276</v>
      </c>
      <c r="T380" s="225" t="s">
        <v>277</v>
      </c>
      <c r="U380" s="225">
        <v>0.95899999999999996</v>
      </c>
      <c r="V380" s="225">
        <f>ROUND(E380*U380,2)</f>
        <v>16.96</v>
      </c>
      <c r="W380" s="225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 t="s">
        <v>455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44">
        <v>74</v>
      </c>
      <c r="B381" s="245" t="s">
        <v>893</v>
      </c>
      <c r="C381" s="255" t="s">
        <v>894</v>
      </c>
      <c r="D381" s="246" t="s">
        <v>320</v>
      </c>
      <c r="E381" s="247">
        <v>17.689630000000001</v>
      </c>
      <c r="F381" s="248"/>
      <c r="G381" s="249">
        <f>ROUND(E381*F381,2)</f>
        <v>0</v>
      </c>
      <c r="H381" s="248"/>
      <c r="I381" s="249">
        <f>ROUND(E381*H381,2)</f>
        <v>0</v>
      </c>
      <c r="J381" s="248"/>
      <c r="K381" s="249">
        <f>ROUND(E381*J381,2)</f>
        <v>0</v>
      </c>
      <c r="L381" s="249">
        <v>21</v>
      </c>
      <c r="M381" s="249">
        <f>G381*(1+L381/100)</f>
        <v>0</v>
      </c>
      <c r="N381" s="249">
        <v>0</v>
      </c>
      <c r="O381" s="249">
        <f>ROUND(E381*N381,2)</f>
        <v>0</v>
      </c>
      <c r="P381" s="249">
        <v>0</v>
      </c>
      <c r="Q381" s="250">
        <f>ROUND(E381*P381,2)</f>
        <v>0</v>
      </c>
      <c r="R381" s="225"/>
      <c r="S381" s="225" t="s">
        <v>276</v>
      </c>
      <c r="T381" s="225" t="s">
        <v>277</v>
      </c>
      <c r="U381" s="225">
        <v>0</v>
      </c>
      <c r="V381" s="225">
        <f>ROUND(E381*U381,2)</f>
        <v>0</v>
      </c>
      <c r="W381" s="225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 t="s">
        <v>455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44">
        <v>75</v>
      </c>
      <c r="B382" s="245" t="s">
        <v>895</v>
      </c>
      <c r="C382" s="255" t="s">
        <v>896</v>
      </c>
      <c r="D382" s="246" t="s">
        <v>320</v>
      </c>
      <c r="E382" s="247">
        <v>17.689630000000001</v>
      </c>
      <c r="F382" s="248"/>
      <c r="G382" s="249">
        <f>ROUND(E382*F382,2)</f>
        <v>0</v>
      </c>
      <c r="H382" s="248"/>
      <c r="I382" s="249">
        <f>ROUND(E382*H382,2)</f>
        <v>0</v>
      </c>
      <c r="J382" s="248"/>
      <c r="K382" s="249">
        <f>ROUND(E382*J382,2)</f>
        <v>0</v>
      </c>
      <c r="L382" s="249">
        <v>21</v>
      </c>
      <c r="M382" s="249">
        <f>G382*(1+L382/100)</f>
        <v>0</v>
      </c>
      <c r="N382" s="249">
        <v>0</v>
      </c>
      <c r="O382" s="249">
        <f>ROUND(E382*N382,2)</f>
        <v>0</v>
      </c>
      <c r="P382" s="249">
        <v>0</v>
      </c>
      <c r="Q382" s="250">
        <f>ROUND(E382*P382,2)</f>
        <v>0</v>
      </c>
      <c r="R382" s="225"/>
      <c r="S382" s="225" t="s">
        <v>276</v>
      </c>
      <c r="T382" s="225" t="s">
        <v>277</v>
      </c>
      <c r="U382" s="225">
        <v>0.752</v>
      </c>
      <c r="V382" s="225">
        <f>ROUND(E382*U382,2)</f>
        <v>13.3</v>
      </c>
      <c r="W382" s="225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 t="s">
        <v>455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44">
        <v>76</v>
      </c>
      <c r="B383" s="245" t="s">
        <v>897</v>
      </c>
      <c r="C383" s="255" t="s">
        <v>898</v>
      </c>
      <c r="D383" s="246" t="s">
        <v>320</v>
      </c>
      <c r="E383" s="247">
        <v>53.068890000000003</v>
      </c>
      <c r="F383" s="248"/>
      <c r="G383" s="249">
        <f>ROUND(E383*F383,2)</f>
        <v>0</v>
      </c>
      <c r="H383" s="248"/>
      <c r="I383" s="249">
        <f>ROUND(E383*H383,2)</f>
        <v>0</v>
      </c>
      <c r="J383" s="248"/>
      <c r="K383" s="249">
        <f>ROUND(E383*J383,2)</f>
        <v>0</v>
      </c>
      <c r="L383" s="249">
        <v>21</v>
      </c>
      <c r="M383" s="249">
        <f>G383*(1+L383/100)</f>
        <v>0</v>
      </c>
      <c r="N383" s="249">
        <v>0</v>
      </c>
      <c r="O383" s="249">
        <f>ROUND(E383*N383,2)</f>
        <v>0</v>
      </c>
      <c r="P383" s="249">
        <v>0</v>
      </c>
      <c r="Q383" s="250">
        <f>ROUND(E383*P383,2)</f>
        <v>0</v>
      </c>
      <c r="R383" s="225"/>
      <c r="S383" s="225" t="s">
        <v>276</v>
      </c>
      <c r="T383" s="225" t="s">
        <v>277</v>
      </c>
      <c r="U383" s="225">
        <v>0.36</v>
      </c>
      <c r="V383" s="225">
        <f>ROUND(E383*U383,2)</f>
        <v>19.100000000000001</v>
      </c>
      <c r="W383" s="225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 t="s">
        <v>455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x14ac:dyDescent="0.25">
      <c r="A384" s="231" t="s">
        <v>271</v>
      </c>
      <c r="B384" s="232" t="s">
        <v>245</v>
      </c>
      <c r="C384" s="252" t="s">
        <v>29</v>
      </c>
      <c r="D384" s="233"/>
      <c r="E384" s="234"/>
      <c r="F384" s="235"/>
      <c r="G384" s="235">
        <f>SUMIF(AG385:AG391,"&lt;&gt;NOR",G385:G391)</f>
        <v>0</v>
      </c>
      <c r="H384" s="235"/>
      <c r="I384" s="235">
        <f>SUM(I385:I391)</f>
        <v>0</v>
      </c>
      <c r="J384" s="235"/>
      <c r="K384" s="235">
        <f>SUM(K385:K391)</f>
        <v>0</v>
      </c>
      <c r="L384" s="235"/>
      <c r="M384" s="235">
        <f>SUM(M385:M391)</f>
        <v>0</v>
      </c>
      <c r="N384" s="235"/>
      <c r="O384" s="235">
        <f>SUM(O385:O391)</f>
        <v>0</v>
      </c>
      <c r="P384" s="235"/>
      <c r="Q384" s="236">
        <f>SUM(Q385:Q391)</f>
        <v>0</v>
      </c>
      <c r="R384" s="230"/>
      <c r="S384" s="230"/>
      <c r="T384" s="230"/>
      <c r="U384" s="230"/>
      <c r="V384" s="230">
        <f>SUM(V385:V391)</f>
        <v>0</v>
      </c>
      <c r="W384" s="230"/>
      <c r="AG384" t="s">
        <v>272</v>
      </c>
    </row>
    <row r="385" spans="1:60" outlineLevel="1" x14ac:dyDescent="0.25">
      <c r="A385" s="244">
        <v>77</v>
      </c>
      <c r="B385" s="245" t="s">
        <v>899</v>
      </c>
      <c r="C385" s="255" t="s">
        <v>900</v>
      </c>
      <c r="D385" s="246" t="s">
        <v>901</v>
      </c>
      <c r="E385" s="247">
        <v>1</v>
      </c>
      <c r="F385" s="248"/>
      <c r="G385" s="249">
        <f>ROUND(E385*F385,2)</f>
        <v>0</v>
      </c>
      <c r="H385" s="248"/>
      <c r="I385" s="249">
        <f>ROUND(E385*H385,2)</f>
        <v>0</v>
      </c>
      <c r="J385" s="248"/>
      <c r="K385" s="249">
        <f>ROUND(E385*J385,2)</f>
        <v>0</v>
      </c>
      <c r="L385" s="249">
        <v>21</v>
      </c>
      <c r="M385" s="249">
        <f>G385*(1+L385/100)</f>
        <v>0</v>
      </c>
      <c r="N385" s="249">
        <v>0</v>
      </c>
      <c r="O385" s="249">
        <f>ROUND(E385*N385,2)</f>
        <v>0</v>
      </c>
      <c r="P385" s="249">
        <v>0</v>
      </c>
      <c r="Q385" s="250">
        <f>ROUND(E385*P385,2)</f>
        <v>0</v>
      </c>
      <c r="R385" s="225"/>
      <c r="S385" s="225" t="s">
        <v>276</v>
      </c>
      <c r="T385" s="225" t="s">
        <v>277</v>
      </c>
      <c r="U385" s="225">
        <v>0</v>
      </c>
      <c r="V385" s="225">
        <f>ROUND(E385*U385,2)</f>
        <v>0</v>
      </c>
      <c r="W385" s="225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 t="s">
        <v>902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44">
        <v>78</v>
      </c>
      <c r="B386" s="245" t="s">
        <v>903</v>
      </c>
      <c r="C386" s="255" t="s">
        <v>904</v>
      </c>
      <c r="D386" s="246" t="s">
        <v>901</v>
      </c>
      <c r="E386" s="247">
        <v>1</v>
      </c>
      <c r="F386" s="248"/>
      <c r="G386" s="249">
        <f>ROUND(E386*F386,2)</f>
        <v>0</v>
      </c>
      <c r="H386" s="248"/>
      <c r="I386" s="249">
        <f>ROUND(E386*H386,2)</f>
        <v>0</v>
      </c>
      <c r="J386" s="248"/>
      <c r="K386" s="249">
        <f>ROUND(E386*J386,2)</f>
        <v>0</v>
      </c>
      <c r="L386" s="249">
        <v>21</v>
      </c>
      <c r="M386" s="249">
        <f>G386*(1+L386/100)</f>
        <v>0</v>
      </c>
      <c r="N386" s="249">
        <v>0</v>
      </c>
      <c r="O386" s="249">
        <f>ROUND(E386*N386,2)</f>
        <v>0</v>
      </c>
      <c r="P386" s="249">
        <v>0</v>
      </c>
      <c r="Q386" s="250">
        <f>ROUND(E386*P386,2)</f>
        <v>0</v>
      </c>
      <c r="R386" s="225"/>
      <c r="S386" s="225" t="s">
        <v>289</v>
      </c>
      <c r="T386" s="225" t="s">
        <v>277</v>
      </c>
      <c r="U386" s="225">
        <v>0</v>
      </c>
      <c r="V386" s="225">
        <f>ROUND(E386*U386,2)</f>
        <v>0</v>
      </c>
      <c r="W386" s="225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 t="s">
        <v>902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ht="30.6" outlineLevel="1" x14ac:dyDescent="0.25">
      <c r="A387" s="244">
        <v>79</v>
      </c>
      <c r="B387" s="245" t="s">
        <v>905</v>
      </c>
      <c r="C387" s="255" t="s">
        <v>906</v>
      </c>
      <c r="D387" s="246" t="s">
        <v>901</v>
      </c>
      <c r="E387" s="247">
        <v>1</v>
      </c>
      <c r="F387" s="248"/>
      <c r="G387" s="249">
        <f>ROUND(E387*F387,2)</f>
        <v>0</v>
      </c>
      <c r="H387" s="248"/>
      <c r="I387" s="249">
        <f>ROUND(E387*H387,2)</f>
        <v>0</v>
      </c>
      <c r="J387" s="248"/>
      <c r="K387" s="249">
        <f>ROUND(E387*J387,2)</f>
        <v>0</v>
      </c>
      <c r="L387" s="249">
        <v>21</v>
      </c>
      <c r="M387" s="249">
        <f>G387*(1+L387/100)</f>
        <v>0</v>
      </c>
      <c r="N387" s="249">
        <v>0</v>
      </c>
      <c r="O387" s="249">
        <f>ROUND(E387*N387,2)</f>
        <v>0</v>
      </c>
      <c r="P387" s="249">
        <v>0</v>
      </c>
      <c r="Q387" s="250">
        <f>ROUND(E387*P387,2)</f>
        <v>0</v>
      </c>
      <c r="R387" s="225"/>
      <c r="S387" s="225" t="s">
        <v>289</v>
      </c>
      <c r="T387" s="225" t="s">
        <v>277</v>
      </c>
      <c r="U387" s="225">
        <v>0</v>
      </c>
      <c r="V387" s="225">
        <f>ROUND(E387*U387,2)</f>
        <v>0</v>
      </c>
      <c r="W387" s="225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 t="s">
        <v>902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44">
        <v>80</v>
      </c>
      <c r="B388" s="245" t="s">
        <v>907</v>
      </c>
      <c r="C388" s="255" t="s">
        <v>908</v>
      </c>
      <c r="D388" s="246" t="s">
        <v>901</v>
      </c>
      <c r="E388" s="247">
        <v>1</v>
      </c>
      <c r="F388" s="248"/>
      <c r="G388" s="249">
        <f>ROUND(E388*F388,2)</f>
        <v>0</v>
      </c>
      <c r="H388" s="248"/>
      <c r="I388" s="249">
        <f>ROUND(E388*H388,2)</f>
        <v>0</v>
      </c>
      <c r="J388" s="248"/>
      <c r="K388" s="249">
        <f>ROUND(E388*J388,2)</f>
        <v>0</v>
      </c>
      <c r="L388" s="249">
        <v>21</v>
      </c>
      <c r="M388" s="249">
        <f>G388*(1+L388/100)</f>
        <v>0</v>
      </c>
      <c r="N388" s="249">
        <v>0</v>
      </c>
      <c r="O388" s="249">
        <f>ROUND(E388*N388,2)</f>
        <v>0</v>
      </c>
      <c r="P388" s="249">
        <v>0</v>
      </c>
      <c r="Q388" s="250">
        <f>ROUND(E388*P388,2)</f>
        <v>0</v>
      </c>
      <c r="R388" s="225"/>
      <c r="S388" s="225" t="s">
        <v>289</v>
      </c>
      <c r="T388" s="225" t="s">
        <v>277</v>
      </c>
      <c r="U388" s="225">
        <v>0</v>
      </c>
      <c r="V388" s="225">
        <f>ROUND(E388*U388,2)</f>
        <v>0</v>
      </c>
      <c r="W388" s="225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 t="s">
        <v>902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44">
        <v>81</v>
      </c>
      <c r="B389" s="245" t="s">
        <v>909</v>
      </c>
      <c r="C389" s="255" t="s">
        <v>910</v>
      </c>
      <c r="D389" s="246" t="s">
        <v>901</v>
      </c>
      <c r="E389" s="247">
        <v>1</v>
      </c>
      <c r="F389" s="248"/>
      <c r="G389" s="249">
        <f>ROUND(E389*F389,2)</f>
        <v>0</v>
      </c>
      <c r="H389" s="248"/>
      <c r="I389" s="249">
        <f>ROUND(E389*H389,2)</f>
        <v>0</v>
      </c>
      <c r="J389" s="248"/>
      <c r="K389" s="249">
        <f>ROUND(E389*J389,2)</f>
        <v>0</v>
      </c>
      <c r="L389" s="249">
        <v>21</v>
      </c>
      <c r="M389" s="249">
        <f>G389*(1+L389/100)</f>
        <v>0</v>
      </c>
      <c r="N389" s="249">
        <v>0</v>
      </c>
      <c r="O389" s="249">
        <f>ROUND(E389*N389,2)</f>
        <v>0</v>
      </c>
      <c r="P389" s="249">
        <v>0</v>
      </c>
      <c r="Q389" s="250">
        <f>ROUND(E389*P389,2)</f>
        <v>0</v>
      </c>
      <c r="R389" s="225"/>
      <c r="S389" s="225" t="s">
        <v>289</v>
      </c>
      <c r="T389" s="225" t="s">
        <v>277</v>
      </c>
      <c r="U389" s="225">
        <v>0</v>
      </c>
      <c r="V389" s="225">
        <f>ROUND(E389*U389,2)</f>
        <v>0</v>
      </c>
      <c r="W389" s="225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 t="s">
        <v>902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ht="20.399999999999999" outlineLevel="1" x14ac:dyDescent="0.25">
      <c r="A390" s="244">
        <v>82</v>
      </c>
      <c r="B390" s="245" t="s">
        <v>911</v>
      </c>
      <c r="C390" s="255" t="s">
        <v>912</v>
      </c>
      <c r="D390" s="246" t="s">
        <v>901</v>
      </c>
      <c r="E390" s="247">
        <v>1</v>
      </c>
      <c r="F390" s="248"/>
      <c r="G390" s="249">
        <f>ROUND(E390*F390,2)</f>
        <v>0</v>
      </c>
      <c r="H390" s="248"/>
      <c r="I390" s="249">
        <f>ROUND(E390*H390,2)</f>
        <v>0</v>
      </c>
      <c r="J390" s="248"/>
      <c r="K390" s="249">
        <f>ROUND(E390*J390,2)</f>
        <v>0</v>
      </c>
      <c r="L390" s="249">
        <v>21</v>
      </c>
      <c r="M390" s="249">
        <f>G390*(1+L390/100)</f>
        <v>0</v>
      </c>
      <c r="N390" s="249">
        <v>0</v>
      </c>
      <c r="O390" s="249">
        <f>ROUND(E390*N390,2)</f>
        <v>0</v>
      </c>
      <c r="P390" s="249">
        <v>0</v>
      </c>
      <c r="Q390" s="250">
        <f>ROUND(E390*P390,2)</f>
        <v>0</v>
      </c>
      <c r="R390" s="225"/>
      <c r="S390" s="225" t="s">
        <v>289</v>
      </c>
      <c r="T390" s="225" t="s">
        <v>277</v>
      </c>
      <c r="U390" s="225">
        <v>0</v>
      </c>
      <c r="V390" s="225">
        <f>ROUND(E390*U390,2)</f>
        <v>0</v>
      </c>
      <c r="W390" s="225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 t="s">
        <v>902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37">
        <v>83</v>
      </c>
      <c r="B391" s="238" t="s">
        <v>913</v>
      </c>
      <c r="C391" s="253" t="s">
        <v>914</v>
      </c>
      <c r="D391" s="239" t="s">
        <v>901</v>
      </c>
      <c r="E391" s="240">
        <v>1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21</v>
      </c>
      <c r="M391" s="242">
        <f>G391*(1+L391/100)</f>
        <v>0</v>
      </c>
      <c r="N391" s="242">
        <v>0</v>
      </c>
      <c r="O391" s="242">
        <f>ROUND(E391*N391,2)</f>
        <v>0</v>
      </c>
      <c r="P391" s="242">
        <v>0</v>
      </c>
      <c r="Q391" s="243">
        <f>ROUND(E391*P391,2)</f>
        <v>0</v>
      </c>
      <c r="R391" s="225"/>
      <c r="S391" s="225" t="s">
        <v>289</v>
      </c>
      <c r="T391" s="225" t="s">
        <v>277</v>
      </c>
      <c r="U391" s="225">
        <v>0</v>
      </c>
      <c r="V391" s="225">
        <f>ROUND(E391*U391,2)</f>
        <v>0</v>
      </c>
      <c r="W391" s="225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 t="s">
        <v>902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x14ac:dyDescent="0.25">
      <c r="A392" s="5"/>
      <c r="B392" s="6"/>
      <c r="C392" s="258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AE392">
        <v>15</v>
      </c>
      <c r="AF392">
        <v>21</v>
      </c>
    </row>
    <row r="393" spans="1:60" x14ac:dyDescent="0.25">
      <c r="A393" s="209"/>
      <c r="B393" s="210" t="s">
        <v>31</v>
      </c>
      <c r="C393" s="259"/>
      <c r="D393" s="211"/>
      <c r="E393" s="212"/>
      <c r="F393" s="212"/>
      <c r="G393" s="251">
        <f>G8+G14+G31+G42+G100+G112+G115+G128+G141+G151+G153+G194+G223+G250+G308+G333+G338+G374+G376+G384</f>
        <v>0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AE393">
        <f>SUMIF(L7:L391,AE392,G7:G391)</f>
        <v>0</v>
      </c>
      <c r="AF393">
        <f>SUMIF(L7:L391,AF392,G7:G391)</f>
        <v>0</v>
      </c>
      <c r="AG393" t="s">
        <v>915</v>
      </c>
    </row>
    <row r="394" spans="1:60" x14ac:dyDescent="0.25">
      <c r="A394" s="5"/>
      <c r="B394" s="6"/>
      <c r="C394" s="258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60" x14ac:dyDescent="0.25">
      <c r="A395" s="5"/>
      <c r="B395" s="6"/>
      <c r="C395" s="258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60" x14ac:dyDescent="0.25">
      <c r="A396" s="213" t="s">
        <v>916</v>
      </c>
      <c r="B396" s="213"/>
      <c r="C396" s="260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60" x14ac:dyDescent="0.25">
      <c r="A397" s="214"/>
      <c r="B397" s="215"/>
      <c r="C397" s="261"/>
      <c r="D397" s="215"/>
      <c r="E397" s="215"/>
      <c r="F397" s="215"/>
      <c r="G397" s="21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AG397" t="s">
        <v>917</v>
      </c>
    </row>
    <row r="398" spans="1:60" x14ac:dyDescent="0.25">
      <c r="A398" s="217"/>
      <c r="B398" s="218"/>
      <c r="C398" s="262"/>
      <c r="D398" s="218"/>
      <c r="E398" s="218"/>
      <c r="F398" s="218"/>
      <c r="G398" s="219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60" x14ac:dyDescent="0.25">
      <c r="A399" s="217"/>
      <c r="B399" s="218"/>
      <c r="C399" s="262"/>
      <c r="D399" s="218"/>
      <c r="E399" s="218"/>
      <c r="F399" s="218"/>
      <c r="G399" s="219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60" x14ac:dyDescent="0.25">
      <c r="A400" s="217"/>
      <c r="B400" s="218"/>
      <c r="C400" s="262"/>
      <c r="D400" s="218"/>
      <c r="E400" s="218"/>
      <c r="F400" s="218"/>
      <c r="G400" s="219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33" x14ac:dyDescent="0.25">
      <c r="A401" s="220"/>
      <c r="B401" s="221"/>
      <c r="C401" s="263"/>
      <c r="D401" s="221"/>
      <c r="E401" s="221"/>
      <c r="F401" s="221"/>
      <c r="G401" s="222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33" x14ac:dyDescent="0.25">
      <c r="A402" s="5"/>
      <c r="B402" s="6"/>
      <c r="C402" s="258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33" x14ac:dyDescent="0.25">
      <c r="C403" s="264"/>
      <c r="D403" s="190"/>
      <c r="AG403" t="s">
        <v>918</v>
      </c>
    </row>
    <row r="404" spans="1:33" x14ac:dyDescent="0.25">
      <c r="D404" s="190"/>
    </row>
    <row r="405" spans="1:33" x14ac:dyDescent="0.25">
      <c r="D405" s="190"/>
    </row>
    <row r="406" spans="1:33" x14ac:dyDescent="0.25">
      <c r="D406" s="190"/>
    </row>
    <row r="407" spans="1:33" x14ac:dyDescent="0.25">
      <c r="D407" s="190"/>
    </row>
    <row r="408" spans="1:33" x14ac:dyDescent="0.25">
      <c r="D408" s="190"/>
    </row>
    <row r="409" spans="1:33" x14ac:dyDescent="0.25">
      <c r="D409" s="190"/>
    </row>
    <row r="410" spans="1:33" x14ac:dyDescent="0.25">
      <c r="D410" s="190"/>
    </row>
    <row r="411" spans="1:33" x14ac:dyDescent="0.25">
      <c r="D411" s="190"/>
    </row>
    <row r="412" spans="1:33" x14ac:dyDescent="0.25">
      <c r="D412" s="190"/>
    </row>
    <row r="413" spans="1:33" x14ac:dyDescent="0.25">
      <c r="D413" s="190"/>
    </row>
    <row r="414" spans="1:33" x14ac:dyDescent="0.25">
      <c r="D414" s="190"/>
    </row>
    <row r="415" spans="1:33" x14ac:dyDescent="0.25">
      <c r="D415" s="190"/>
    </row>
    <row r="416" spans="1:33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DZw4ptkt0dvksV2Y//oT5R1ltNl5W7HRlpq6iiu+H7ed6o7xymrR6RXeXy0ohUBjzxpn88j1q9yHex6ov0W6jA==" saltValue="hmX+1FGi+xIQnr2t1uFptQ==" spinCount="100000" sheet="1"/>
  <mergeCells count="7">
    <mergeCell ref="A1:G1"/>
    <mergeCell ref="C2:G2"/>
    <mergeCell ref="C3:G3"/>
    <mergeCell ref="C4:G4"/>
    <mergeCell ref="A396:C396"/>
    <mergeCell ref="A397:G401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54</v>
      </c>
      <c r="C4" s="198" t="s">
        <v>55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184</v>
      </c>
      <c r="C8" s="252" t="s">
        <v>185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5"/>
      <c r="O8" s="235">
        <f>SUM(O9:O10)</f>
        <v>0</v>
      </c>
      <c r="P8" s="235"/>
      <c r="Q8" s="236">
        <f>SUM(Q9:Q10)</f>
        <v>2.71</v>
      </c>
      <c r="R8" s="230"/>
      <c r="S8" s="230"/>
      <c r="T8" s="230"/>
      <c r="U8" s="230"/>
      <c r="V8" s="230">
        <f>SUM(V9:V10)</f>
        <v>26.639999999999997</v>
      </c>
      <c r="W8" s="230"/>
      <c r="AG8" t="s">
        <v>272</v>
      </c>
    </row>
    <row r="9" spans="1:60" outlineLevel="1" x14ac:dyDescent="0.25">
      <c r="A9" s="244">
        <v>1</v>
      </c>
      <c r="B9" s="245" t="s">
        <v>1308</v>
      </c>
      <c r="C9" s="255" t="s">
        <v>1309</v>
      </c>
      <c r="D9" s="246" t="s">
        <v>314</v>
      </c>
      <c r="E9" s="247">
        <v>451.5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6.0000000000000001E-3</v>
      </c>
      <c r="Q9" s="250">
        <f>ROUND(E9*P9,2)</f>
        <v>2.71</v>
      </c>
      <c r="R9" s="225"/>
      <c r="S9" s="225" t="s">
        <v>276</v>
      </c>
      <c r="T9" s="225" t="s">
        <v>277</v>
      </c>
      <c r="U9" s="225">
        <v>0.05</v>
      </c>
      <c r="V9" s="225">
        <f>ROUND(E9*U9,2)</f>
        <v>22.58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659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4">
        <v>2</v>
      </c>
      <c r="B10" s="245" t="s">
        <v>1310</v>
      </c>
      <c r="C10" s="255" t="s">
        <v>1311</v>
      </c>
      <c r="D10" s="246" t="s">
        <v>314</v>
      </c>
      <c r="E10" s="247">
        <v>451.5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9">
        <v>0</v>
      </c>
      <c r="O10" s="249">
        <f>ROUND(E10*N10,2)</f>
        <v>0</v>
      </c>
      <c r="P10" s="249">
        <v>0</v>
      </c>
      <c r="Q10" s="250">
        <f>ROUND(E10*P10,2)</f>
        <v>0</v>
      </c>
      <c r="R10" s="225"/>
      <c r="S10" s="225" t="s">
        <v>276</v>
      </c>
      <c r="T10" s="225" t="s">
        <v>277</v>
      </c>
      <c r="U10" s="225">
        <v>8.9999999999999993E-3</v>
      </c>
      <c r="V10" s="225">
        <f>ROUND(E10*U10,2)</f>
        <v>4.0599999999999996</v>
      </c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659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x14ac:dyDescent="0.25">
      <c r="A11" s="231" t="s">
        <v>271</v>
      </c>
      <c r="B11" s="232" t="s">
        <v>186</v>
      </c>
      <c r="C11" s="252" t="s">
        <v>187</v>
      </c>
      <c r="D11" s="233"/>
      <c r="E11" s="234"/>
      <c r="F11" s="235"/>
      <c r="G11" s="235">
        <f>SUMIF(AG12:AG18,"&lt;&gt;NOR",G12:G18)</f>
        <v>0</v>
      </c>
      <c r="H11" s="235"/>
      <c r="I11" s="235">
        <f>SUM(I12:I18)</f>
        <v>0</v>
      </c>
      <c r="J11" s="235"/>
      <c r="K11" s="235">
        <f>SUM(K12:K18)</f>
        <v>0</v>
      </c>
      <c r="L11" s="235"/>
      <c r="M11" s="235">
        <f>SUM(M12:M18)</f>
        <v>0</v>
      </c>
      <c r="N11" s="235"/>
      <c r="O11" s="235">
        <f>SUM(O12:O18)</f>
        <v>2.65</v>
      </c>
      <c r="P11" s="235"/>
      <c r="Q11" s="236">
        <f>SUM(Q12:Q18)</f>
        <v>0</v>
      </c>
      <c r="R11" s="230"/>
      <c r="S11" s="230"/>
      <c r="T11" s="230"/>
      <c r="U11" s="230"/>
      <c r="V11" s="230">
        <f>SUM(V12:V18)</f>
        <v>31.61</v>
      </c>
      <c r="W11" s="230"/>
      <c r="AG11" t="s">
        <v>272</v>
      </c>
    </row>
    <row r="12" spans="1:60" outlineLevel="1" x14ac:dyDescent="0.25">
      <c r="A12" s="244">
        <v>3</v>
      </c>
      <c r="B12" s="245" t="s">
        <v>1312</v>
      </c>
      <c r="C12" s="255" t="s">
        <v>1313</v>
      </c>
      <c r="D12" s="246" t="s">
        <v>314</v>
      </c>
      <c r="E12" s="247">
        <v>451.5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9">
        <v>0</v>
      </c>
      <c r="O12" s="249">
        <f>ROUND(E12*N12,2)</f>
        <v>0</v>
      </c>
      <c r="P12" s="249">
        <v>0</v>
      </c>
      <c r="Q12" s="250">
        <f>ROUND(E12*P12,2)</f>
        <v>0</v>
      </c>
      <c r="R12" s="225"/>
      <c r="S12" s="225" t="s">
        <v>276</v>
      </c>
      <c r="T12" s="225" t="s">
        <v>277</v>
      </c>
      <c r="U12" s="225">
        <v>7.0000000000000007E-2</v>
      </c>
      <c r="V12" s="225">
        <f>ROUND(E12*U12,2)</f>
        <v>31.61</v>
      </c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659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4">
        <v>4</v>
      </c>
      <c r="B13" s="245" t="s">
        <v>1068</v>
      </c>
      <c r="C13" s="255" t="s">
        <v>1069</v>
      </c>
      <c r="D13" s="246" t="s">
        <v>0</v>
      </c>
      <c r="E13" s="247">
        <v>4635.0990000000002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50">
        <f>ROUND(E13*P13,2)</f>
        <v>0</v>
      </c>
      <c r="R13" s="225"/>
      <c r="S13" s="225" t="s">
        <v>276</v>
      </c>
      <c r="T13" s="225" t="s">
        <v>277</v>
      </c>
      <c r="U13" s="225">
        <v>0</v>
      </c>
      <c r="V13" s="225">
        <f>ROUND(E13*U13,2)</f>
        <v>0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455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0.399999999999999" outlineLevel="1" x14ac:dyDescent="0.25">
      <c r="A14" s="237">
        <v>5</v>
      </c>
      <c r="B14" s="238" t="s">
        <v>1314</v>
      </c>
      <c r="C14" s="253" t="s">
        <v>1315</v>
      </c>
      <c r="D14" s="239" t="s">
        <v>314</v>
      </c>
      <c r="E14" s="240">
        <v>474.07499999999999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5.5999999999999999E-3</v>
      </c>
      <c r="O14" s="242">
        <f>ROUND(E14*N14,2)</f>
        <v>2.65</v>
      </c>
      <c r="P14" s="242">
        <v>0</v>
      </c>
      <c r="Q14" s="243">
        <f>ROUND(E14*P14,2)</f>
        <v>0</v>
      </c>
      <c r="R14" s="225" t="s">
        <v>672</v>
      </c>
      <c r="S14" s="225" t="s">
        <v>276</v>
      </c>
      <c r="T14" s="225" t="s">
        <v>277</v>
      </c>
      <c r="U14" s="225">
        <v>0</v>
      </c>
      <c r="V14" s="225">
        <f>ROUND(E14*U14,2)</f>
        <v>0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673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56" t="s">
        <v>751</v>
      </c>
      <c r="D15" s="228"/>
      <c r="E15" s="229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280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7" t="s">
        <v>1316</v>
      </c>
      <c r="D16" s="228"/>
      <c r="E16" s="229">
        <v>451.5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2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6" t="s">
        <v>761</v>
      </c>
      <c r="D17" s="228"/>
      <c r="E17" s="229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280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4" t="s">
        <v>1317</v>
      </c>
      <c r="D18" s="226"/>
      <c r="E18" s="227">
        <v>474.07499999999999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280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x14ac:dyDescent="0.25">
      <c r="A19" s="231" t="s">
        <v>271</v>
      </c>
      <c r="B19" s="232" t="s">
        <v>188</v>
      </c>
      <c r="C19" s="252" t="s">
        <v>189</v>
      </c>
      <c r="D19" s="233"/>
      <c r="E19" s="234"/>
      <c r="F19" s="235"/>
      <c r="G19" s="235">
        <f>SUMIF(AG20:AG22,"&lt;&gt;NOR",G20:G22)</f>
        <v>0</v>
      </c>
      <c r="H19" s="235"/>
      <c r="I19" s="235">
        <f>SUM(I20:I22)</f>
        <v>0</v>
      </c>
      <c r="J19" s="235"/>
      <c r="K19" s="235">
        <f>SUM(K20:K22)</f>
        <v>0</v>
      </c>
      <c r="L19" s="235"/>
      <c r="M19" s="235">
        <f>SUM(M20:M22)</f>
        <v>0</v>
      </c>
      <c r="N19" s="235"/>
      <c r="O19" s="235">
        <f>SUM(O20:O22)</f>
        <v>0.31</v>
      </c>
      <c r="P19" s="235"/>
      <c r="Q19" s="236">
        <f>SUM(Q20:Q22)</f>
        <v>0.1</v>
      </c>
      <c r="R19" s="230"/>
      <c r="S19" s="230"/>
      <c r="T19" s="230"/>
      <c r="U19" s="230"/>
      <c r="V19" s="230">
        <f>SUM(V20:V22)</f>
        <v>3.8600000000000003</v>
      </c>
      <c r="W19" s="230"/>
      <c r="AG19" t="s">
        <v>272</v>
      </c>
    </row>
    <row r="20" spans="1:60" ht="20.399999999999999" outlineLevel="1" x14ac:dyDescent="0.25">
      <c r="A20" s="244">
        <v>6</v>
      </c>
      <c r="B20" s="245" t="s">
        <v>1318</v>
      </c>
      <c r="C20" s="255" t="s">
        <v>1319</v>
      </c>
      <c r="D20" s="246" t="s">
        <v>333</v>
      </c>
      <c r="E20" s="247">
        <v>4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9">
        <v>7.6429999999999998E-2</v>
      </c>
      <c r="O20" s="249">
        <f>ROUND(E20*N20,2)</f>
        <v>0.31</v>
      </c>
      <c r="P20" s="249">
        <v>0</v>
      </c>
      <c r="Q20" s="250">
        <f>ROUND(E20*P20,2)</f>
        <v>0</v>
      </c>
      <c r="R20" s="225"/>
      <c r="S20" s="225" t="s">
        <v>276</v>
      </c>
      <c r="T20" s="225" t="s">
        <v>277</v>
      </c>
      <c r="U20" s="225">
        <v>0.5</v>
      </c>
      <c r="V20" s="225">
        <f>ROUND(E20*U20,2)</f>
        <v>2</v>
      </c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659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44">
        <v>7</v>
      </c>
      <c r="B21" s="245" t="s">
        <v>1320</v>
      </c>
      <c r="C21" s="255" t="s">
        <v>1321</v>
      </c>
      <c r="D21" s="246" t="s">
        <v>333</v>
      </c>
      <c r="E21" s="247">
        <v>4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0</v>
      </c>
      <c r="O21" s="249">
        <f>ROUND(E21*N21,2)</f>
        <v>0</v>
      </c>
      <c r="P21" s="249">
        <v>2.5170000000000001E-2</v>
      </c>
      <c r="Q21" s="250">
        <f>ROUND(E21*P21,2)</f>
        <v>0.1</v>
      </c>
      <c r="R21" s="225"/>
      <c r="S21" s="225" t="s">
        <v>276</v>
      </c>
      <c r="T21" s="225" t="s">
        <v>277</v>
      </c>
      <c r="U21" s="225">
        <v>0.46500000000000002</v>
      </c>
      <c r="V21" s="225">
        <f>ROUND(E21*U21,2)</f>
        <v>1.86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659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44">
        <v>8</v>
      </c>
      <c r="B22" s="245" t="s">
        <v>1322</v>
      </c>
      <c r="C22" s="255" t="s">
        <v>1323</v>
      </c>
      <c r="D22" s="246" t="s">
        <v>0</v>
      </c>
      <c r="E22" s="247">
        <v>82.44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9">
        <v>0</v>
      </c>
      <c r="O22" s="249">
        <f>ROUND(E22*N22,2)</f>
        <v>0</v>
      </c>
      <c r="P22" s="249">
        <v>0</v>
      </c>
      <c r="Q22" s="250">
        <f>ROUND(E22*P22,2)</f>
        <v>0</v>
      </c>
      <c r="R22" s="225"/>
      <c r="S22" s="225" t="s">
        <v>276</v>
      </c>
      <c r="T22" s="225" t="s">
        <v>277</v>
      </c>
      <c r="U22" s="225">
        <v>0</v>
      </c>
      <c r="V22" s="225">
        <f>ROUND(E22*U22,2)</f>
        <v>0</v>
      </c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455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x14ac:dyDescent="0.25">
      <c r="A23" s="231" t="s">
        <v>271</v>
      </c>
      <c r="B23" s="232" t="s">
        <v>216</v>
      </c>
      <c r="C23" s="252" t="s">
        <v>217</v>
      </c>
      <c r="D23" s="233"/>
      <c r="E23" s="234"/>
      <c r="F23" s="235"/>
      <c r="G23" s="235">
        <f>SUMIF(AG24:AG30,"&lt;&gt;NOR",G24:G30)</f>
        <v>0</v>
      </c>
      <c r="H23" s="235"/>
      <c r="I23" s="235">
        <f>SUM(I24:I30)</f>
        <v>0</v>
      </c>
      <c r="J23" s="235"/>
      <c r="K23" s="235">
        <f>SUM(K24:K30)</f>
        <v>0</v>
      </c>
      <c r="L23" s="235"/>
      <c r="M23" s="235">
        <f>SUM(M24:M30)</f>
        <v>0</v>
      </c>
      <c r="N23" s="235"/>
      <c r="O23" s="235">
        <f>SUM(O24:O30)</f>
        <v>1.9800000000000002</v>
      </c>
      <c r="P23" s="235"/>
      <c r="Q23" s="236">
        <f>SUM(Q24:Q30)</f>
        <v>6.77</v>
      </c>
      <c r="R23" s="230"/>
      <c r="S23" s="230"/>
      <c r="T23" s="230"/>
      <c r="U23" s="230"/>
      <c r="V23" s="230">
        <f>SUM(V24:V30)</f>
        <v>135.9</v>
      </c>
      <c r="W23" s="230"/>
      <c r="AG23" t="s">
        <v>272</v>
      </c>
    </row>
    <row r="24" spans="1:60" ht="20.399999999999999" outlineLevel="1" x14ac:dyDescent="0.25">
      <c r="A24" s="244">
        <v>9</v>
      </c>
      <c r="B24" s="245" t="s">
        <v>1324</v>
      </c>
      <c r="C24" s="255" t="s">
        <v>1325</v>
      </c>
      <c r="D24" s="246" t="s">
        <v>314</v>
      </c>
      <c r="E24" s="247">
        <v>451.5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2.7499999999999998E-3</v>
      </c>
      <c r="O24" s="249">
        <f>ROUND(E24*N24,2)</f>
        <v>1.24</v>
      </c>
      <c r="P24" s="249">
        <v>0</v>
      </c>
      <c r="Q24" s="250">
        <f>ROUND(E24*P24,2)</f>
        <v>0</v>
      </c>
      <c r="R24" s="225"/>
      <c r="S24" s="225" t="s">
        <v>276</v>
      </c>
      <c r="T24" s="225" t="s">
        <v>277</v>
      </c>
      <c r="U24" s="225">
        <v>0.156</v>
      </c>
      <c r="V24" s="225">
        <f>ROUND(E24*U24,2)</f>
        <v>70.430000000000007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659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0.399999999999999" outlineLevel="1" x14ac:dyDescent="0.25">
      <c r="A25" s="244">
        <v>10</v>
      </c>
      <c r="B25" s="245" t="s">
        <v>1326</v>
      </c>
      <c r="C25" s="255" t="s">
        <v>1327</v>
      </c>
      <c r="D25" s="246" t="s">
        <v>314</v>
      </c>
      <c r="E25" s="247">
        <v>451.5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9">
        <v>1.4499999999999999E-3</v>
      </c>
      <c r="O25" s="249">
        <f>ROUND(E25*N25,2)</f>
        <v>0.65</v>
      </c>
      <c r="P25" s="249">
        <v>0</v>
      </c>
      <c r="Q25" s="250">
        <f>ROUND(E25*P25,2)</f>
        <v>0</v>
      </c>
      <c r="R25" s="225"/>
      <c r="S25" s="225" t="s">
        <v>276</v>
      </c>
      <c r="T25" s="225" t="s">
        <v>277</v>
      </c>
      <c r="U25" s="225">
        <v>5.5E-2</v>
      </c>
      <c r="V25" s="225">
        <f>ROUND(E25*U25,2)</f>
        <v>24.83</v>
      </c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659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44">
        <v>11</v>
      </c>
      <c r="B26" s="245" t="s">
        <v>1328</v>
      </c>
      <c r="C26" s="255" t="s">
        <v>1329</v>
      </c>
      <c r="D26" s="246" t="s">
        <v>314</v>
      </c>
      <c r="E26" s="247">
        <v>451.5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9">
        <v>0</v>
      </c>
      <c r="O26" s="249">
        <f>ROUND(E26*N26,2)</f>
        <v>0</v>
      </c>
      <c r="P26" s="249">
        <v>1.4999999999999999E-2</v>
      </c>
      <c r="Q26" s="250">
        <f>ROUND(E26*P26,2)</f>
        <v>6.77</v>
      </c>
      <c r="R26" s="225"/>
      <c r="S26" s="225" t="s">
        <v>276</v>
      </c>
      <c r="T26" s="225" t="s">
        <v>277</v>
      </c>
      <c r="U26" s="225">
        <v>0.09</v>
      </c>
      <c r="V26" s="225">
        <f>ROUND(E26*U26,2)</f>
        <v>40.64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659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37">
        <v>12</v>
      </c>
      <c r="B27" s="238" t="s">
        <v>1330</v>
      </c>
      <c r="C27" s="253" t="s">
        <v>1331</v>
      </c>
      <c r="D27" s="239" t="s">
        <v>275</v>
      </c>
      <c r="E27" s="240">
        <v>3.7926000000000002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2.3570000000000001E-2</v>
      </c>
      <c r="O27" s="242">
        <f>ROUND(E27*N27,2)</f>
        <v>0.09</v>
      </c>
      <c r="P27" s="242">
        <v>0</v>
      </c>
      <c r="Q27" s="243">
        <f>ROUND(E27*P27,2)</f>
        <v>0</v>
      </c>
      <c r="R27" s="225"/>
      <c r="S27" s="225" t="s">
        <v>276</v>
      </c>
      <c r="T27" s="225" t="s">
        <v>277</v>
      </c>
      <c r="U27" s="225">
        <v>0</v>
      </c>
      <c r="V27" s="225">
        <f>ROUND(E27*U27,2)</f>
        <v>0</v>
      </c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659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1332</v>
      </c>
      <c r="D28" s="226"/>
      <c r="E28" s="227">
        <v>2.7090000000000001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4" t="s">
        <v>1333</v>
      </c>
      <c r="D29" s="226"/>
      <c r="E29" s="227">
        <v>1.0835999999999999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280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44">
        <v>13</v>
      </c>
      <c r="B30" s="245" t="s">
        <v>1080</v>
      </c>
      <c r="C30" s="255" t="s">
        <v>1081</v>
      </c>
      <c r="D30" s="246" t="s">
        <v>0</v>
      </c>
      <c r="E30" s="247">
        <v>685.84474999999998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9">
        <v>0</v>
      </c>
      <c r="O30" s="249">
        <f>ROUND(E30*N30,2)</f>
        <v>0</v>
      </c>
      <c r="P30" s="249">
        <v>0</v>
      </c>
      <c r="Q30" s="250">
        <f>ROUND(E30*P30,2)</f>
        <v>0</v>
      </c>
      <c r="R30" s="225"/>
      <c r="S30" s="225" t="s">
        <v>276</v>
      </c>
      <c r="T30" s="225" t="s">
        <v>277</v>
      </c>
      <c r="U30" s="225">
        <v>0</v>
      </c>
      <c r="V30" s="225">
        <f>ROUND(E30*U30,2)</f>
        <v>0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455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5">
      <c r="A31" s="231" t="s">
        <v>271</v>
      </c>
      <c r="B31" s="232" t="s">
        <v>218</v>
      </c>
      <c r="C31" s="252" t="s">
        <v>219</v>
      </c>
      <c r="D31" s="233"/>
      <c r="E31" s="234"/>
      <c r="F31" s="235"/>
      <c r="G31" s="235">
        <f>SUMIF(AG32:AG72,"&lt;&gt;NOR",G32:G72)</f>
        <v>0</v>
      </c>
      <c r="H31" s="235"/>
      <c r="I31" s="235">
        <f>SUM(I32:I72)</f>
        <v>0</v>
      </c>
      <c r="J31" s="235"/>
      <c r="K31" s="235">
        <f>SUM(K32:K72)</f>
        <v>0</v>
      </c>
      <c r="L31" s="235"/>
      <c r="M31" s="235">
        <f>SUM(M32:M72)</f>
        <v>0</v>
      </c>
      <c r="N31" s="235"/>
      <c r="O31" s="235">
        <f>SUM(O32:O72)</f>
        <v>2.9099999999999997</v>
      </c>
      <c r="P31" s="235"/>
      <c r="Q31" s="236">
        <f>SUM(Q32:Q72)</f>
        <v>0.78000000000000014</v>
      </c>
      <c r="R31" s="230"/>
      <c r="S31" s="230"/>
      <c r="T31" s="230"/>
      <c r="U31" s="230"/>
      <c r="V31" s="230">
        <f>SUM(V32:V72)</f>
        <v>305.95999999999998</v>
      </c>
      <c r="W31" s="230"/>
      <c r="AG31" t="s">
        <v>272</v>
      </c>
    </row>
    <row r="32" spans="1:60" outlineLevel="1" x14ac:dyDescent="0.25">
      <c r="A32" s="237">
        <v>14</v>
      </c>
      <c r="B32" s="238" t="s">
        <v>1334</v>
      </c>
      <c r="C32" s="253" t="s">
        <v>1335</v>
      </c>
      <c r="D32" s="239" t="s">
        <v>370</v>
      </c>
      <c r="E32" s="240">
        <v>45.3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3">
        <f>ROUND(E32*P32,2)</f>
        <v>0</v>
      </c>
      <c r="R32" s="225"/>
      <c r="S32" s="225" t="s">
        <v>276</v>
      </c>
      <c r="T32" s="225" t="s">
        <v>277</v>
      </c>
      <c r="U32" s="225">
        <v>0.21160000000000001</v>
      </c>
      <c r="V32" s="225">
        <f>ROUND(E32*U32,2)</f>
        <v>9.59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659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ht="20.399999999999999" outlineLevel="1" x14ac:dyDescent="0.25">
      <c r="A33" s="223"/>
      <c r="B33" s="224"/>
      <c r="C33" s="254" t="s">
        <v>1336</v>
      </c>
      <c r="D33" s="226"/>
      <c r="E33" s="227">
        <v>45.3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280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44">
        <v>15</v>
      </c>
      <c r="B34" s="245" t="s">
        <v>1337</v>
      </c>
      <c r="C34" s="255" t="s">
        <v>1338</v>
      </c>
      <c r="D34" s="246" t="s">
        <v>333</v>
      </c>
      <c r="E34" s="247">
        <v>90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9">
        <v>4.0000000000000003E-5</v>
      </c>
      <c r="O34" s="249">
        <f>ROUND(E34*N34,2)</f>
        <v>0</v>
      </c>
      <c r="P34" s="249">
        <v>0</v>
      </c>
      <c r="Q34" s="250">
        <f>ROUND(E34*P34,2)</f>
        <v>0</v>
      </c>
      <c r="R34" s="225"/>
      <c r="S34" s="225" t="s">
        <v>276</v>
      </c>
      <c r="T34" s="225" t="s">
        <v>277</v>
      </c>
      <c r="U34" s="225">
        <v>0.13800000000000001</v>
      </c>
      <c r="V34" s="225">
        <f>ROUND(E34*U34,2)</f>
        <v>12.42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659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20.399999999999999" outlineLevel="1" x14ac:dyDescent="0.25">
      <c r="A35" s="244">
        <v>16</v>
      </c>
      <c r="B35" s="245" t="s">
        <v>1339</v>
      </c>
      <c r="C35" s="255" t="s">
        <v>1340</v>
      </c>
      <c r="D35" s="246" t="s">
        <v>370</v>
      </c>
      <c r="E35" s="247">
        <v>56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9">
        <v>0</v>
      </c>
      <c r="O35" s="249">
        <f>ROUND(E35*N35,2)</f>
        <v>0</v>
      </c>
      <c r="P35" s="249">
        <v>0</v>
      </c>
      <c r="Q35" s="250">
        <f>ROUND(E35*P35,2)</f>
        <v>0</v>
      </c>
      <c r="R35" s="225"/>
      <c r="S35" s="225" t="s">
        <v>276</v>
      </c>
      <c r="T35" s="225" t="s">
        <v>277</v>
      </c>
      <c r="U35" s="225">
        <v>0.47016000000000002</v>
      </c>
      <c r="V35" s="225">
        <f>ROUND(E35*U35,2)</f>
        <v>26.33</v>
      </c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659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44">
        <v>17</v>
      </c>
      <c r="B36" s="245" t="s">
        <v>1341</v>
      </c>
      <c r="C36" s="255" t="s">
        <v>1342</v>
      </c>
      <c r="D36" s="246" t="s">
        <v>333</v>
      </c>
      <c r="E36" s="247">
        <v>8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9">
        <v>4.0600000000000002E-3</v>
      </c>
      <c r="O36" s="249">
        <f>ROUND(E36*N36,2)</f>
        <v>0.03</v>
      </c>
      <c r="P36" s="249">
        <v>0</v>
      </c>
      <c r="Q36" s="250">
        <f>ROUND(E36*P36,2)</f>
        <v>0</v>
      </c>
      <c r="R36" s="225"/>
      <c r="S36" s="225" t="s">
        <v>276</v>
      </c>
      <c r="T36" s="225" t="s">
        <v>277</v>
      </c>
      <c r="U36" s="225">
        <v>0.98899999999999999</v>
      </c>
      <c r="V36" s="225">
        <f>ROUND(E36*U36,2)</f>
        <v>7.91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659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37">
        <v>18</v>
      </c>
      <c r="B37" s="238" t="s">
        <v>1343</v>
      </c>
      <c r="C37" s="253" t="s">
        <v>1344</v>
      </c>
      <c r="D37" s="239" t="s">
        <v>370</v>
      </c>
      <c r="E37" s="240">
        <v>44.9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0</v>
      </c>
      <c r="O37" s="242">
        <f>ROUND(E37*N37,2)</f>
        <v>0</v>
      </c>
      <c r="P37" s="242">
        <v>0</v>
      </c>
      <c r="Q37" s="243">
        <f>ROUND(E37*P37,2)</f>
        <v>0</v>
      </c>
      <c r="R37" s="225"/>
      <c r="S37" s="225" t="s">
        <v>276</v>
      </c>
      <c r="T37" s="225" t="s">
        <v>277</v>
      </c>
      <c r="U37" s="225">
        <v>0.56508000000000003</v>
      </c>
      <c r="V37" s="225">
        <f>ROUND(E37*U37,2)</f>
        <v>25.37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659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4" t="s">
        <v>1345</v>
      </c>
      <c r="D38" s="226"/>
      <c r="E38" s="227">
        <v>44.9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280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44">
        <v>19</v>
      </c>
      <c r="B39" s="245" t="s">
        <v>1346</v>
      </c>
      <c r="C39" s="255" t="s">
        <v>1347</v>
      </c>
      <c r="D39" s="246" t="s">
        <v>370</v>
      </c>
      <c r="E39" s="247">
        <v>43.3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0</v>
      </c>
      <c r="O39" s="249">
        <f>ROUND(E39*N39,2)</f>
        <v>0</v>
      </c>
      <c r="P39" s="249">
        <v>0</v>
      </c>
      <c r="Q39" s="250">
        <f>ROUND(E39*P39,2)</f>
        <v>0</v>
      </c>
      <c r="R39" s="225"/>
      <c r="S39" s="225" t="s">
        <v>276</v>
      </c>
      <c r="T39" s="225" t="s">
        <v>277</v>
      </c>
      <c r="U39" s="225">
        <v>0.20585000000000001</v>
      </c>
      <c r="V39" s="225">
        <f>ROUND(E39*U39,2)</f>
        <v>8.91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659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ht="20.399999999999999" outlineLevel="1" x14ac:dyDescent="0.25">
      <c r="A40" s="237">
        <v>20</v>
      </c>
      <c r="B40" s="238" t="s">
        <v>1348</v>
      </c>
      <c r="C40" s="253" t="s">
        <v>1349</v>
      </c>
      <c r="D40" s="239" t="s">
        <v>370</v>
      </c>
      <c r="E40" s="240">
        <v>45.3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2">
        <v>1.14E-3</v>
      </c>
      <c r="O40" s="242">
        <f>ROUND(E40*N40,2)</f>
        <v>0.05</v>
      </c>
      <c r="P40" s="242">
        <v>0</v>
      </c>
      <c r="Q40" s="243">
        <f>ROUND(E40*P40,2)</f>
        <v>0</v>
      </c>
      <c r="R40" s="225"/>
      <c r="S40" s="225" t="s">
        <v>276</v>
      </c>
      <c r="T40" s="225" t="s">
        <v>277</v>
      </c>
      <c r="U40" s="225">
        <v>5.2900000000000003E-2</v>
      </c>
      <c r="V40" s="225">
        <f>ROUND(E40*U40,2)</f>
        <v>2.4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659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ht="20.399999999999999" outlineLevel="1" x14ac:dyDescent="0.25">
      <c r="A41" s="223"/>
      <c r="B41" s="224"/>
      <c r="C41" s="254" t="s">
        <v>1336</v>
      </c>
      <c r="D41" s="226"/>
      <c r="E41" s="227">
        <v>45.3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280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0.399999999999999" outlineLevel="1" x14ac:dyDescent="0.25">
      <c r="A42" s="237">
        <v>21</v>
      </c>
      <c r="B42" s="238" t="s">
        <v>1350</v>
      </c>
      <c r="C42" s="253" t="s">
        <v>1351</v>
      </c>
      <c r="D42" s="239" t="s">
        <v>370</v>
      </c>
      <c r="E42" s="240">
        <v>45.594999999999999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2.7899999999999999E-3</v>
      </c>
      <c r="O42" s="242">
        <f>ROUND(E42*N42,2)</f>
        <v>0.13</v>
      </c>
      <c r="P42" s="242">
        <v>0</v>
      </c>
      <c r="Q42" s="243">
        <f>ROUND(E42*P42,2)</f>
        <v>0</v>
      </c>
      <c r="R42" s="225"/>
      <c r="S42" s="225" t="s">
        <v>276</v>
      </c>
      <c r="T42" s="225" t="s">
        <v>277</v>
      </c>
      <c r="U42" s="225">
        <v>0.71</v>
      </c>
      <c r="V42" s="225">
        <f>ROUND(E42*U42,2)</f>
        <v>32.369999999999997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659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30.6" outlineLevel="1" x14ac:dyDescent="0.25">
      <c r="A43" s="223"/>
      <c r="B43" s="224"/>
      <c r="C43" s="254" t="s">
        <v>1352</v>
      </c>
      <c r="D43" s="226"/>
      <c r="E43" s="227">
        <v>19.5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280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4" t="s">
        <v>1353</v>
      </c>
      <c r="D44" s="226"/>
      <c r="E44" s="227">
        <v>14.795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4" t="s">
        <v>1354</v>
      </c>
      <c r="D45" s="226"/>
      <c r="E45" s="227">
        <v>11.3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280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4">
        <v>22</v>
      </c>
      <c r="B46" s="245" t="s">
        <v>1355</v>
      </c>
      <c r="C46" s="255" t="s">
        <v>1356</v>
      </c>
      <c r="D46" s="246" t="s">
        <v>370</v>
      </c>
      <c r="E46" s="247">
        <v>47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9">
        <v>3.0799999999999998E-3</v>
      </c>
      <c r="O46" s="249">
        <f>ROUND(E46*N46,2)</f>
        <v>0.14000000000000001</v>
      </c>
      <c r="P46" s="249">
        <v>0</v>
      </c>
      <c r="Q46" s="250">
        <f>ROUND(E46*P46,2)</f>
        <v>0</v>
      </c>
      <c r="R46" s="225"/>
      <c r="S46" s="225" t="s">
        <v>276</v>
      </c>
      <c r="T46" s="225" t="s">
        <v>277</v>
      </c>
      <c r="U46" s="225">
        <v>0.57299999999999995</v>
      </c>
      <c r="V46" s="225">
        <f>ROUND(E46*U46,2)</f>
        <v>26.93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659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4">
        <v>23</v>
      </c>
      <c r="B47" s="245" t="s">
        <v>1357</v>
      </c>
      <c r="C47" s="255" t="s">
        <v>1358</v>
      </c>
      <c r="D47" s="246" t="s">
        <v>333</v>
      </c>
      <c r="E47" s="247">
        <v>8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9">
        <v>1E-4</v>
      </c>
      <c r="O47" s="249">
        <f>ROUND(E47*N47,2)</f>
        <v>0</v>
      </c>
      <c r="P47" s="249">
        <v>0</v>
      </c>
      <c r="Q47" s="250">
        <f>ROUND(E47*P47,2)</f>
        <v>0</v>
      </c>
      <c r="R47" s="225"/>
      <c r="S47" s="225" t="s">
        <v>276</v>
      </c>
      <c r="T47" s="225" t="s">
        <v>277</v>
      </c>
      <c r="U47" s="225">
        <v>0.24529999999999999</v>
      </c>
      <c r="V47" s="225">
        <f>ROUND(E47*U47,2)</f>
        <v>1.96</v>
      </c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659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37">
        <v>24</v>
      </c>
      <c r="B48" s="238" t="s">
        <v>1359</v>
      </c>
      <c r="C48" s="253" t="s">
        <v>1360</v>
      </c>
      <c r="D48" s="239" t="s">
        <v>370</v>
      </c>
      <c r="E48" s="240">
        <v>45.3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0</v>
      </c>
      <c r="O48" s="242">
        <f>ROUND(E48*N48,2)</f>
        <v>0</v>
      </c>
      <c r="P48" s="242">
        <v>3.2599999999999999E-3</v>
      </c>
      <c r="Q48" s="243">
        <f>ROUND(E48*P48,2)</f>
        <v>0.15</v>
      </c>
      <c r="R48" s="225"/>
      <c r="S48" s="225" t="s">
        <v>276</v>
      </c>
      <c r="T48" s="225" t="s">
        <v>277</v>
      </c>
      <c r="U48" s="225">
        <v>6.5549999999999997E-2</v>
      </c>
      <c r="V48" s="225">
        <f>ROUND(E48*U48,2)</f>
        <v>2.97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659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ht="20.399999999999999" outlineLevel="1" x14ac:dyDescent="0.25">
      <c r="A49" s="223"/>
      <c r="B49" s="224"/>
      <c r="C49" s="254" t="s">
        <v>1336</v>
      </c>
      <c r="D49" s="226"/>
      <c r="E49" s="227">
        <v>45.3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280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7">
        <v>25</v>
      </c>
      <c r="B50" s="238" t="s">
        <v>1361</v>
      </c>
      <c r="C50" s="253" t="s">
        <v>1362</v>
      </c>
      <c r="D50" s="239" t="s">
        <v>370</v>
      </c>
      <c r="E50" s="240">
        <v>44.9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0</v>
      </c>
      <c r="O50" s="242">
        <f>ROUND(E50*N50,2)</f>
        <v>0</v>
      </c>
      <c r="P50" s="242">
        <v>2.0500000000000002E-3</v>
      </c>
      <c r="Q50" s="243">
        <f>ROUND(E50*P50,2)</f>
        <v>0.09</v>
      </c>
      <c r="R50" s="225"/>
      <c r="S50" s="225" t="s">
        <v>276</v>
      </c>
      <c r="T50" s="225" t="s">
        <v>277</v>
      </c>
      <c r="U50" s="225">
        <v>5.2900000000000003E-2</v>
      </c>
      <c r="V50" s="225">
        <f>ROUND(E50*U50,2)</f>
        <v>2.38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659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4" t="s">
        <v>1345</v>
      </c>
      <c r="D51" s="226"/>
      <c r="E51" s="227">
        <v>44.9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280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44">
        <v>26</v>
      </c>
      <c r="B52" s="245" t="s">
        <v>1363</v>
      </c>
      <c r="C52" s="255" t="s">
        <v>1364</v>
      </c>
      <c r="D52" s="246" t="s">
        <v>333</v>
      </c>
      <c r="E52" s="247">
        <v>2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9">
        <v>0</v>
      </c>
      <c r="O52" s="249">
        <f>ROUND(E52*N52,2)</f>
        <v>0</v>
      </c>
      <c r="P52" s="249">
        <v>3.0300000000000001E-3</v>
      </c>
      <c r="Q52" s="250">
        <f>ROUND(E52*P52,2)</f>
        <v>0.01</v>
      </c>
      <c r="R52" s="225"/>
      <c r="S52" s="225" t="s">
        <v>276</v>
      </c>
      <c r="T52" s="225" t="s">
        <v>277</v>
      </c>
      <c r="U52" s="225">
        <v>9.3149999999999997E-2</v>
      </c>
      <c r="V52" s="225">
        <f>ROUND(E52*U52,2)</f>
        <v>0.19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659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44">
        <v>27</v>
      </c>
      <c r="B53" s="245" t="s">
        <v>1365</v>
      </c>
      <c r="C53" s="255" t="s">
        <v>1366</v>
      </c>
      <c r="D53" s="246" t="s">
        <v>370</v>
      </c>
      <c r="E53" s="247">
        <v>56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9">
        <v>0</v>
      </c>
      <c r="O53" s="249">
        <f>ROUND(E53*N53,2)</f>
        <v>0</v>
      </c>
      <c r="P53" s="249">
        <v>3.3600000000000001E-3</v>
      </c>
      <c r="Q53" s="250">
        <f>ROUND(E53*P53,2)</f>
        <v>0.19</v>
      </c>
      <c r="R53" s="225"/>
      <c r="S53" s="225" t="s">
        <v>276</v>
      </c>
      <c r="T53" s="225" t="s">
        <v>277</v>
      </c>
      <c r="U53" s="225">
        <v>7.9350000000000004E-2</v>
      </c>
      <c r="V53" s="225">
        <f>ROUND(E53*U53,2)</f>
        <v>4.4400000000000004</v>
      </c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659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44">
        <v>28</v>
      </c>
      <c r="B54" s="245" t="s">
        <v>1367</v>
      </c>
      <c r="C54" s="255" t="s">
        <v>1368</v>
      </c>
      <c r="D54" s="246" t="s">
        <v>333</v>
      </c>
      <c r="E54" s="247">
        <v>8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9">
        <v>0</v>
      </c>
      <c r="O54" s="249">
        <f>ROUND(E54*N54,2)</f>
        <v>0</v>
      </c>
      <c r="P54" s="249">
        <v>1.15E-3</v>
      </c>
      <c r="Q54" s="250">
        <f>ROUND(E54*P54,2)</f>
        <v>0.01</v>
      </c>
      <c r="R54" s="225"/>
      <c r="S54" s="225" t="s">
        <v>276</v>
      </c>
      <c r="T54" s="225" t="s">
        <v>277</v>
      </c>
      <c r="U54" s="225">
        <v>0.10580000000000001</v>
      </c>
      <c r="V54" s="225">
        <f>ROUND(E54*U54,2)</f>
        <v>0.85</v>
      </c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659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4">
        <v>29</v>
      </c>
      <c r="B55" s="245" t="s">
        <v>1369</v>
      </c>
      <c r="C55" s="255" t="s">
        <v>1370</v>
      </c>
      <c r="D55" s="246" t="s">
        <v>333</v>
      </c>
      <c r="E55" s="247">
        <v>1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9">
        <v>0</v>
      </c>
      <c r="O55" s="249">
        <f>ROUND(E55*N55,2)</f>
        <v>0</v>
      </c>
      <c r="P55" s="249">
        <v>2.0080000000000001E-2</v>
      </c>
      <c r="Q55" s="250">
        <f>ROUND(E55*P55,2)</f>
        <v>0.02</v>
      </c>
      <c r="R55" s="225"/>
      <c r="S55" s="225" t="s">
        <v>276</v>
      </c>
      <c r="T55" s="225" t="s">
        <v>277</v>
      </c>
      <c r="U55" s="225">
        <v>0.10580000000000001</v>
      </c>
      <c r="V55" s="225">
        <f>ROUND(E55*U55,2)</f>
        <v>0.11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659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4">
        <v>30</v>
      </c>
      <c r="B56" s="245" t="s">
        <v>1371</v>
      </c>
      <c r="C56" s="255" t="s">
        <v>1372</v>
      </c>
      <c r="D56" s="246" t="s">
        <v>370</v>
      </c>
      <c r="E56" s="247">
        <v>43.3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9">
        <v>0</v>
      </c>
      <c r="O56" s="249">
        <f>ROUND(E56*N56,2)</f>
        <v>0</v>
      </c>
      <c r="P56" s="249">
        <v>1.97E-3</v>
      </c>
      <c r="Q56" s="250">
        <f>ROUND(E56*P56,2)</f>
        <v>0.09</v>
      </c>
      <c r="R56" s="225"/>
      <c r="S56" s="225" t="s">
        <v>276</v>
      </c>
      <c r="T56" s="225" t="s">
        <v>277</v>
      </c>
      <c r="U56" s="225">
        <v>5.2900000000000003E-2</v>
      </c>
      <c r="V56" s="225">
        <f>ROUND(E56*U56,2)</f>
        <v>2.29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659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7">
        <v>31</v>
      </c>
      <c r="B57" s="238" t="s">
        <v>637</v>
      </c>
      <c r="C57" s="253" t="s">
        <v>638</v>
      </c>
      <c r="D57" s="239" t="s">
        <v>370</v>
      </c>
      <c r="E57" s="240">
        <v>45.594999999999999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0</v>
      </c>
      <c r="O57" s="242">
        <f>ROUND(E57*N57,2)</f>
        <v>0</v>
      </c>
      <c r="P57" s="242">
        <v>1.3500000000000001E-3</v>
      </c>
      <c r="Q57" s="243">
        <f>ROUND(E57*P57,2)</f>
        <v>0.06</v>
      </c>
      <c r="R57" s="225"/>
      <c r="S57" s="225" t="s">
        <v>276</v>
      </c>
      <c r="T57" s="225" t="s">
        <v>277</v>
      </c>
      <c r="U57" s="225">
        <v>9.1999999999999998E-2</v>
      </c>
      <c r="V57" s="225">
        <f>ROUND(E57*U57,2)</f>
        <v>4.1900000000000004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659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30.6" outlineLevel="1" x14ac:dyDescent="0.25">
      <c r="A58" s="223"/>
      <c r="B58" s="224"/>
      <c r="C58" s="254" t="s">
        <v>1352</v>
      </c>
      <c r="D58" s="226"/>
      <c r="E58" s="227">
        <v>19.5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280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4" t="s">
        <v>1353</v>
      </c>
      <c r="D59" s="226"/>
      <c r="E59" s="227">
        <v>14.795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280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4" t="s">
        <v>1354</v>
      </c>
      <c r="D60" s="226"/>
      <c r="E60" s="227">
        <v>11.3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280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44">
        <v>32</v>
      </c>
      <c r="B61" s="245" t="s">
        <v>1373</v>
      </c>
      <c r="C61" s="255" t="s">
        <v>1374</v>
      </c>
      <c r="D61" s="246" t="s">
        <v>333</v>
      </c>
      <c r="E61" s="247">
        <v>8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9">
        <v>0</v>
      </c>
      <c r="O61" s="249">
        <f>ROUND(E61*N61,2)</f>
        <v>0</v>
      </c>
      <c r="P61" s="249">
        <v>2.0899999999999998E-3</v>
      </c>
      <c r="Q61" s="250">
        <f>ROUND(E61*P61,2)</f>
        <v>0.02</v>
      </c>
      <c r="R61" s="225"/>
      <c r="S61" s="225" t="s">
        <v>276</v>
      </c>
      <c r="T61" s="225" t="s">
        <v>277</v>
      </c>
      <c r="U61" s="225">
        <v>0.08</v>
      </c>
      <c r="V61" s="225">
        <f>ROUND(E61*U61,2)</f>
        <v>0.64</v>
      </c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659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44">
        <v>33</v>
      </c>
      <c r="B62" s="245" t="s">
        <v>1375</v>
      </c>
      <c r="C62" s="255" t="s">
        <v>1376</v>
      </c>
      <c r="D62" s="246" t="s">
        <v>370</v>
      </c>
      <c r="E62" s="247">
        <v>47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9">
        <v>0</v>
      </c>
      <c r="O62" s="249">
        <f>ROUND(E62*N62,2)</f>
        <v>0</v>
      </c>
      <c r="P62" s="249">
        <v>2.8500000000000001E-3</v>
      </c>
      <c r="Q62" s="250">
        <f>ROUND(E62*P62,2)</f>
        <v>0.13</v>
      </c>
      <c r="R62" s="225"/>
      <c r="S62" s="225" t="s">
        <v>276</v>
      </c>
      <c r="T62" s="225" t="s">
        <v>277</v>
      </c>
      <c r="U62" s="225">
        <v>0.06</v>
      </c>
      <c r="V62" s="225">
        <f>ROUND(E62*U62,2)</f>
        <v>2.82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659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4">
        <v>34</v>
      </c>
      <c r="B63" s="245" t="s">
        <v>1377</v>
      </c>
      <c r="C63" s="255" t="s">
        <v>1378</v>
      </c>
      <c r="D63" s="246" t="s">
        <v>333</v>
      </c>
      <c r="E63" s="247">
        <v>8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9">
        <v>0</v>
      </c>
      <c r="O63" s="249">
        <f>ROUND(E63*N63,2)</f>
        <v>0</v>
      </c>
      <c r="P63" s="249">
        <v>6.8999999999999997E-4</v>
      </c>
      <c r="Q63" s="250">
        <f>ROUND(E63*P63,2)</f>
        <v>0.01</v>
      </c>
      <c r="R63" s="225"/>
      <c r="S63" s="225" t="s">
        <v>276</v>
      </c>
      <c r="T63" s="225" t="s">
        <v>277</v>
      </c>
      <c r="U63" s="225">
        <v>7.0000000000000007E-2</v>
      </c>
      <c r="V63" s="225">
        <f>ROUND(E63*U63,2)</f>
        <v>0.56000000000000005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659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ht="20.399999999999999" outlineLevel="1" x14ac:dyDescent="0.25">
      <c r="A64" s="237">
        <v>35</v>
      </c>
      <c r="B64" s="238" t="s">
        <v>1379</v>
      </c>
      <c r="C64" s="253" t="s">
        <v>1380</v>
      </c>
      <c r="D64" s="239" t="s">
        <v>314</v>
      </c>
      <c r="E64" s="240">
        <v>456.27409999999998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5.5900000000000004E-3</v>
      </c>
      <c r="O64" s="242">
        <f>ROUND(E64*N64,2)</f>
        <v>2.5499999999999998</v>
      </c>
      <c r="P64" s="242">
        <v>0</v>
      </c>
      <c r="Q64" s="243">
        <f>ROUND(E64*P64,2)</f>
        <v>0</v>
      </c>
      <c r="R64" s="225"/>
      <c r="S64" s="225" t="s">
        <v>276</v>
      </c>
      <c r="T64" s="225" t="s">
        <v>277</v>
      </c>
      <c r="U64" s="225">
        <v>0.27700000000000002</v>
      </c>
      <c r="V64" s="225">
        <f>ROUND(E64*U64,2)</f>
        <v>126.39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659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4" t="s">
        <v>1381</v>
      </c>
      <c r="D65" s="226"/>
      <c r="E65" s="227">
        <v>451.5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280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54" t="s">
        <v>1382</v>
      </c>
      <c r="D66" s="226"/>
      <c r="E66" s="227">
        <v>4.7741300000000004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280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44">
        <v>36</v>
      </c>
      <c r="B67" s="245" t="s">
        <v>1383</v>
      </c>
      <c r="C67" s="255" t="s">
        <v>1384</v>
      </c>
      <c r="D67" s="246" t="s">
        <v>370</v>
      </c>
      <c r="E67" s="247">
        <v>43.3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9">
        <v>0</v>
      </c>
      <c r="O67" s="249">
        <f>ROUND(E67*N67,2)</f>
        <v>0</v>
      </c>
      <c r="P67" s="249">
        <v>0</v>
      </c>
      <c r="Q67" s="250">
        <f>ROUND(E67*P67,2)</f>
        <v>0</v>
      </c>
      <c r="R67" s="225"/>
      <c r="S67" s="225" t="s">
        <v>276</v>
      </c>
      <c r="T67" s="225" t="s">
        <v>277</v>
      </c>
      <c r="U67" s="225">
        <v>5.7500000000000002E-2</v>
      </c>
      <c r="V67" s="225">
        <f>ROUND(E67*U67,2)</f>
        <v>2.4900000000000002</v>
      </c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659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44">
        <v>37</v>
      </c>
      <c r="B68" s="245" t="s">
        <v>1385</v>
      </c>
      <c r="C68" s="255" t="s">
        <v>1386</v>
      </c>
      <c r="D68" s="246" t="s">
        <v>333</v>
      </c>
      <c r="E68" s="247">
        <v>1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9">
        <v>6.5500000000000003E-3</v>
      </c>
      <c r="O68" s="249">
        <f>ROUND(E68*N68,2)</f>
        <v>0.01</v>
      </c>
      <c r="P68" s="249">
        <v>0</v>
      </c>
      <c r="Q68" s="250">
        <f>ROUND(E68*P68,2)</f>
        <v>0</v>
      </c>
      <c r="R68" s="225"/>
      <c r="S68" s="225" t="s">
        <v>276</v>
      </c>
      <c r="T68" s="225" t="s">
        <v>277</v>
      </c>
      <c r="U68" s="225">
        <v>1.4524999999999999</v>
      </c>
      <c r="V68" s="225">
        <f>ROUND(E68*U68,2)</f>
        <v>1.45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659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44">
        <v>38</v>
      </c>
      <c r="B69" s="245" t="s">
        <v>1387</v>
      </c>
      <c r="C69" s="255" t="s">
        <v>1388</v>
      </c>
      <c r="D69" s="246" t="s">
        <v>0</v>
      </c>
      <c r="E69" s="247">
        <v>4020.5543499999999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9">
        <v>0</v>
      </c>
      <c r="O69" s="249">
        <f>ROUND(E69*N69,2)</f>
        <v>0</v>
      </c>
      <c r="P69" s="249">
        <v>0</v>
      </c>
      <c r="Q69" s="250">
        <f>ROUND(E69*P69,2)</f>
        <v>0</v>
      </c>
      <c r="R69" s="225"/>
      <c r="S69" s="225" t="s">
        <v>276</v>
      </c>
      <c r="T69" s="225" t="s">
        <v>277</v>
      </c>
      <c r="U69" s="225">
        <v>0</v>
      </c>
      <c r="V69" s="225">
        <f>ROUND(E69*U69,2)</f>
        <v>0</v>
      </c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455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44">
        <v>39</v>
      </c>
      <c r="B70" s="245" t="s">
        <v>1389</v>
      </c>
      <c r="C70" s="255" t="s">
        <v>1390</v>
      </c>
      <c r="D70" s="246" t="s">
        <v>370</v>
      </c>
      <c r="E70" s="247">
        <v>51.5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9">
        <v>0</v>
      </c>
      <c r="O70" s="249">
        <f>ROUND(E70*N70,2)</f>
        <v>0</v>
      </c>
      <c r="P70" s="249">
        <v>0</v>
      </c>
      <c r="Q70" s="250">
        <f>ROUND(E70*P70,2)</f>
        <v>0</v>
      </c>
      <c r="R70" s="225"/>
      <c r="S70" s="225" t="s">
        <v>289</v>
      </c>
      <c r="T70" s="225" t="s">
        <v>277</v>
      </c>
      <c r="U70" s="225">
        <v>0</v>
      </c>
      <c r="V70" s="225">
        <f>ROUND(E70*U70,2)</f>
        <v>0</v>
      </c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659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44">
        <v>40</v>
      </c>
      <c r="B71" s="245" t="s">
        <v>1391</v>
      </c>
      <c r="C71" s="255" t="s">
        <v>1392</v>
      </c>
      <c r="D71" s="246" t="s">
        <v>333</v>
      </c>
      <c r="E71" s="247">
        <v>8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9">
        <v>1E-4</v>
      </c>
      <c r="O71" s="249">
        <f>ROUND(E71*N71,2)</f>
        <v>0</v>
      </c>
      <c r="P71" s="249">
        <v>0</v>
      </c>
      <c r="Q71" s="250">
        <f>ROUND(E71*P71,2)</f>
        <v>0</v>
      </c>
      <c r="R71" s="225"/>
      <c r="S71" s="225" t="s">
        <v>289</v>
      </c>
      <c r="T71" s="225" t="s">
        <v>277</v>
      </c>
      <c r="U71" s="225">
        <v>0</v>
      </c>
      <c r="V71" s="225">
        <f>ROUND(E71*U71,2)</f>
        <v>0</v>
      </c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659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44">
        <v>41</v>
      </c>
      <c r="B72" s="245" t="s">
        <v>1393</v>
      </c>
      <c r="C72" s="255" t="s">
        <v>1394</v>
      </c>
      <c r="D72" s="246" t="s">
        <v>333</v>
      </c>
      <c r="E72" s="247">
        <v>8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9">
        <v>8.0000000000000007E-5</v>
      </c>
      <c r="O72" s="249">
        <f>ROUND(E72*N72,2)</f>
        <v>0</v>
      </c>
      <c r="P72" s="249">
        <v>0</v>
      </c>
      <c r="Q72" s="250">
        <f>ROUND(E72*P72,2)</f>
        <v>0</v>
      </c>
      <c r="R72" s="225"/>
      <c r="S72" s="225" t="s">
        <v>289</v>
      </c>
      <c r="T72" s="225" t="s">
        <v>277</v>
      </c>
      <c r="U72" s="225">
        <v>0</v>
      </c>
      <c r="V72" s="225">
        <f>ROUND(E72*U72,2)</f>
        <v>0</v>
      </c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659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x14ac:dyDescent="0.25">
      <c r="A73" s="231" t="s">
        <v>271</v>
      </c>
      <c r="B73" s="232" t="s">
        <v>220</v>
      </c>
      <c r="C73" s="252" t="s">
        <v>221</v>
      </c>
      <c r="D73" s="233"/>
      <c r="E73" s="234"/>
      <c r="F73" s="235"/>
      <c r="G73" s="235">
        <f>SUMIF(AG74:AG78,"&lt;&gt;NOR",G74:G78)</f>
        <v>0</v>
      </c>
      <c r="H73" s="235"/>
      <c r="I73" s="235">
        <f>SUM(I74:I78)</f>
        <v>0</v>
      </c>
      <c r="J73" s="235"/>
      <c r="K73" s="235">
        <f>SUM(K74:K78)</f>
        <v>0</v>
      </c>
      <c r="L73" s="235"/>
      <c r="M73" s="235">
        <f>SUM(M74:M78)</f>
        <v>0</v>
      </c>
      <c r="N73" s="235"/>
      <c r="O73" s="235">
        <f>SUM(O74:O78)</f>
        <v>0.09</v>
      </c>
      <c r="P73" s="235"/>
      <c r="Q73" s="236">
        <f>SUM(Q74:Q78)</f>
        <v>0</v>
      </c>
      <c r="R73" s="230"/>
      <c r="S73" s="230"/>
      <c r="T73" s="230"/>
      <c r="U73" s="230"/>
      <c r="V73" s="230">
        <f>SUM(V74:V78)</f>
        <v>61.87</v>
      </c>
      <c r="W73" s="230"/>
      <c r="AG73" t="s">
        <v>272</v>
      </c>
    </row>
    <row r="74" spans="1:60" outlineLevel="1" x14ac:dyDescent="0.25">
      <c r="A74" s="244">
        <v>42</v>
      </c>
      <c r="B74" s="245" t="s">
        <v>1395</v>
      </c>
      <c r="C74" s="255" t="s">
        <v>1396</v>
      </c>
      <c r="D74" s="246" t="s">
        <v>370</v>
      </c>
      <c r="E74" s="247">
        <v>45.3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9">
        <v>5.1000000000000004E-4</v>
      </c>
      <c r="O74" s="249">
        <f>ROUND(E74*N74,2)</f>
        <v>0.02</v>
      </c>
      <c r="P74" s="249">
        <v>0</v>
      </c>
      <c r="Q74" s="250">
        <f>ROUND(E74*P74,2)</f>
        <v>0</v>
      </c>
      <c r="R74" s="225"/>
      <c r="S74" s="225" t="s">
        <v>276</v>
      </c>
      <c r="T74" s="225" t="s">
        <v>277</v>
      </c>
      <c r="U74" s="225">
        <v>6.7000000000000004E-2</v>
      </c>
      <c r="V74" s="225">
        <f>ROUND(E74*U74,2)</f>
        <v>3.04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659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44">
        <v>43</v>
      </c>
      <c r="B75" s="245" t="s">
        <v>1397</v>
      </c>
      <c r="C75" s="255" t="s">
        <v>1398</v>
      </c>
      <c r="D75" s="246" t="s">
        <v>333</v>
      </c>
      <c r="E75" s="247">
        <v>90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9">
        <v>2.1000000000000001E-4</v>
      </c>
      <c r="O75" s="249">
        <f>ROUND(E75*N75,2)</f>
        <v>0.02</v>
      </c>
      <c r="P75" s="249">
        <v>0</v>
      </c>
      <c r="Q75" s="250">
        <f>ROUND(E75*P75,2)</f>
        <v>0</v>
      </c>
      <c r="R75" s="225"/>
      <c r="S75" s="225" t="s">
        <v>276</v>
      </c>
      <c r="T75" s="225" t="s">
        <v>277</v>
      </c>
      <c r="U75" s="225">
        <v>2.9000000000000001E-2</v>
      </c>
      <c r="V75" s="225">
        <f>ROUND(E75*U75,2)</f>
        <v>2.61</v>
      </c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659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44">
        <v>44</v>
      </c>
      <c r="B76" s="245" t="s">
        <v>1399</v>
      </c>
      <c r="C76" s="255" t="s">
        <v>1400</v>
      </c>
      <c r="D76" s="246" t="s">
        <v>333</v>
      </c>
      <c r="E76" s="247">
        <v>2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9">
        <v>1.2099999999999999E-3</v>
      </c>
      <c r="O76" s="249">
        <f>ROUND(E76*N76,2)</f>
        <v>0</v>
      </c>
      <c r="P76" s="249">
        <v>0</v>
      </c>
      <c r="Q76" s="250">
        <f>ROUND(E76*P76,2)</f>
        <v>0</v>
      </c>
      <c r="R76" s="225"/>
      <c r="S76" s="225" t="s">
        <v>276</v>
      </c>
      <c r="T76" s="225" t="s">
        <v>277</v>
      </c>
      <c r="U76" s="225">
        <v>2.9000000000000001E-2</v>
      </c>
      <c r="V76" s="225">
        <f>ROUND(E76*U76,2)</f>
        <v>0.06</v>
      </c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659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44">
        <v>45</v>
      </c>
      <c r="B77" s="245" t="s">
        <v>1401</v>
      </c>
      <c r="C77" s="255" t="s">
        <v>1402</v>
      </c>
      <c r="D77" s="246" t="s">
        <v>314</v>
      </c>
      <c r="E77" s="247">
        <v>451.5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9">
        <v>1E-4</v>
      </c>
      <c r="O77" s="249">
        <f>ROUND(E77*N77,2)</f>
        <v>0.05</v>
      </c>
      <c r="P77" s="249">
        <v>0</v>
      </c>
      <c r="Q77" s="250">
        <f>ROUND(E77*P77,2)</f>
        <v>0</v>
      </c>
      <c r="R77" s="225"/>
      <c r="S77" s="225" t="s">
        <v>276</v>
      </c>
      <c r="T77" s="225" t="s">
        <v>277</v>
      </c>
      <c r="U77" s="225">
        <v>0.1</v>
      </c>
      <c r="V77" s="225">
        <f>ROUND(E77*U77,2)</f>
        <v>45.15</v>
      </c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659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44">
        <v>46</v>
      </c>
      <c r="B78" s="245" t="s">
        <v>1403</v>
      </c>
      <c r="C78" s="255" t="s">
        <v>1404</v>
      </c>
      <c r="D78" s="246" t="s">
        <v>0</v>
      </c>
      <c r="E78" s="247">
        <v>478.8116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9">
        <v>0</v>
      </c>
      <c r="O78" s="249">
        <f>ROUND(E78*N78,2)</f>
        <v>0</v>
      </c>
      <c r="P78" s="249">
        <v>0</v>
      </c>
      <c r="Q78" s="250">
        <f>ROUND(E78*P78,2)</f>
        <v>0</v>
      </c>
      <c r="R78" s="225"/>
      <c r="S78" s="225" t="s">
        <v>276</v>
      </c>
      <c r="T78" s="225" t="s">
        <v>277</v>
      </c>
      <c r="U78" s="225">
        <v>2.3E-2</v>
      </c>
      <c r="V78" s="225">
        <f>ROUND(E78*U78,2)</f>
        <v>11.01</v>
      </c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455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x14ac:dyDescent="0.25">
      <c r="A79" s="231" t="s">
        <v>271</v>
      </c>
      <c r="B79" s="232" t="s">
        <v>234</v>
      </c>
      <c r="C79" s="252" t="s">
        <v>235</v>
      </c>
      <c r="D79" s="233"/>
      <c r="E79" s="234"/>
      <c r="F79" s="235"/>
      <c r="G79" s="235">
        <f>SUMIF(AG80:AG83,"&lt;&gt;NOR",G80:G83)</f>
        <v>0</v>
      </c>
      <c r="H79" s="235"/>
      <c r="I79" s="235">
        <f>SUM(I80:I83)</f>
        <v>0</v>
      </c>
      <c r="J79" s="235"/>
      <c r="K79" s="235">
        <f>SUM(K80:K83)</f>
        <v>0</v>
      </c>
      <c r="L79" s="235"/>
      <c r="M79" s="235">
        <f>SUM(M80:M83)</f>
        <v>0</v>
      </c>
      <c r="N79" s="235"/>
      <c r="O79" s="235">
        <f>SUM(O80:O83)</f>
        <v>0.17</v>
      </c>
      <c r="P79" s="235"/>
      <c r="Q79" s="236">
        <f>SUM(Q80:Q83)</f>
        <v>0</v>
      </c>
      <c r="R79" s="230"/>
      <c r="S79" s="230"/>
      <c r="T79" s="230"/>
      <c r="U79" s="230"/>
      <c r="V79" s="230">
        <f>SUM(V80:V83)</f>
        <v>161.13999999999999</v>
      </c>
      <c r="W79" s="230"/>
      <c r="AG79" t="s">
        <v>272</v>
      </c>
    </row>
    <row r="80" spans="1:60" ht="20.399999999999999" outlineLevel="1" x14ac:dyDescent="0.25">
      <c r="A80" s="237">
        <v>47</v>
      </c>
      <c r="B80" s="238" t="s">
        <v>1405</v>
      </c>
      <c r="C80" s="253" t="s">
        <v>1406</v>
      </c>
      <c r="D80" s="239" t="s">
        <v>314</v>
      </c>
      <c r="E80" s="240">
        <v>1074.26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1.6000000000000001E-4</v>
      </c>
      <c r="O80" s="242">
        <f>ROUND(E80*N80,2)</f>
        <v>0.17</v>
      </c>
      <c r="P80" s="242">
        <v>0</v>
      </c>
      <c r="Q80" s="243">
        <f>ROUND(E80*P80,2)</f>
        <v>0</v>
      </c>
      <c r="R80" s="225"/>
      <c r="S80" s="225" t="s">
        <v>276</v>
      </c>
      <c r="T80" s="225" t="s">
        <v>277</v>
      </c>
      <c r="U80" s="225">
        <v>0.15</v>
      </c>
      <c r="V80" s="225">
        <f>ROUND(E80*U80,2)</f>
        <v>161.13999999999999</v>
      </c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659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54" t="s">
        <v>1407</v>
      </c>
      <c r="D81" s="226"/>
      <c r="E81" s="227">
        <v>695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280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54" t="s">
        <v>1408</v>
      </c>
      <c r="D82" s="226"/>
      <c r="E82" s="227">
        <v>288.95999999999998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280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4" t="s">
        <v>1409</v>
      </c>
      <c r="D83" s="226"/>
      <c r="E83" s="227">
        <v>90.3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x14ac:dyDescent="0.25">
      <c r="A84" s="231" t="s">
        <v>271</v>
      </c>
      <c r="B84" s="232" t="s">
        <v>245</v>
      </c>
      <c r="C84" s="252" t="s">
        <v>29</v>
      </c>
      <c r="D84" s="233"/>
      <c r="E84" s="234"/>
      <c r="F84" s="235"/>
      <c r="G84" s="235">
        <f>SUMIF(AG85:AG91,"&lt;&gt;NOR",G85:G91)</f>
        <v>0</v>
      </c>
      <c r="H84" s="235"/>
      <c r="I84" s="235">
        <f>SUM(I85:I91)</f>
        <v>0</v>
      </c>
      <c r="J84" s="235"/>
      <c r="K84" s="235">
        <f>SUM(K85:K91)</f>
        <v>0</v>
      </c>
      <c r="L84" s="235"/>
      <c r="M84" s="235">
        <f>SUM(M85:M91)</f>
        <v>0</v>
      </c>
      <c r="N84" s="235"/>
      <c r="O84" s="235">
        <f>SUM(O85:O91)</f>
        <v>0</v>
      </c>
      <c r="P84" s="235"/>
      <c r="Q84" s="236">
        <f>SUM(Q85:Q91)</f>
        <v>0</v>
      </c>
      <c r="R84" s="230"/>
      <c r="S84" s="230"/>
      <c r="T84" s="230"/>
      <c r="U84" s="230"/>
      <c r="V84" s="230">
        <f>SUM(V85:V91)</f>
        <v>0</v>
      </c>
      <c r="W84" s="230"/>
      <c r="AG84" t="s">
        <v>272</v>
      </c>
    </row>
    <row r="85" spans="1:60" outlineLevel="1" x14ac:dyDescent="0.25">
      <c r="A85" s="244">
        <v>48</v>
      </c>
      <c r="B85" s="245" t="s">
        <v>899</v>
      </c>
      <c r="C85" s="255" t="s">
        <v>900</v>
      </c>
      <c r="D85" s="246" t="s">
        <v>901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9">
        <v>0</v>
      </c>
      <c r="O85" s="249">
        <f>ROUND(E85*N85,2)</f>
        <v>0</v>
      </c>
      <c r="P85" s="249">
        <v>0</v>
      </c>
      <c r="Q85" s="250">
        <f>ROUND(E85*P85,2)</f>
        <v>0</v>
      </c>
      <c r="R85" s="225"/>
      <c r="S85" s="225" t="s">
        <v>276</v>
      </c>
      <c r="T85" s="225" t="s">
        <v>277</v>
      </c>
      <c r="U85" s="225">
        <v>0</v>
      </c>
      <c r="V85" s="225">
        <f>ROUND(E85*U85,2)</f>
        <v>0</v>
      </c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902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44">
        <v>49</v>
      </c>
      <c r="B86" s="245" t="s">
        <v>903</v>
      </c>
      <c r="C86" s="255" t="s">
        <v>904</v>
      </c>
      <c r="D86" s="246" t="s">
        <v>901</v>
      </c>
      <c r="E86" s="247">
        <v>1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9">
        <v>0</v>
      </c>
      <c r="O86" s="249">
        <f>ROUND(E86*N86,2)</f>
        <v>0</v>
      </c>
      <c r="P86" s="249">
        <v>0</v>
      </c>
      <c r="Q86" s="250">
        <f>ROUND(E86*P86,2)</f>
        <v>0</v>
      </c>
      <c r="R86" s="225"/>
      <c r="S86" s="225" t="s">
        <v>289</v>
      </c>
      <c r="T86" s="225" t="s">
        <v>277</v>
      </c>
      <c r="U86" s="225">
        <v>0</v>
      </c>
      <c r="V86" s="225">
        <f>ROUND(E86*U86,2)</f>
        <v>0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902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30.6" outlineLevel="1" x14ac:dyDescent="0.25">
      <c r="A87" s="244">
        <v>50</v>
      </c>
      <c r="B87" s="245" t="s">
        <v>905</v>
      </c>
      <c r="C87" s="255" t="s">
        <v>906</v>
      </c>
      <c r="D87" s="246" t="s">
        <v>901</v>
      </c>
      <c r="E87" s="247">
        <v>1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21</v>
      </c>
      <c r="M87" s="249">
        <f>G87*(1+L87/100)</f>
        <v>0</v>
      </c>
      <c r="N87" s="249">
        <v>0</v>
      </c>
      <c r="O87" s="249">
        <f>ROUND(E87*N87,2)</f>
        <v>0</v>
      </c>
      <c r="P87" s="249">
        <v>0</v>
      </c>
      <c r="Q87" s="250">
        <f>ROUND(E87*P87,2)</f>
        <v>0</v>
      </c>
      <c r="R87" s="225"/>
      <c r="S87" s="225" t="s">
        <v>289</v>
      </c>
      <c r="T87" s="225" t="s">
        <v>277</v>
      </c>
      <c r="U87" s="225">
        <v>0</v>
      </c>
      <c r="V87" s="225">
        <f>ROUND(E87*U87,2)</f>
        <v>0</v>
      </c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902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44">
        <v>51</v>
      </c>
      <c r="B88" s="245" t="s">
        <v>907</v>
      </c>
      <c r="C88" s="255" t="s">
        <v>908</v>
      </c>
      <c r="D88" s="246" t="s">
        <v>901</v>
      </c>
      <c r="E88" s="247">
        <v>1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9">
        <v>0</v>
      </c>
      <c r="O88" s="249">
        <f>ROUND(E88*N88,2)</f>
        <v>0</v>
      </c>
      <c r="P88" s="249">
        <v>0</v>
      </c>
      <c r="Q88" s="250">
        <f>ROUND(E88*P88,2)</f>
        <v>0</v>
      </c>
      <c r="R88" s="225"/>
      <c r="S88" s="225" t="s">
        <v>289</v>
      </c>
      <c r="T88" s="225" t="s">
        <v>277</v>
      </c>
      <c r="U88" s="225">
        <v>0</v>
      </c>
      <c r="V88" s="225">
        <f>ROUND(E88*U88,2)</f>
        <v>0</v>
      </c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902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44">
        <v>52</v>
      </c>
      <c r="B89" s="245" t="s">
        <v>909</v>
      </c>
      <c r="C89" s="255" t="s">
        <v>910</v>
      </c>
      <c r="D89" s="246" t="s">
        <v>901</v>
      </c>
      <c r="E89" s="247">
        <v>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9">
        <v>0</v>
      </c>
      <c r="O89" s="249">
        <f>ROUND(E89*N89,2)</f>
        <v>0</v>
      </c>
      <c r="P89" s="249">
        <v>0</v>
      </c>
      <c r="Q89" s="250">
        <f>ROUND(E89*P89,2)</f>
        <v>0</v>
      </c>
      <c r="R89" s="225"/>
      <c r="S89" s="225" t="s">
        <v>289</v>
      </c>
      <c r="T89" s="225" t="s">
        <v>277</v>
      </c>
      <c r="U89" s="225">
        <v>0</v>
      </c>
      <c r="V89" s="225">
        <f>ROUND(E89*U89,2)</f>
        <v>0</v>
      </c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902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ht="20.399999999999999" outlineLevel="1" x14ac:dyDescent="0.25">
      <c r="A90" s="244">
        <v>53</v>
      </c>
      <c r="B90" s="245" t="s">
        <v>911</v>
      </c>
      <c r="C90" s="255" t="s">
        <v>912</v>
      </c>
      <c r="D90" s="246" t="s">
        <v>901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9">
        <v>0</v>
      </c>
      <c r="O90" s="249">
        <f>ROUND(E90*N90,2)</f>
        <v>0</v>
      </c>
      <c r="P90" s="249">
        <v>0</v>
      </c>
      <c r="Q90" s="250">
        <f>ROUND(E90*P90,2)</f>
        <v>0</v>
      </c>
      <c r="R90" s="225"/>
      <c r="S90" s="225" t="s">
        <v>289</v>
      </c>
      <c r="T90" s="225" t="s">
        <v>277</v>
      </c>
      <c r="U90" s="225">
        <v>0</v>
      </c>
      <c r="V90" s="225">
        <f>ROUND(E90*U90,2)</f>
        <v>0</v>
      </c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902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37">
        <v>54</v>
      </c>
      <c r="B91" s="238" t="s">
        <v>913</v>
      </c>
      <c r="C91" s="253" t="s">
        <v>914</v>
      </c>
      <c r="D91" s="239" t="s">
        <v>901</v>
      </c>
      <c r="E91" s="240">
        <v>1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2">
        <v>0</v>
      </c>
      <c r="O91" s="242">
        <f>ROUND(E91*N91,2)</f>
        <v>0</v>
      </c>
      <c r="P91" s="242">
        <v>0</v>
      </c>
      <c r="Q91" s="243">
        <f>ROUND(E91*P91,2)</f>
        <v>0</v>
      </c>
      <c r="R91" s="225"/>
      <c r="S91" s="225" t="s">
        <v>289</v>
      </c>
      <c r="T91" s="225" t="s">
        <v>277</v>
      </c>
      <c r="U91" s="225">
        <v>0</v>
      </c>
      <c r="V91" s="225">
        <f>ROUND(E91*U91,2)</f>
        <v>0</v>
      </c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902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x14ac:dyDescent="0.25">
      <c r="A92" s="5"/>
      <c r="B92" s="6"/>
      <c r="C92" s="258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AE92">
        <v>15</v>
      </c>
      <c r="AF92">
        <v>21</v>
      </c>
    </row>
    <row r="93" spans="1:60" x14ac:dyDescent="0.25">
      <c r="A93" s="209"/>
      <c r="B93" s="210" t="s">
        <v>31</v>
      </c>
      <c r="C93" s="259"/>
      <c r="D93" s="211"/>
      <c r="E93" s="212"/>
      <c r="F93" s="212"/>
      <c r="G93" s="251">
        <f>G8+G11+G19+G23+G31+G73+G79+G84</f>
        <v>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f>SUMIF(L7:L91,AE92,G7:G91)</f>
        <v>0</v>
      </c>
      <c r="AF93">
        <f>SUMIF(L7:L91,AF92,G7:G91)</f>
        <v>0</v>
      </c>
      <c r="AG93" t="s">
        <v>915</v>
      </c>
    </row>
    <row r="94" spans="1:60" x14ac:dyDescent="0.25">
      <c r="A94" s="5"/>
      <c r="B94" s="6"/>
      <c r="C94" s="258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60" x14ac:dyDescent="0.25">
      <c r="A95" s="5"/>
      <c r="B95" s="6"/>
      <c r="C95" s="258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60" x14ac:dyDescent="0.25">
      <c r="A96" s="213" t="s">
        <v>916</v>
      </c>
      <c r="B96" s="213"/>
      <c r="C96" s="260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33" x14ac:dyDescent="0.25">
      <c r="A97" s="214"/>
      <c r="B97" s="215"/>
      <c r="C97" s="261"/>
      <c r="D97" s="215"/>
      <c r="E97" s="215"/>
      <c r="F97" s="215"/>
      <c r="G97" s="21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G97" t="s">
        <v>917</v>
      </c>
    </row>
    <row r="98" spans="1:33" x14ac:dyDescent="0.25">
      <c r="A98" s="217"/>
      <c r="B98" s="218"/>
      <c r="C98" s="262"/>
      <c r="D98" s="218"/>
      <c r="E98" s="218"/>
      <c r="F98" s="218"/>
      <c r="G98" s="21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33" x14ac:dyDescent="0.25">
      <c r="A99" s="217"/>
      <c r="B99" s="218"/>
      <c r="C99" s="262"/>
      <c r="D99" s="218"/>
      <c r="E99" s="218"/>
      <c r="F99" s="218"/>
      <c r="G99" s="21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5">
      <c r="A100" s="217"/>
      <c r="B100" s="218"/>
      <c r="C100" s="262"/>
      <c r="D100" s="218"/>
      <c r="E100" s="218"/>
      <c r="F100" s="218"/>
      <c r="G100" s="21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33" x14ac:dyDescent="0.25">
      <c r="A101" s="220"/>
      <c r="B101" s="221"/>
      <c r="C101" s="263"/>
      <c r="D101" s="221"/>
      <c r="E101" s="221"/>
      <c r="F101" s="221"/>
      <c r="G101" s="222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5">
      <c r="A102" s="5"/>
      <c r="B102" s="6"/>
      <c r="C102" s="258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33" x14ac:dyDescent="0.25">
      <c r="C103" s="264"/>
      <c r="D103" s="190"/>
      <c r="AG103" t="s">
        <v>918</v>
      </c>
    </row>
    <row r="104" spans="1:33" x14ac:dyDescent="0.25">
      <c r="D104" s="190"/>
    </row>
    <row r="105" spans="1:33" x14ac:dyDescent="0.25">
      <c r="D105" s="190"/>
    </row>
    <row r="106" spans="1:33" x14ac:dyDescent="0.25">
      <c r="D106" s="190"/>
    </row>
    <row r="107" spans="1:33" x14ac:dyDescent="0.25">
      <c r="D107" s="190"/>
    </row>
    <row r="108" spans="1:33" x14ac:dyDescent="0.25">
      <c r="D108" s="190"/>
    </row>
    <row r="109" spans="1:33" x14ac:dyDescent="0.25">
      <c r="D109" s="190"/>
    </row>
    <row r="110" spans="1:33" x14ac:dyDescent="0.25">
      <c r="D110" s="190"/>
    </row>
    <row r="111" spans="1:33" x14ac:dyDescent="0.25">
      <c r="D111" s="190"/>
    </row>
    <row r="112" spans="1:33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0YS8TnYZrZ5ADCh2p1DmZ2kQ9ZHnacFNHrTLnR06VkICr/cwrcsYxG9cDN9nNnXBxpB6xq0oGRHu0oPrfD0DVA==" saltValue="PB9wHIuNW1OZcEWUJTEgvg==" spinCount="100000" sheet="1"/>
  <mergeCells count="6">
    <mergeCell ref="A1:G1"/>
    <mergeCell ref="C2:G2"/>
    <mergeCell ref="C3:G3"/>
    <mergeCell ref="C4:G4"/>
    <mergeCell ref="A96:C96"/>
    <mergeCell ref="A97:G1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56</v>
      </c>
      <c r="C4" s="198" t="s">
        <v>57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156</v>
      </c>
      <c r="C8" s="252" t="s">
        <v>157</v>
      </c>
      <c r="D8" s="233"/>
      <c r="E8" s="234"/>
      <c r="F8" s="235"/>
      <c r="G8" s="235">
        <f>SUMIF(AG9:AG51,"&lt;&gt;NOR",G9:G51)</f>
        <v>0</v>
      </c>
      <c r="H8" s="235"/>
      <c r="I8" s="235">
        <f>SUM(I9:I51)</f>
        <v>0</v>
      </c>
      <c r="J8" s="235"/>
      <c r="K8" s="235">
        <f>SUM(K9:K51)</f>
        <v>0</v>
      </c>
      <c r="L8" s="235"/>
      <c r="M8" s="235">
        <f>SUM(M9:M51)</f>
        <v>0</v>
      </c>
      <c r="N8" s="235"/>
      <c r="O8" s="235">
        <f>SUM(O9:O51)</f>
        <v>6.0000000000000005E-2</v>
      </c>
      <c r="P8" s="235"/>
      <c r="Q8" s="236">
        <f>SUM(Q9:Q51)</f>
        <v>4.08</v>
      </c>
      <c r="R8" s="230"/>
      <c r="S8" s="230"/>
      <c r="T8" s="230"/>
      <c r="U8" s="230"/>
      <c r="V8" s="230">
        <f>SUM(V9:V51)</f>
        <v>40.279999999999994</v>
      </c>
      <c r="W8" s="230"/>
      <c r="AG8" t="s">
        <v>272</v>
      </c>
    </row>
    <row r="9" spans="1:60" outlineLevel="1" x14ac:dyDescent="0.25">
      <c r="A9" s="244">
        <v>1</v>
      </c>
      <c r="B9" s="245" t="s">
        <v>1410</v>
      </c>
      <c r="C9" s="255" t="s">
        <v>1411</v>
      </c>
      <c r="D9" s="246" t="s">
        <v>333</v>
      </c>
      <c r="E9" s="247">
        <v>31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50">
        <f>ROUND(E9*P9,2)</f>
        <v>0</v>
      </c>
      <c r="R9" s="225"/>
      <c r="S9" s="225" t="s">
        <v>276</v>
      </c>
      <c r="T9" s="225" t="s">
        <v>277</v>
      </c>
      <c r="U9" s="225">
        <v>0.03</v>
      </c>
      <c r="V9" s="225">
        <f>ROUND(E9*U9,2)</f>
        <v>0.93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37">
        <v>2</v>
      </c>
      <c r="B10" s="238" t="s">
        <v>1412</v>
      </c>
      <c r="C10" s="253" t="s">
        <v>1413</v>
      </c>
      <c r="D10" s="239" t="s">
        <v>314</v>
      </c>
      <c r="E10" s="240">
        <v>2.41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2.1900000000000001E-3</v>
      </c>
      <c r="O10" s="242">
        <f>ROUND(E10*N10,2)</f>
        <v>0.01</v>
      </c>
      <c r="P10" s="242">
        <v>7.4999999999999997E-2</v>
      </c>
      <c r="Q10" s="243">
        <f>ROUND(E10*P10,2)</f>
        <v>0.18</v>
      </c>
      <c r="R10" s="225"/>
      <c r="S10" s="225" t="s">
        <v>276</v>
      </c>
      <c r="T10" s="225" t="s">
        <v>277</v>
      </c>
      <c r="U10" s="225">
        <v>0.95499999999999996</v>
      </c>
      <c r="V10" s="225">
        <f>ROUND(E10*U10,2)</f>
        <v>2.2999999999999998</v>
      </c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278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23"/>
      <c r="B11" s="224"/>
      <c r="C11" s="254" t="s">
        <v>1414</v>
      </c>
      <c r="D11" s="226"/>
      <c r="E11" s="227">
        <v>0.36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280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4" t="s">
        <v>1415</v>
      </c>
      <c r="D12" s="226"/>
      <c r="E12" s="227">
        <v>0.72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4" t="s">
        <v>1416</v>
      </c>
      <c r="D13" s="226"/>
      <c r="E13" s="227">
        <v>0.25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280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54" t="s">
        <v>1417</v>
      </c>
      <c r="D14" s="226"/>
      <c r="E14" s="227">
        <v>1.08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280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7">
        <v>3</v>
      </c>
      <c r="B15" s="238" t="s">
        <v>1418</v>
      </c>
      <c r="C15" s="253" t="s">
        <v>1419</v>
      </c>
      <c r="D15" s="239" t="s">
        <v>314</v>
      </c>
      <c r="E15" s="240">
        <v>53.88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1E-3</v>
      </c>
      <c r="O15" s="242">
        <f>ROUND(E15*N15,2)</f>
        <v>0.05</v>
      </c>
      <c r="P15" s="242">
        <v>6.2E-2</v>
      </c>
      <c r="Q15" s="243">
        <f>ROUND(E15*P15,2)</f>
        <v>3.34</v>
      </c>
      <c r="R15" s="225"/>
      <c r="S15" s="225" t="s">
        <v>276</v>
      </c>
      <c r="T15" s="225" t="s">
        <v>277</v>
      </c>
      <c r="U15" s="225">
        <v>0.61199999999999999</v>
      </c>
      <c r="V15" s="225">
        <f>ROUND(E15*U15,2)</f>
        <v>32.97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278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4" t="s">
        <v>1420</v>
      </c>
      <c r="D16" s="226"/>
      <c r="E16" s="227">
        <v>3.15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4" t="s">
        <v>1421</v>
      </c>
      <c r="D17" s="226"/>
      <c r="E17" s="227">
        <v>1.8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280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4" t="s">
        <v>1422</v>
      </c>
      <c r="D18" s="226"/>
      <c r="E18" s="227">
        <v>1.08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280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4" t="s">
        <v>1423</v>
      </c>
      <c r="D19" s="226"/>
      <c r="E19" s="227">
        <v>1.44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280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54" t="s">
        <v>1424</v>
      </c>
      <c r="D20" s="226"/>
      <c r="E20" s="227">
        <v>3.6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280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54" t="s">
        <v>1425</v>
      </c>
      <c r="D21" s="226"/>
      <c r="E21" s="227">
        <v>1.8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280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1426</v>
      </c>
      <c r="D22" s="226"/>
      <c r="E22" s="227">
        <v>1.8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4" t="s">
        <v>1427</v>
      </c>
      <c r="D23" s="226"/>
      <c r="E23" s="227">
        <v>1.44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280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54" t="s">
        <v>1428</v>
      </c>
      <c r="D24" s="226"/>
      <c r="E24" s="227">
        <v>1.08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280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4" t="s">
        <v>1429</v>
      </c>
      <c r="D25" s="226"/>
      <c r="E25" s="227">
        <v>1.8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280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54" t="s">
        <v>1430</v>
      </c>
      <c r="D26" s="226"/>
      <c r="E26" s="227">
        <v>1.08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280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4" t="s">
        <v>1431</v>
      </c>
      <c r="D27" s="226"/>
      <c r="E27" s="227">
        <v>22.05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1432</v>
      </c>
      <c r="D28" s="226"/>
      <c r="E28" s="227">
        <v>1.08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4" t="s">
        <v>1433</v>
      </c>
      <c r="D29" s="226"/>
      <c r="E29" s="227">
        <v>2.4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280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4" t="s">
        <v>1434</v>
      </c>
      <c r="D30" s="226"/>
      <c r="E30" s="227">
        <v>1.8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280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4" t="s">
        <v>1435</v>
      </c>
      <c r="D31" s="226"/>
      <c r="E31" s="227">
        <v>6.48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280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37">
        <v>4</v>
      </c>
      <c r="B32" s="238" t="s">
        <v>1436</v>
      </c>
      <c r="C32" s="253" t="s">
        <v>1437</v>
      </c>
      <c r="D32" s="239" t="s">
        <v>370</v>
      </c>
      <c r="E32" s="240">
        <v>37.1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1.507E-2</v>
      </c>
      <c r="Q32" s="243">
        <f>ROUND(E32*P32,2)</f>
        <v>0.56000000000000005</v>
      </c>
      <c r="R32" s="225"/>
      <c r="S32" s="225" t="s">
        <v>276</v>
      </c>
      <c r="T32" s="225" t="s">
        <v>277</v>
      </c>
      <c r="U32" s="225">
        <v>0.11</v>
      </c>
      <c r="V32" s="225">
        <f>ROUND(E32*U32,2)</f>
        <v>4.08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278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4" t="s">
        <v>1438</v>
      </c>
      <c r="D33" s="226"/>
      <c r="E33" s="227">
        <v>0.6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280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4" t="s">
        <v>1439</v>
      </c>
      <c r="D34" s="226"/>
      <c r="E34" s="227">
        <v>1.2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280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4" t="s">
        <v>1440</v>
      </c>
      <c r="D35" s="226"/>
      <c r="E35" s="227">
        <v>1.8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280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4" t="s">
        <v>1441</v>
      </c>
      <c r="D36" s="226"/>
      <c r="E36" s="227">
        <v>1.2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280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4" t="s">
        <v>1442</v>
      </c>
      <c r="D37" s="226"/>
      <c r="E37" s="227">
        <v>1.2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280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4" t="s">
        <v>1443</v>
      </c>
      <c r="D38" s="226"/>
      <c r="E38" s="227">
        <v>1.2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280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4" t="s">
        <v>1444</v>
      </c>
      <c r="D39" s="226"/>
      <c r="E39" s="227">
        <v>3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280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4" t="s">
        <v>1445</v>
      </c>
      <c r="D40" s="226"/>
      <c r="E40" s="227">
        <v>1.5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280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54" t="s">
        <v>1446</v>
      </c>
      <c r="D41" s="226"/>
      <c r="E41" s="227">
        <v>1.5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280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54" t="s">
        <v>1447</v>
      </c>
      <c r="D42" s="226"/>
      <c r="E42" s="227">
        <v>1.2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280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54" t="s">
        <v>1448</v>
      </c>
      <c r="D43" s="226"/>
      <c r="E43" s="227">
        <v>0.9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280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4" t="s">
        <v>1449</v>
      </c>
      <c r="D44" s="226"/>
      <c r="E44" s="227">
        <v>1.2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4" t="s">
        <v>1450</v>
      </c>
      <c r="D45" s="226"/>
      <c r="E45" s="227">
        <v>1.2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280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54" t="s">
        <v>1451</v>
      </c>
      <c r="D46" s="226"/>
      <c r="E46" s="227">
        <v>10.5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280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4" t="s">
        <v>1452</v>
      </c>
      <c r="D47" s="226"/>
      <c r="E47" s="227">
        <v>0.5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280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54" t="s">
        <v>1453</v>
      </c>
      <c r="D48" s="226"/>
      <c r="E48" s="227">
        <v>1.2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280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4" t="s">
        <v>1433</v>
      </c>
      <c r="D49" s="226"/>
      <c r="E49" s="227">
        <v>2.4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280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54" t="s">
        <v>1454</v>
      </c>
      <c r="D50" s="226"/>
      <c r="E50" s="227">
        <v>1.2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280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4" t="s">
        <v>1455</v>
      </c>
      <c r="D51" s="226"/>
      <c r="E51" s="227">
        <v>3.6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280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5">
      <c r="A52" s="231" t="s">
        <v>271</v>
      </c>
      <c r="B52" s="232" t="s">
        <v>226</v>
      </c>
      <c r="C52" s="252" t="s">
        <v>227</v>
      </c>
      <c r="D52" s="233"/>
      <c r="E52" s="234"/>
      <c r="F52" s="235"/>
      <c r="G52" s="235">
        <f>SUMIF(AG53:AG112,"&lt;&gt;NOR",G53:G112)</f>
        <v>0</v>
      </c>
      <c r="H52" s="235"/>
      <c r="I52" s="235">
        <f>SUM(I53:I112)</f>
        <v>0</v>
      </c>
      <c r="J52" s="235"/>
      <c r="K52" s="235">
        <f>SUM(K53:K112)</f>
        <v>0</v>
      </c>
      <c r="L52" s="235"/>
      <c r="M52" s="235">
        <f>SUM(M53:M112)</f>
        <v>0</v>
      </c>
      <c r="N52" s="235"/>
      <c r="O52" s="235">
        <f>SUM(O53:O112)</f>
        <v>1.31</v>
      </c>
      <c r="P52" s="235"/>
      <c r="Q52" s="236">
        <f>SUM(Q53:Q112)</f>
        <v>0</v>
      </c>
      <c r="R52" s="230"/>
      <c r="S52" s="230"/>
      <c r="T52" s="230"/>
      <c r="U52" s="230"/>
      <c r="V52" s="230">
        <f>SUM(V53:V112)</f>
        <v>173.83</v>
      </c>
      <c r="W52" s="230"/>
      <c r="AG52" t="s">
        <v>272</v>
      </c>
    </row>
    <row r="53" spans="1:60" ht="20.399999999999999" outlineLevel="1" x14ac:dyDescent="0.25">
      <c r="A53" s="237">
        <v>5</v>
      </c>
      <c r="B53" s="238" t="s">
        <v>1456</v>
      </c>
      <c r="C53" s="253" t="s">
        <v>1457</v>
      </c>
      <c r="D53" s="239" t="s">
        <v>370</v>
      </c>
      <c r="E53" s="240">
        <v>15.7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5.5100000000000001E-3</v>
      </c>
      <c r="O53" s="242">
        <f>ROUND(E53*N53,2)</f>
        <v>0.09</v>
      </c>
      <c r="P53" s="242">
        <v>0</v>
      </c>
      <c r="Q53" s="243">
        <f>ROUND(E53*P53,2)</f>
        <v>0</v>
      </c>
      <c r="R53" s="225"/>
      <c r="S53" s="225" t="s">
        <v>276</v>
      </c>
      <c r="T53" s="225" t="s">
        <v>277</v>
      </c>
      <c r="U53" s="225">
        <v>0.42499999999999999</v>
      </c>
      <c r="V53" s="225">
        <f>ROUND(E53*U53,2)</f>
        <v>6.67</v>
      </c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278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4" t="s">
        <v>1458</v>
      </c>
      <c r="D54" s="226"/>
      <c r="E54" s="227">
        <v>1.8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280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54" t="s">
        <v>1459</v>
      </c>
      <c r="D55" s="226"/>
      <c r="E55" s="227">
        <v>3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280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54" t="s">
        <v>1460</v>
      </c>
      <c r="D56" s="226"/>
      <c r="E56" s="227">
        <v>1.7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280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54" t="s">
        <v>1461</v>
      </c>
      <c r="D57" s="226"/>
      <c r="E57" s="227">
        <v>1.5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280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54" t="s">
        <v>1462</v>
      </c>
      <c r="D58" s="226"/>
      <c r="E58" s="227">
        <v>3.6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280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4" t="s">
        <v>1463</v>
      </c>
      <c r="D59" s="226"/>
      <c r="E59" s="227">
        <v>1.2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280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4" t="s">
        <v>1464</v>
      </c>
      <c r="D60" s="226"/>
      <c r="E60" s="227">
        <v>2.4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280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54" t="s">
        <v>1465</v>
      </c>
      <c r="D61" s="226"/>
      <c r="E61" s="227">
        <v>0.5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280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20.399999999999999" outlineLevel="1" x14ac:dyDescent="0.25">
      <c r="A62" s="237">
        <v>6</v>
      </c>
      <c r="B62" s="238" t="s">
        <v>1466</v>
      </c>
      <c r="C62" s="253" t="s">
        <v>1467</v>
      </c>
      <c r="D62" s="239" t="s">
        <v>370</v>
      </c>
      <c r="E62" s="240">
        <v>9.9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6.8100000000000001E-3</v>
      </c>
      <c r="O62" s="242">
        <f>ROUND(E62*N62,2)</f>
        <v>7.0000000000000007E-2</v>
      </c>
      <c r="P62" s="242">
        <v>0</v>
      </c>
      <c r="Q62" s="243">
        <f>ROUND(E62*P62,2)</f>
        <v>0</v>
      </c>
      <c r="R62" s="225"/>
      <c r="S62" s="225" t="s">
        <v>276</v>
      </c>
      <c r="T62" s="225" t="s">
        <v>277</v>
      </c>
      <c r="U62" s="225">
        <v>0.42499999999999999</v>
      </c>
      <c r="V62" s="225">
        <f>ROUND(E62*U62,2)</f>
        <v>4.21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278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54" t="s">
        <v>1468</v>
      </c>
      <c r="D63" s="226"/>
      <c r="E63" s="227">
        <v>1.8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280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54" t="s">
        <v>1469</v>
      </c>
      <c r="D64" s="226"/>
      <c r="E64" s="227">
        <v>1.2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280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4" t="s">
        <v>1470</v>
      </c>
      <c r="D65" s="226"/>
      <c r="E65" s="227">
        <v>1.2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280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54" t="s">
        <v>1471</v>
      </c>
      <c r="D66" s="226"/>
      <c r="E66" s="227">
        <v>0.9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280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54" t="s">
        <v>1472</v>
      </c>
      <c r="D67" s="226"/>
      <c r="E67" s="227">
        <v>1.2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280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54" t="s">
        <v>1473</v>
      </c>
      <c r="D68" s="226"/>
      <c r="E68" s="227">
        <v>1.2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280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4" t="s">
        <v>1474</v>
      </c>
      <c r="D69" s="226"/>
      <c r="E69" s="227">
        <v>1.2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280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54" t="s">
        <v>1475</v>
      </c>
      <c r="D70" s="226"/>
      <c r="E70" s="227">
        <v>1.2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280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ht="20.399999999999999" outlineLevel="1" x14ac:dyDescent="0.25">
      <c r="A71" s="237">
        <v>7</v>
      </c>
      <c r="B71" s="238" t="s">
        <v>1476</v>
      </c>
      <c r="C71" s="253" t="s">
        <v>1477</v>
      </c>
      <c r="D71" s="239" t="s">
        <v>370</v>
      </c>
      <c r="E71" s="240">
        <v>15.395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2">
        <v>8.7600000000000004E-3</v>
      </c>
      <c r="O71" s="242">
        <f>ROUND(E71*N71,2)</f>
        <v>0.13</v>
      </c>
      <c r="P71" s="242">
        <v>0</v>
      </c>
      <c r="Q71" s="243">
        <f>ROUND(E71*P71,2)</f>
        <v>0</v>
      </c>
      <c r="R71" s="225"/>
      <c r="S71" s="225" t="s">
        <v>276</v>
      </c>
      <c r="T71" s="225" t="s">
        <v>277</v>
      </c>
      <c r="U71" s="225">
        <v>0.42499999999999999</v>
      </c>
      <c r="V71" s="225">
        <f>ROUND(E71*U71,2)</f>
        <v>6.54</v>
      </c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278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54" t="s">
        <v>1478</v>
      </c>
      <c r="D72" s="226"/>
      <c r="E72" s="227">
        <v>2.4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280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54" t="s">
        <v>1479</v>
      </c>
      <c r="D73" s="226"/>
      <c r="E73" s="227">
        <v>1.5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280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54" t="s">
        <v>1480</v>
      </c>
      <c r="D74" s="226"/>
      <c r="E74" s="227">
        <v>10.5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280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4" t="s">
        <v>1481</v>
      </c>
      <c r="D75" s="226"/>
      <c r="E75" s="227">
        <v>0.995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280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44">
        <v>8</v>
      </c>
      <c r="B76" s="245" t="s">
        <v>666</v>
      </c>
      <c r="C76" s="255" t="s">
        <v>667</v>
      </c>
      <c r="D76" s="246" t="s">
        <v>0</v>
      </c>
      <c r="E76" s="247">
        <v>1921.50848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9">
        <v>0</v>
      </c>
      <c r="O76" s="249">
        <f>ROUND(E76*N76,2)</f>
        <v>0</v>
      </c>
      <c r="P76" s="249">
        <v>0</v>
      </c>
      <c r="Q76" s="250">
        <f>ROUND(E76*P76,2)</f>
        <v>0</v>
      </c>
      <c r="R76" s="225"/>
      <c r="S76" s="225" t="s">
        <v>276</v>
      </c>
      <c r="T76" s="225" t="s">
        <v>277</v>
      </c>
      <c r="U76" s="225">
        <v>0</v>
      </c>
      <c r="V76" s="225">
        <f>ROUND(E76*U76,2)</f>
        <v>0</v>
      </c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455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37">
        <v>9</v>
      </c>
      <c r="B77" s="238" t="s">
        <v>1482</v>
      </c>
      <c r="C77" s="253" t="s">
        <v>1483</v>
      </c>
      <c r="D77" s="239" t="s">
        <v>333</v>
      </c>
      <c r="E77" s="240">
        <v>1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2">
        <v>2.5999999999999998E-4</v>
      </c>
      <c r="O77" s="242">
        <f>ROUND(E77*N77,2)</f>
        <v>0</v>
      </c>
      <c r="P77" s="242">
        <v>0</v>
      </c>
      <c r="Q77" s="243">
        <f>ROUND(E77*P77,2)</f>
        <v>0</v>
      </c>
      <c r="R77" s="225"/>
      <c r="S77" s="225" t="s">
        <v>289</v>
      </c>
      <c r="T77" s="225" t="s">
        <v>277</v>
      </c>
      <c r="U77" s="225">
        <v>4.2</v>
      </c>
      <c r="V77" s="225">
        <f>ROUND(E77*U77,2)</f>
        <v>4.2</v>
      </c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659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54" t="s">
        <v>1484</v>
      </c>
      <c r="D78" s="226"/>
      <c r="E78" s="227">
        <v>1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280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37">
        <v>10</v>
      </c>
      <c r="B79" s="238" t="s">
        <v>1485</v>
      </c>
      <c r="C79" s="253" t="s">
        <v>1486</v>
      </c>
      <c r="D79" s="239" t="s">
        <v>370</v>
      </c>
      <c r="E79" s="240">
        <v>181.2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2">
        <v>5.0000000000000002E-5</v>
      </c>
      <c r="O79" s="242">
        <f>ROUND(E79*N79,2)</f>
        <v>0.01</v>
      </c>
      <c r="P79" s="242">
        <v>0</v>
      </c>
      <c r="Q79" s="243">
        <f>ROUND(E79*P79,2)</f>
        <v>0</v>
      </c>
      <c r="R79" s="225"/>
      <c r="S79" s="225" t="s">
        <v>289</v>
      </c>
      <c r="T79" s="225" t="s">
        <v>277</v>
      </c>
      <c r="U79" s="225">
        <v>0.84</v>
      </c>
      <c r="V79" s="225">
        <f>ROUND(E79*U79,2)</f>
        <v>152.21</v>
      </c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659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20.399999999999999" outlineLevel="1" x14ac:dyDescent="0.25">
      <c r="A80" s="223"/>
      <c r="B80" s="224"/>
      <c r="C80" s="254" t="s">
        <v>1487</v>
      </c>
      <c r="D80" s="226"/>
      <c r="E80" s="227">
        <v>35.6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280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ht="20.399999999999999" outlineLevel="1" x14ac:dyDescent="0.25">
      <c r="A81" s="223"/>
      <c r="B81" s="224"/>
      <c r="C81" s="254" t="s">
        <v>1488</v>
      </c>
      <c r="D81" s="226"/>
      <c r="E81" s="227">
        <v>110.2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280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54" t="s">
        <v>1489</v>
      </c>
      <c r="D82" s="226"/>
      <c r="E82" s="227">
        <v>28.8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280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4" t="s">
        <v>1490</v>
      </c>
      <c r="D83" s="226"/>
      <c r="E83" s="227">
        <v>6.6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ht="20.399999999999999" outlineLevel="1" x14ac:dyDescent="0.25">
      <c r="A84" s="237">
        <v>11</v>
      </c>
      <c r="B84" s="238" t="s">
        <v>1491</v>
      </c>
      <c r="C84" s="253" t="s">
        <v>1492</v>
      </c>
      <c r="D84" s="239" t="s">
        <v>333</v>
      </c>
      <c r="E84" s="240">
        <v>3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2">
        <v>7.1000000000000004E-3</v>
      </c>
      <c r="O84" s="242">
        <f>ROUND(E84*N84,2)</f>
        <v>0.02</v>
      </c>
      <c r="P84" s="242">
        <v>0</v>
      </c>
      <c r="Q84" s="243">
        <f>ROUND(E84*P84,2)</f>
        <v>0</v>
      </c>
      <c r="R84" s="225"/>
      <c r="S84" s="225" t="s">
        <v>289</v>
      </c>
      <c r="T84" s="225" t="s">
        <v>676</v>
      </c>
      <c r="U84" s="225">
        <v>0</v>
      </c>
      <c r="V84" s="225">
        <f>ROUND(E84*U84,2)</f>
        <v>0</v>
      </c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673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4" t="s">
        <v>1493</v>
      </c>
      <c r="D85" s="226"/>
      <c r="E85" s="227">
        <v>3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280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ht="20.399999999999999" outlineLevel="1" x14ac:dyDescent="0.25">
      <c r="A86" s="237">
        <v>12</v>
      </c>
      <c r="B86" s="238" t="s">
        <v>1494</v>
      </c>
      <c r="C86" s="253" t="s">
        <v>1495</v>
      </c>
      <c r="D86" s="239" t="s">
        <v>333</v>
      </c>
      <c r="E86" s="240">
        <v>1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2">
        <v>7.3000000000000001E-3</v>
      </c>
      <c r="O86" s="242">
        <f>ROUND(E86*N86,2)</f>
        <v>0.01</v>
      </c>
      <c r="P86" s="242">
        <v>0</v>
      </c>
      <c r="Q86" s="243">
        <f>ROUND(E86*P86,2)</f>
        <v>0</v>
      </c>
      <c r="R86" s="225"/>
      <c r="S86" s="225" t="s">
        <v>289</v>
      </c>
      <c r="T86" s="225" t="s">
        <v>277</v>
      </c>
      <c r="U86" s="225">
        <v>0</v>
      </c>
      <c r="V86" s="225">
        <f>ROUND(E86*U86,2)</f>
        <v>0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673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4" t="s">
        <v>1496</v>
      </c>
      <c r="D87" s="226"/>
      <c r="E87" s="227">
        <v>1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280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ht="20.399999999999999" outlineLevel="1" x14ac:dyDescent="0.25">
      <c r="A88" s="237">
        <v>13</v>
      </c>
      <c r="B88" s="238" t="s">
        <v>1497</v>
      </c>
      <c r="C88" s="253" t="s">
        <v>1498</v>
      </c>
      <c r="D88" s="239" t="s">
        <v>333</v>
      </c>
      <c r="E88" s="240">
        <v>6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2">
        <v>1.0999999999999999E-2</v>
      </c>
      <c r="O88" s="242">
        <f>ROUND(E88*N88,2)</f>
        <v>7.0000000000000007E-2</v>
      </c>
      <c r="P88" s="242">
        <v>0</v>
      </c>
      <c r="Q88" s="243">
        <f>ROUND(E88*P88,2)</f>
        <v>0</v>
      </c>
      <c r="R88" s="225"/>
      <c r="S88" s="225" t="s">
        <v>289</v>
      </c>
      <c r="T88" s="225" t="s">
        <v>277</v>
      </c>
      <c r="U88" s="225">
        <v>0</v>
      </c>
      <c r="V88" s="225">
        <f>ROUND(E88*U88,2)</f>
        <v>0</v>
      </c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673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4" t="s">
        <v>1499</v>
      </c>
      <c r="D89" s="226"/>
      <c r="E89" s="227">
        <v>2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280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54" t="s">
        <v>1500</v>
      </c>
      <c r="D90" s="226"/>
      <c r="E90" s="227">
        <v>2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280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4" t="s">
        <v>1501</v>
      </c>
      <c r="D91" s="226"/>
      <c r="E91" s="227">
        <v>2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280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0.399999999999999" outlineLevel="1" x14ac:dyDescent="0.25">
      <c r="A92" s="244">
        <v>14</v>
      </c>
      <c r="B92" s="245" t="s">
        <v>1502</v>
      </c>
      <c r="C92" s="255" t="s">
        <v>1503</v>
      </c>
      <c r="D92" s="246" t="s">
        <v>333</v>
      </c>
      <c r="E92" s="247">
        <v>2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9">
        <v>1.4200000000000001E-2</v>
      </c>
      <c r="O92" s="249">
        <f>ROUND(E92*N92,2)</f>
        <v>0.03</v>
      </c>
      <c r="P92" s="249">
        <v>0</v>
      </c>
      <c r="Q92" s="250">
        <f>ROUND(E92*P92,2)</f>
        <v>0</v>
      </c>
      <c r="R92" s="225"/>
      <c r="S92" s="225" t="s">
        <v>289</v>
      </c>
      <c r="T92" s="225" t="s">
        <v>277</v>
      </c>
      <c r="U92" s="225">
        <v>0</v>
      </c>
      <c r="V92" s="225">
        <f>ROUND(E92*U92,2)</f>
        <v>0</v>
      </c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673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ht="20.399999999999999" outlineLevel="1" x14ac:dyDescent="0.25">
      <c r="A93" s="237">
        <v>15</v>
      </c>
      <c r="B93" s="238" t="s">
        <v>1504</v>
      </c>
      <c r="C93" s="253" t="s">
        <v>1505</v>
      </c>
      <c r="D93" s="239" t="s">
        <v>333</v>
      </c>
      <c r="E93" s="240">
        <v>2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2">
        <v>1.8200000000000001E-2</v>
      </c>
      <c r="O93" s="242">
        <f>ROUND(E93*N93,2)</f>
        <v>0.04</v>
      </c>
      <c r="P93" s="242">
        <v>0</v>
      </c>
      <c r="Q93" s="243">
        <f>ROUND(E93*P93,2)</f>
        <v>0</v>
      </c>
      <c r="R93" s="225"/>
      <c r="S93" s="225" t="s">
        <v>289</v>
      </c>
      <c r="T93" s="225" t="s">
        <v>277</v>
      </c>
      <c r="U93" s="225">
        <v>0</v>
      </c>
      <c r="V93" s="225">
        <f>ROUND(E93*U93,2)</f>
        <v>0</v>
      </c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673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4" t="s">
        <v>1506</v>
      </c>
      <c r="D94" s="226"/>
      <c r="E94" s="227">
        <v>1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280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4" t="s">
        <v>1507</v>
      </c>
      <c r="D95" s="226"/>
      <c r="E95" s="227">
        <v>1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280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ht="20.399999999999999" outlineLevel="1" x14ac:dyDescent="0.25">
      <c r="A96" s="237">
        <v>16</v>
      </c>
      <c r="B96" s="238" t="s">
        <v>1508</v>
      </c>
      <c r="C96" s="253" t="s">
        <v>1509</v>
      </c>
      <c r="D96" s="239" t="s">
        <v>333</v>
      </c>
      <c r="E96" s="240">
        <v>2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2">
        <v>2.5999999999999999E-2</v>
      </c>
      <c r="O96" s="242">
        <f>ROUND(E96*N96,2)</f>
        <v>0.05</v>
      </c>
      <c r="P96" s="242">
        <v>0</v>
      </c>
      <c r="Q96" s="243">
        <f>ROUND(E96*P96,2)</f>
        <v>0</v>
      </c>
      <c r="R96" s="225"/>
      <c r="S96" s="225" t="s">
        <v>289</v>
      </c>
      <c r="T96" s="225" t="s">
        <v>277</v>
      </c>
      <c r="U96" s="225">
        <v>0</v>
      </c>
      <c r="V96" s="225">
        <f>ROUND(E96*U96,2)</f>
        <v>0</v>
      </c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673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54" t="s">
        <v>1510</v>
      </c>
      <c r="D97" s="226"/>
      <c r="E97" s="227">
        <v>2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280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20.399999999999999" outlineLevel="1" x14ac:dyDescent="0.25">
      <c r="A98" s="237">
        <v>17</v>
      </c>
      <c r="B98" s="238" t="s">
        <v>1511</v>
      </c>
      <c r="C98" s="253" t="s">
        <v>1512</v>
      </c>
      <c r="D98" s="239" t="s">
        <v>333</v>
      </c>
      <c r="E98" s="240">
        <v>2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2">
        <v>2.5000000000000001E-2</v>
      </c>
      <c r="O98" s="242">
        <f>ROUND(E98*N98,2)</f>
        <v>0.05</v>
      </c>
      <c r="P98" s="242">
        <v>0</v>
      </c>
      <c r="Q98" s="243">
        <f>ROUND(E98*P98,2)</f>
        <v>0</v>
      </c>
      <c r="R98" s="225"/>
      <c r="S98" s="225" t="s">
        <v>289</v>
      </c>
      <c r="T98" s="225" t="s">
        <v>277</v>
      </c>
      <c r="U98" s="225">
        <v>0</v>
      </c>
      <c r="V98" s="225">
        <f>ROUND(E98*U98,2)</f>
        <v>0</v>
      </c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673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54" t="s">
        <v>1510</v>
      </c>
      <c r="D99" s="226"/>
      <c r="E99" s="227">
        <v>2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280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0.399999999999999" outlineLevel="1" x14ac:dyDescent="0.25">
      <c r="A100" s="237">
        <v>18</v>
      </c>
      <c r="B100" s="238" t="s">
        <v>1513</v>
      </c>
      <c r="C100" s="253" t="s">
        <v>1514</v>
      </c>
      <c r="D100" s="239" t="s">
        <v>333</v>
      </c>
      <c r="E100" s="240">
        <v>4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2">
        <v>2.8400000000000002E-2</v>
      </c>
      <c r="O100" s="242">
        <f>ROUND(E100*N100,2)</f>
        <v>0.11</v>
      </c>
      <c r="P100" s="242">
        <v>0</v>
      </c>
      <c r="Q100" s="243">
        <f>ROUND(E100*P100,2)</f>
        <v>0</v>
      </c>
      <c r="R100" s="225"/>
      <c r="S100" s="225" t="s">
        <v>289</v>
      </c>
      <c r="T100" s="225" t="s">
        <v>277</v>
      </c>
      <c r="U100" s="225">
        <v>0</v>
      </c>
      <c r="V100" s="225">
        <f>ROUND(E100*U100,2)</f>
        <v>0</v>
      </c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673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54" t="s">
        <v>1484</v>
      </c>
      <c r="D101" s="226"/>
      <c r="E101" s="227">
        <v>1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280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54" t="s">
        <v>1515</v>
      </c>
      <c r="D102" s="226"/>
      <c r="E102" s="227">
        <v>1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280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54" t="s">
        <v>1516</v>
      </c>
      <c r="D103" s="226"/>
      <c r="E103" s="227">
        <v>2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280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ht="20.399999999999999" outlineLevel="1" x14ac:dyDescent="0.25">
      <c r="A104" s="237">
        <v>19</v>
      </c>
      <c r="B104" s="238" t="s">
        <v>1517</v>
      </c>
      <c r="C104" s="253" t="s">
        <v>1518</v>
      </c>
      <c r="D104" s="239" t="s">
        <v>333</v>
      </c>
      <c r="E104" s="240">
        <v>3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2">
        <v>3.2199999999999999E-2</v>
      </c>
      <c r="O104" s="242">
        <f>ROUND(E104*N104,2)</f>
        <v>0.1</v>
      </c>
      <c r="P104" s="242">
        <v>0</v>
      </c>
      <c r="Q104" s="243">
        <f>ROUND(E104*P104,2)</f>
        <v>0</v>
      </c>
      <c r="R104" s="225"/>
      <c r="S104" s="225" t="s">
        <v>289</v>
      </c>
      <c r="T104" s="225" t="s">
        <v>277</v>
      </c>
      <c r="U104" s="225">
        <v>0</v>
      </c>
      <c r="V104" s="225">
        <f>ROUND(E104*U104,2)</f>
        <v>0</v>
      </c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673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4" t="s">
        <v>1519</v>
      </c>
      <c r="D105" s="226"/>
      <c r="E105" s="227">
        <v>3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280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ht="20.399999999999999" outlineLevel="1" x14ac:dyDescent="0.25">
      <c r="A106" s="237">
        <v>20</v>
      </c>
      <c r="B106" s="238" t="s">
        <v>1520</v>
      </c>
      <c r="C106" s="253" t="s">
        <v>1521</v>
      </c>
      <c r="D106" s="239" t="s">
        <v>333</v>
      </c>
      <c r="E106" s="240">
        <v>10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2">
        <v>3.5000000000000003E-2</v>
      </c>
      <c r="O106" s="242">
        <f>ROUND(E106*N106,2)</f>
        <v>0.35</v>
      </c>
      <c r="P106" s="242">
        <v>0</v>
      </c>
      <c r="Q106" s="243">
        <f>ROUND(E106*P106,2)</f>
        <v>0</v>
      </c>
      <c r="R106" s="225"/>
      <c r="S106" s="225" t="s">
        <v>289</v>
      </c>
      <c r="T106" s="225" t="s">
        <v>277</v>
      </c>
      <c r="U106" s="225">
        <v>0</v>
      </c>
      <c r="V106" s="225">
        <f>ROUND(E106*U106,2)</f>
        <v>0</v>
      </c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673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4" t="s">
        <v>1522</v>
      </c>
      <c r="D107" s="226"/>
      <c r="E107" s="227">
        <v>10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280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ht="20.399999999999999" outlineLevel="1" x14ac:dyDescent="0.25">
      <c r="A108" s="237">
        <v>21</v>
      </c>
      <c r="B108" s="238" t="s">
        <v>1523</v>
      </c>
      <c r="C108" s="253" t="s">
        <v>1524</v>
      </c>
      <c r="D108" s="239" t="s">
        <v>333</v>
      </c>
      <c r="E108" s="240">
        <v>4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2">
        <v>2.81E-2</v>
      </c>
      <c r="O108" s="242">
        <f>ROUND(E108*N108,2)</f>
        <v>0.11</v>
      </c>
      <c r="P108" s="242">
        <v>0</v>
      </c>
      <c r="Q108" s="243">
        <f>ROUND(E108*P108,2)</f>
        <v>0</v>
      </c>
      <c r="R108" s="225"/>
      <c r="S108" s="225" t="s">
        <v>289</v>
      </c>
      <c r="T108" s="225" t="s">
        <v>277</v>
      </c>
      <c r="U108" s="225">
        <v>0</v>
      </c>
      <c r="V108" s="225">
        <f>ROUND(E108*U108,2)</f>
        <v>0</v>
      </c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673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54" t="s">
        <v>1525</v>
      </c>
      <c r="D109" s="226"/>
      <c r="E109" s="227">
        <v>4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280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ht="20.399999999999999" outlineLevel="1" x14ac:dyDescent="0.25">
      <c r="A110" s="244">
        <v>22</v>
      </c>
      <c r="B110" s="245" t="s">
        <v>1526</v>
      </c>
      <c r="C110" s="255" t="s">
        <v>1527</v>
      </c>
      <c r="D110" s="246" t="s">
        <v>333</v>
      </c>
      <c r="E110" s="247">
        <v>1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9">
        <v>2.8199999999999999E-2</v>
      </c>
      <c r="O110" s="249">
        <f>ROUND(E110*N110,2)</f>
        <v>0.03</v>
      </c>
      <c r="P110" s="249">
        <v>0</v>
      </c>
      <c r="Q110" s="250">
        <f>ROUND(E110*P110,2)</f>
        <v>0</v>
      </c>
      <c r="R110" s="225"/>
      <c r="S110" s="225" t="s">
        <v>289</v>
      </c>
      <c r="T110" s="225" t="s">
        <v>676</v>
      </c>
      <c r="U110" s="225">
        <v>0</v>
      </c>
      <c r="V110" s="225">
        <f>ROUND(E110*U110,2)</f>
        <v>0</v>
      </c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684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ht="30.6" outlineLevel="1" x14ac:dyDescent="0.25">
      <c r="A111" s="237">
        <v>23</v>
      </c>
      <c r="B111" s="238" t="s">
        <v>1528</v>
      </c>
      <c r="C111" s="253" t="s">
        <v>1529</v>
      </c>
      <c r="D111" s="239" t="s">
        <v>333</v>
      </c>
      <c r="E111" s="240">
        <v>1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2">
        <v>0.04</v>
      </c>
      <c r="O111" s="242">
        <f>ROUND(E111*N111,2)</f>
        <v>0.04</v>
      </c>
      <c r="P111" s="242">
        <v>0</v>
      </c>
      <c r="Q111" s="243">
        <f>ROUND(E111*P111,2)</f>
        <v>0</v>
      </c>
      <c r="R111" s="225" t="s">
        <v>672</v>
      </c>
      <c r="S111" s="225" t="s">
        <v>276</v>
      </c>
      <c r="T111" s="225" t="s">
        <v>277</v>
      </c>
      <c r="U111" s="225">
        <v>0</v>
      </c>
      <c r="V111" s="225">
        <f>ROUND(E111*U111,2)</f>
        <v>0</v>
      </c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673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54" t="s">
        <v>1530</v>
      </c>
      <c r="D112" s="226"/>
      <c r="E112" s="227">
        <v>1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280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x14ac:dyDescent="0.25">
      <c r="A113" s="231" t="s">
        <v>271</v>
      </c>
      <c r="B113" s="232" t="s">
        <v>242</v>
      </c>
      <c r="C113" s="252" t="s">
        <v>243</v>
      </c>
      <c r="D113" s="233"/>
      <c r="E113" s="234"/>
      <c r="F113" s="235"/>
      <c r="G113" s="235">
        <f>SUMIF(AG114:AG119,"&lt;&gt;NOR",G114:G119)</f>
        <v>0</v>
      </c>
      <c r="H113" s="235"/>
      <c r="I113" s="235">
        <f>SUM(I114:I119)</f>
        <v>0</v>
      </c>
      <c r="J113" s="235"/>
      <c r="K113" s="235">
        <f>SUM(K114:K119)</f>
        <v>0</v>
      </c>
      <c r="L113" s="235"/>
      <c r="M113" s="235">
        <f>SUM(M114:M119)</f>
        <v>0</v>
      </c>
      <c r="N113" s="235"/>
      <c r="O113" s="235">
        <f>SUM(O114:O119)</f>
        <v>0</v>
      </c>
      <c r="P113" s="235"/>
      <c r="Q113" s="236">
        <f>SUM(Q114:Q119)</f>
        <v>0</v>
      </c>
      <c r="R113" s="230"/>
      <c r="S113" s="230"/>
      <c r="T113" s="230"/>
      <c r="U113" s="230"/>
      <c r="V113" s="230">
        <f>SUM(V114:V119)</f>
        <v>10.120000000000001</v>
      </c>
      <c r="W113" s="230"/>
      <c r="AG113" t="s">
        <v>272</v>
      </c>
    </row>
    <row r="114" spans="1:60" outlineLevel="1" x14ac:dyDescent="0.25">
      <c r="A114" s="244">
        <v>24</v>
      </c>
      <c r="B114" s="245" t="s">
        <v>885</v>
      </c>
      <c r="C114" s="255" t="s">
        <v>886</v>
      </c>
      <c r="D114" s="246" t="s">
        <v>320</v>
      </c>
      <c r="E114" s="247">
        <v>4.0804099999999996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9">
        <v>0</v>
      </c>
      <c r="O114" s="249">
        <f>ROUND(E114*N114,2)</f>
        <v>0</v>
      </c>
      <c r="P114" s="249">
        <v>0</v>
      </c>
      <c r="Q114" s="250">
        <f>ROUND(E114*P114,2)</f>
        <v>0</v>
      </c>
      <c r="R114" s="225"/>
      <c r="S114" s="225" t="s">
        <v>276</v>
      </c>
      <c r="T114" s="225" t="s">
        <v>277</v>
      </c>
      <c r="U114" s="225">
        <v>0.63800000000000001</v>
      </c>
      <c r="V114" s="225">
        <f>ROUND(E114*U114,2)</f>
        <v>2.6</v>
      </c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455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44">
        <v>25</v>
      </c>
      <c r="B115" s="245" t="s">
        <v>887</v>
      </c>
      <c r="C115" s="255" t="s">
        <v>888</v>
      </c>
      <c r="D115" s="246" t="s">
        <v>320</v>
      </c>
      <c r="E115" s="247">
        <v>4.0804099999999996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9">
        <v>0</v>
      </c>
      <c r="O115" s="249">
        <f>ROUND(E115*N115,2)</f>
        <v>0</v>
      </c>
      <c r="P115" s="249">
        <v>0</v>
      </c>
      <c r="Q115" s="250">
        <f>ROUND(E115*P115,2)</f>
        <v>0</v>
      </c>
      <c r="R115" s="225"/>
      <c r="S115" s="225" t="s">
        <v>276</v>
      </c>
      <c r="T115" s="225" t="s">
        <v>277</v>
      </c>
      <c r="U115" s="225">
        <v>0.01</v>
      </c>
      <c r="V115" s="225">
        <f>ROUND(E115*U115,2)</f>
        <v>0.04</v>
      </c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455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ht="20.399999999999999" outlineLevel="1" x14ac:dyDescent="0.25">
      <c r="A116" s="244">
        <v>26</v>
      </c>
      <c r="B116" s="245" t="s">
        <v>889</v>
      </c>
      <c r="C116" s="255" t="s">
        <v>890</v>
      </c>
      <c r="D116" s="246" t="s">
        <v>320</v>
      </c>
      <c r="E116" s="247">
        <v>48.964880000000001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9">
        <v>0</v>
      </c>
      <c r="O116" s="249">
        <f>ROUND(E116*N116,2)</f>
        <v>0</v>
      </c>
      <c r="P116" s="249">
        <v>0</v>
      </c>
      <c r="Q116" s="250">
        <f>ROUND(E116*P116,2)</f>
        <v>0</v>
      </c>
      <c r="R116" s="225"/>
      <c r="S116" s="225" t="s">
        <v>276</v>
      </c>
      <c r="T116" s="225" t="s">
        <v>277</v>
      </c>
      <c r="U116" s="225">
        <v>0</v>
      </c>
      <c r="V116" s="225">
        <f>ROUND(E116*U116,2)</f>
        <v>0</v>
      </c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455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44">
        <v>27</v>
      </c>
      <c r="B117" s="245" t="s">
        <v>893</v>
      </c>
      <c r="C117" s="255" t="s">
        <v>894</v>
      </c>
      <c r="D117" s="246" t="s">
        <v>320</v>
      </c>
      <c r="E117" s="247">
        <v>4.0804099999999996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9">
        <v>0</v>
      </c>
      <c r="O117" s="249">
        <f>ROUND(E117*N117,2)</f>
        <v>0</v>
      </c>
      <c r="P117" s="249">
        <v>0</v>
      </c>
      <c r="Q117" s="250">
        <f>ROUND(E117*P117,2)</f>
        <v>0</v>
      </c>
      <c r="R117" s="225"/>
      <c r="S117" s="225" t="s">
        <v>276</v>
      </c>
      <c r="T117" s="225" t="s">
        <v>277</v>
      </c>
      <c r="U117" s="225">
        <v>0</v>
      </c>
      <c r="V117" s="225">
        <f>ROUND(E117*U117,2)</f>
        <v>0</v>
      </c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455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44">
        <v>28</v>
      </c>
      <c r="B118" s="245" t="s">
        <v>895</v>
      </c>
      <c r="C118" s="255" t="s">
        <v>896</v>
      </c>
      <c r="D118" s="246" t="s">
        <v>320</v>
      </c>
      <c r="E118" s="247">
        <v>4.0804099999999996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9">
        <v>0</v>
      </c>
      <c r="O118" s="249">
        <f>ROUND(E118*N118,2)</f>
        <v>0</v>
      </c>
      <c r="P118" s="249">
        <v>0</v>
      </c>
      <c r="Q118" s="250">
        <f>ROUND(E118*P118,2)</f>
        <v>0</v>
      </c>
      <c r="R118" s="225"/>
      <c r="S118" s="225" t="s">
        <v>276</v>
      </c>
      <c r="T118" s="225" t="s">
        <v>277</v>
      </c>
      <c r="U118" s="225">
        <v>0.752</v>
      </c>
      <c r="V118" s="225">
        <f>ROUND(E118*U118,2)</f>
        <v>3.07</v>
      </c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455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4">
        <v>29</v>
      </c>
      <c r="B119" s="245" t="s">
        <v>897</v>
      </c>
      <c r="C119" s="255" t="s">
        <v>898</v>
      </c>
      <c r="D119" s="246" t="s">
        <v>320</v>
      </c>
      <c r="E119" s="247">
        <v>12.24122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9">
        <v>0</v>
      </c>
      <c r="O119" s="249">
        <f>ROUND(E119*N119,2)</f>
        <v>0</v>
      </c>
      <c r="P119" s="249">
        <v>0</v>
      </c>
      <c r="Q119" s="250">
        <f>ROUND(E119*P119,2)</f>
        <v>0</v>
      </c>
      <c r="R119" s="225"/>
      <c r="S119" s="225" t="s">
        <v>276</v>
      </c>
      <c r="T119" s="225" t="s">
        <v>277</v>
      </c>
      <c r="U119" s="225">
        <v>0.36</v>
      </c>
      <c r="V119" s="225">
        <f>ROUND(E119*U119,2)</f>
        <v>4.41</v>
      </c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455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x14ac:dyDescent="0.25">
      <c r="A120" s="231" t="s">
        <v>271</v>
      </c>
      <c r="B120" s="232" t="s">
        <v>245</v>
      </c>
      <c r="C120" s="252" t="s">
        <v>29</v>
      </c>
      <c r="D120" s="233"/>
      <c r="E120" s="234"/>
      <c r="F120" s="235"/>
      <c r="G120" s="235">
        <f>SUMIF(AG121:AG127,"&lt;&gt;NOR",G121:G127)</f>
        <v>0</v>
      </c>
      <c r="H120" s="235"/>
      <c r="I120" s="235">
        <f>SUM(I121:I127)</f>
        <v>0</v>
      </c>
      <c r="J120" s="235"/>
      <c r="K120" s="235">
        <f>SUM(K121:K127)</f>
        <v>0</v>
      </c>
      <c r="L120" s="235"/>
      <c r="M120" s="235">
        <f>SUM(M121:M127)</f>
        <v>0</v>
      </c>
      <c r="N120" s="235"/>
      <c r="O120" s="235">
        <f>SUM(O121:O127)</f>
        <v>0</v>
      </c>
      <c r="P120" s="235"/>
      <c r="Q120" s="236">
        <f>SUM(Q121:Q127)</f>
        <v>0</v>
      </c>
      <c r="R120" s="230"/>
      <c r="S120" s="230"/>
      <c r="T120" s="230"/>
      <c r="U120" s="230"/>
      <c r="V120" s="230">
        <f>SUM(V121:V127)</f>
        <v>0</v>
      </c>
      <c r="W120" s="230"/>
      <c r="AG120" t="s">
        <v>272</v>
      </c>
    </row>
    <row r="121" spans="1:60" outlineLevel="1" x14ac:dyDescent="0.25">
      <c r="A121" s="244">
        <v>30</v>
      </c>
      <c r="B121" s="245" t="s">
        <v>899</v>
      </c>
      <c r="C121" s="255" t="s">
        <v>900</v>
      </c>
      <c r="D121" s="246" t="s">
        <v>901</v>
      </c>
      <c r="E121" s="247">
        <v>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9">
        <v>0</v>
      </c>
      <c r="O121" s="249">
        <f>ROUND(E121*N121,2)</f>
        <v>0</v>
      </c>
      <c r="P121" s="249">
        <v>0</v>
      </c>
      <c r="Q121" s="250">
        <f>ROUND(E121*P121,2)</f>
        <v>0</v>
      </c>
      <c r="R121" s="225"/>
      <c r="S121" s="225" t="s">
        <v>276</v>
      </c>
      <c r="T121" s="225" t="s">
        <v>277</v>
      </c>
      <c r="U121" s="225">
        <v>0</v>
      </c>
      <c r="V121" s="225">
        <f>ROUND(E121*U121,2)</f>
        <v>0</v>
      </c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902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4">
        <v>31</v>
      </c>
      <c r="B122" s="245" t="s">
        <v>903</v>
      </c>
      <c r="C122" s="255" t="s">
        <v>904</v>
      </c>
      <c r="D122" s="246" t="s">
        <v>901</v>
      </c>
      <c r="E122" s="247">
        <v>1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9">
        <v>0</v>
      </c>
      <c r="O122" s="249">
        <f>ROUND(E122*N122,2)</f>
        <v>0</v>
      </c>
      <c r="P122" s="249">
        <v>0</v>
      </c>
      <c r="Q122" s="250">
        <f>ROUND(E122*P122,2)</f>
        <v>0</v>
      </c>
      <c r="R122" s="225"/>
      <c r="S122" s="225" t="s">
        <v>289</v>
      </c>
      <c r="T122" s="225" t="s">
        <v>277</v>
      </c>
      <c r="U122" s="225">
        <v>0</v>
      </c>
      <c r="V122" s="225">
        <f>ROUND(E122*U122,2)</f>
        <v>0</v>
      </c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902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ht="30.6" outlineLevel="1" x14ac:dyDescent="0.25">
      <c r="A123" s="244">
        <v>32</v>
      </c>
      <c r="B123" s="245" t="s">
        <v>905</v>
      </c>
      <c r="C123" s="255" t="s">
        <v>906</v>
      </c>
      <c r="D123" s="246" t="s">
        <v>901</v>
      </c>
      <c r="E123" s="247">
        <v>1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9">
        <v>0</v>
      </c>
      <c r="O123" s="249">
        <f>ROUND(E123*N123,2)</f>
        <v>0</v>
      </c>
      <c r="P123" s="249">
        <v>0</v>
      </c>
      <c r="Q123" s="250">
        <f>ROUND(E123*P123,2)</f>
        <v>0</v>
      </c>
      <c r="R123" s="225"/>
      <c r="S123" s="225" t="s">
        <v>289</v>
      </c>
      <c r="T123" s="225" t="s">
        <v>277</v>
      </c>
      <c r="U123" s="225">
        <v>0</v>
      </c>
      <c r="V123" s="225">
        <f>ROUND(E123*U123,2)</f>
        <v>0</v>
      </c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902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4">
        <v>33</v>
      </c>
      <c r="B124" s="245" t="s">
        <v>907</v>
      </c>
      <c r="C124" s="255" t="s">
        <v>908</v>
      </c>
      <c r="D124" s="246" t="s">
        <v>901</v>
      </c>
      <c r="E124" s="247">
        <v>1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21</v>
      </c>
      <c r="M124" s="249">
        <f>G124*(1+L124/100)</f>
        <v>0</v>
      </c>
      <c r="N124" s="249">
        <v>0</v>
      </c>
      <c r="O124" s="249">
        <f>ROUND(E124*N124,2)</f>
        <v>0</v>
      </c>
      <c r="P124" s="249">
        <v>0</v>
      </c>
      <c r="Q124" s="250">
        <f>ROUND(E124*P124,2)</f>
        <v>0</v>
      </c>
      <c r="R124" s="225"/>
      <c r="S124" s="225" t="s">
        <v>289</v>
      </c>
      <c r="T124" s="225" t="s">
        <v>277</v>
      </c>
      <c r="U124" s="225">
        <v>0</v>
      </c>
      <c r="V124" s="225">
        <f>ROUND(E124*U124,2)</f>
        <v>0</v>
      </c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902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4">
        <v>34</v>
      </c>
      <c r="B125" s="245" t="s">
        <v>909</v>
      </c>
      <c r="C125" s="255" t="s">
        <v>910</v>
      </c>
      <c r="D125" s="246" t="s">
        <v>901</v>
      </c>
      <c r="E125" s="247">
        <v>1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21</v>
      </c>
      <c r="M125" s="249">
        <f>G125*(1+L125/100)</f>
        <v>0</v>
      </c>
      <c r="N125" s="249">
        <v>0</v>
      </c>
      <c r="O125" s="249">
        <f>ROUND(E125*N125,2)</f>
        <v>0</v>
      </c>
      <c r="P125" s="249">
        <v>0</v>
      </c>
      <c r="Q125" s="250">
        <f>ROUND(E125*P125,2)</f>
        <v>0</v>
      </c>
      <c r="R125" s="225"/>
      <c r="S125" s="225" t="s">
        <v>289</v>
      </c>
      <c r="T125" s="225" t="s">
        <v>277</v>
      </c>
      <c r="U125" s="225">
        <v>0</v>
      </c>
      <c r="V125" s="225">
        <f>ROUND(E125*U125,2)</f>
        <v>0</v>
      </c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902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ht="20.399999999999999" outlineLevel="1" x14ac:dyDescent="0.25">
      <c r="A126" s="244">
        <v>35</v>
      </c>
      <c r="B126" s="245" t="s">
        <v>911</v>
      </c>
      <c r="C126" s="255" t="s">
        <v>912</v>
      </c>
      <c r="D126" s="246" t="s">
        <v>901</v>
      </c>
      <c r="E126" s="247">
        <v>1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21</v>
      </c>
      <c r="M126" s="249">
        <f>G126*(1+L126/100)</f>
        <v>0</v>
      </c>
      <c r="N126" s="249">
        <v>0</v>
      </c>
      <c r="O126" s="249">
        <f>ROUND(E126*N126,2)</f>
        <v>0</v>
      </c>
      <c r="P126" s="249">
        <v>0</v>
      </c>
      <c r="Q126" s="250">
        <f>ROUND(E126*P126,2)</f>
        <v>0</v>
      </c>
      <c r="R126" s="225"/>
      <c r="S126" s="225" t="s">
        <v>289</v>
      </c>
      <c r="T126" s="225" t="s">
        <v>277</v>
      </c>
      <c r="U126" s="225">
        <v>0</v>
      </c>
      <c r="V126" s="225">
        <f>ROUND(E126*U126,2)</f>
        <v>0</v>
      </c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902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37">
        <v>36</v>
      </c>
      <c r="B127" s="238" t="s">
        <v>913</v>
      </c>
      <c r="C127" s="253" t="s">
        <v>914</v>
      </c>
      <c r="D127" s="239" t="s">
        <v>901</v>
      </c>
      <c r="E127" s="240">
        <v>1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2">
        <v>0</v>
      </c>
      <c r="O127" s="242">
        <f>ROUND(E127*N127,2)</f>
        <v>0</v>
      </c>
      <c r="P127" s="242">
        <v>0</v>
      </c>
      <c r="Q127" s="243">
        <f>ROUND(E127*P127,2)</f>
        <v>0</v>
      </c>
      <c r="R127" s="225"/>
      <c r="S127" s="225" t="s">
        <v>289</v>
      </c>
      <c r="T127" s="225" t="s">
        <v>277</v>
      </c>
      <c r="U127" s="225">
        <v>0</v>
      </c>
      <c r="V127" s="225">
        <f>ROUND(E127*U127,2)</f>
        <v>0</v>
      </c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902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x14ac:dyDescent="0.25">
      <c r="A128" s="5"/>
      <c r="B128" s="6"/>
      <c r="C128" s="258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E128">
        <v>15</v>
      </c>
      <c r="AF128">
        <v>21</v>
      </c>
    </row>
    <row r="129" spans="1:33" x14ac:dyDescent="0.25">
      <c r="A129" s="209"/>
      <c r="B129" s="210" t="s">
        <v>31</v>
      </c>
      <c r="C129" s="259"/>
      <c r="D129" s="211"/>
      <c r="E129" s="212"/>
      <c r="F129" s="212"/>
      <c r="G129" s="251">
        <f>G8+G52+G113+G120</f>
        <v>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E129">
        <f>SUMIF(L7:L127,AE128,G7:G127)</f>
        <v>0</v>
      </c>
      <c r="AF129">
        <f>SUMIF(L7:L127,AF128,G7:G127)</f>
        <v>0</v>
      </c>
      <c r="AG129" t="s">
        <v>915</v>
      </c>
    </row>
    <row r="130" spans="1:33" x14ac:dyDescent="0.25">
      <c r="A130" s="5"/>
      <c r="B130" s="6"/>
      <c r="C130" s="258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5">
      <c r="A131" s="5"/>
      <c r="B131" s="6"/>
      <c r="C131" s="258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5">
      <c r="A132" s="213" t="s">
        <v>916</v>
      </c>
      <c r="B132" s="213"/>
      <c r="C132" s="260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5">
      <c r="A133" s="214"/>
      <c r="B133" s="215"/>
      <c r="C133" s="261"/>
      <c r="D133" s="215"/>
      <c r="E133" s="215"/>
      <c r="F133" s="215"/>
      <c r="G133" s="21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AG133" t="s">
        <v>917</v>
      </c>
    </row>
    <row r="134" spans="1:33" x14ac:dyDescent="0.25">
      <c r="A134" s="217"/>
      <c r="B134" s="218"/>
      <c r="C134" s="262"/>
      <c r="D134" s="218"/>
      <c r="E134" s="218"/>
      <c r="F134" s="218"/>
      <c r="G134" s="21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5">
      <c r="A135" s="217"/>
      <c r="B135" s="218"/>
      <c r="C135" s="262"/>
      <c r="D135" s="218"/>
      <c r="E135" s="218"/>
      <c r="F135" s="218"/>
      <c r="G135" s="21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5">
      <c r="A136" s="217"/>
      <c r="B136" s="218"/>
      <c r="C136" s="262"/>
      <c r="D136" s="218"/>
      <c r="E136" s="218"/>
      <c r="F136" s="218"/>
      <c r="G136" s="21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5">
      <c r="A137" s="220"/>
      <c r="B137" s="221"/>
      <c r="C137" s="263"/>
      <c r="D137" s="221"/>
      <c r="E137" s="221"/>
      <c r="F137" s="221"/>
      <c r="G137" s="222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33" x14ac:dyDescent="0.25">
      <c r="A138" s="5"/>
      <c r="B138" s="6"/>
      <c r="C138" s="258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33" x14ac:dyDescent="0.25">
      <c r="C139" s="264"/>
      <c r="D139" s="190"/>
      <c r="AG139" t="s">
        <v>918</v>
      </c>
    </row>
    <row r="140" spans="1:33" x14ac:dyDescent="0.25">
      <c r="D140" s="190"/>
    </row>
    <row r="141" spans="1:33" x14ac:dyDescent="0.25">
      <c r="D141" s="190"/>
    </row>
    <row r="142" spans="1:33" x14ac:dyDescent="0.25">
      <c r="D142" s="190"/>
    </row>
    <row r="143" spans="1:33" x14ac:dyDescent="0.25">
      <c r="D143" s="190"/>
    </row>
    <row r="144" spans="1:33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FN8PRsZCGeXkLzhHs47tZqHhyb72Y7Oa1Y57IpXsHcHbTu0b0fOD5GsxbuKqTS8q56fnKueozv3BMeGQtKP0VA==" saltValue="sXiMtjMhXROARNoq3I7VJg==" spinCount="100000" sheet="1"/>
  <mergeCells count="6">
    <mergeCell ref="A1:G1"/>
    <mergeCell ref="C2:G2"/>
    <mergeCell ref="C3:G3"/>
    <mergeCell ref="C4:G4"/>
    <mergeCell ref="A132:C132"/>
    <mergeCell ref="A133:G1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58</v>
      </c>
      <c r="C4" s="198" t="s">
        <v>59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139</v>
      </c>
      <c r="C8" s="252" t="s">
        <v>141</v>
      </c>
      <c r="D8" s="233"/>
      <c r="E8" s="234"/>
      <c r="F8" s="235"/>
      <c r="G8" s="235">
        <f>SUMIF(AG9:AG24,"&lt;&gt;NOR",G9:G24)</f>
        <v>0</v>
      </c>
      <c r="H8" s="235"/>
      <c r="I8" s="235">
        <f>SUM(I9:I24)</f>
        <v>0</v>
      </c>
      <c r="J8" s="235"/>
      <c r="K8" s="235">
        <f>SUM(K9:K24)</f>
        <v>0</v>
      </c>
      <c r="L8" s="235"/>
      <c r="M8" s="235">
        <f>SUM(M9:M24)</f>
        <v>0</v>
      </c>
      <c r="N8" s="235"/>
      <c r="O8" s="235">
        <f>SUM(O9:O24)</f>
        <v>26.470000000000002</v>
      </c>
      <c r="P8" s="235"/>
      <c r="Q8" s="236">
        <f>SUM(Q9:Q24)</f>
        <v>0</v>
      </c>
      <c r="R8" s="230"/>
      <c r="S8" s="230"/>
      <c r="T8" s="230"/>
      <c r="U8" s="230"/>
      <c r="V8" s="230">
        <f>SUM(V9:V24)</f>
        <v>623.93000000000006</v>
      </c>
      <c r="W8" s="230"/>
      <c r="AG8" t="s">
        <v>272</v>
      </c>
    </row>
    <row r="9" spans="1:60" outlineLevel="1" x14ac:dyDescent="0.25">
      <c r="A9" s="237">
        <v>1</v>
      </c>
      <c r="B9" s="238" t="s">
        <v>1531</v>
      </c>
      <c r="C9" s="253" t="s">
        <v>1532</v>
      </c>
      <c r="D9" s="239" t="s">
        <v>314</v>
      </c>
      <c r="E9" s="240">
        <v>86.237799999999993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1E-4</v>
      </c>
      <c r="O9" s="242">
        <f>ROUND(E9*N9,2)</f>
        <v>0.01</v>
      </c>
      <c r="P9" s="242">
        <v>0</v>
      </c>
      <c r="Q9" s="243">
        <f>ROUND(E9*P9,2)</f>
        <v>0</v>
      </c>
      <c r="R9" s="225"/>
      <c r="S9" s="225" t="s">
        <v>276</v>
      </c>
      <c r="T9" s="225" t="s">
        <v>277</v>
      </c>
      <c r="U9" s="225">
        <v>7.8E-2</v>
      </c>
      <c r="V9" s="225">
        <f>ROUND(E9*U9,2)</f>
        <v>6.73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30.6" outlineLevel="1" x14ac:dyDescent="0.25">
      <c r="A10" s="223"/>
      <c r="B10" s="224"/>
      <c r="C10" s="254" t="s">
        <v>378</v>
      </c>
      <c r="D10" s="226"/>
      <c r="E10" s="227">
        <v>11.9268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280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0.399999999999999" outlineLevel="1" x14ac:dyDescent="0.25">
      <c r="A11" s="223"/>
      <c r="B11" s="224"/>
      <c r="C11" s="254" t="s">
        <v>379</v>
      </c>
      <c r="D11" s="226"/>
      <c r="E11" s="227">
        <v>15.585000000000001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280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23"/>
      <c r="B12" s="224"/>
      <c r="C12" s="254" t="s">
        <v>950</v>
      </c>
      <c r="D12" s="226"/>
      <c r="E12" s="227">
        <v>16.920000000000002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4" t="s">
        <v>951</v>
      </c>
      <c r="D13" s="226"/>
      <c r="E13" s="227">
        <v>24.276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280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30.6" outlineLevel="1" x14ac:dyDescent="0.25">
      <c r="A14" s="223"/>
      <c r="B14" s="224"/>
      <c r="C14" s="254" t="s">
        <v>1211</v>
      </c>
      <c r="D14" s="226"/>
      <c r="E14" s="227">
        <v>17.53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280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4">
        <v>2</v>
      </c>
      <c r="B15" s="245" t="s">
        <v>1533</v>
      </c>
      <c r="C15" s="255" t="s">
        <v>1534</v>
      </c>
      <c r="D15" s="246" t="s">
        <v>314</v>
      </c>
      <c r="E15" s="247">
        <v>590.35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9">
        <v>7.2000000000000005E-4</v>
      </c>
      <c r="O15" s="249">
        <f>ROUND(E15*N15,2)</f>
        <v>0.43</v>
      </c>
      <c r="P15" s="249">
        <v>0</v>
      </c>
      <c r="Q15" s="250">
        <f>ROUND(E15*P15,2)</f>
        <v>0</v>
      </c>
      <c r="R15" s="225"/>
      <c r="S15" s="225" t="s">
        <v>276</v>
      </c>
      <c r="T15" s="225" t="s">
        <v>277</v>
      </c>
      <c r="U15" s="225">
        <v>0.21</v>
      </c>
      <c r="V15" s="225">
        <f>ROUND(E15*U15,2)</f>
        <v>123.97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278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44">
        <v>3</v>
      </c>
      <c r="B16" s="245" t="s">
        <v>1535</v>
      </c>
      <c r="C16" s="255" t="s">
        <v>1536</v>
      </c>
      <c r="D16" s="246" t="s">
        <v>314</v>
      </c>
      <c r="E16" s="247">
        <v>590.35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9">
        <v>3.7470000000000003E-2</v>
      </c>
      <c r="O16" s="249">
        <f>ROUND(E16*N16,2)</f>
        <v>22.12</v>
      </c>
      <c r="P16" s="249">
        <v>0</v>
      </c>
      <c r="Q16" s="250">
        <f>ROUND(E16*P16,2)</f>
        <v>0</v>
      </c>
      <c r="R16" s="225"/>
      <c r="S16" s="225" t="s">
        <v>276</v>
      </c>
      <c r="T16" s="225" t="s">
        <v>277</v>
      </c>
      <c r="U16" s="225">
        <v>0.40060000000000001</v>
      </c>
      <c r="V16" s="225">
        <f>ROUND(E16*U16,2)</f>
        <v>236.49</v>
      </c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278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44">
        <v>4</v>
      </c>
      <c r="B17" s="245" t="s">
        <v>1537</v>
      </c>
      <c r="C17" s="255" t="s">
        <v>1538</v>
      </c>
      <c r="D17" s="246" t="s">
        <v>314</v>
      </c>
      <c r="E17" s="247">
        <v>59.35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9">
        <v>2.5799999999999998E-3</v>
      </c>
      <c r="O17" s="249">
        <f>ROUND(E17*N17,2)</f>
        <v>0.15</v>
      </c>
      <c r="P17" s="249">
        <v>0</v>
      </c>
      <c r="Q17" s="250">
        <f>ROUND(E17*P17,2)</f>
        <v>0</v>
      </c>
      <c r="R17" s="225"/>
      <c r="S17" s="225" t="s">
        <v>276</v>
      </c>
      <c r="T17" s="225" t="s">
        <v>277</v>
      </c>
      <c r="U17" s="225">
        <v>5.8700000000000002E-2</v>
      </c>
      <c r="V17" s="225">
        <f>ROUND(E17*U17,2)</f>
        <v>3.48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278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44">
        <v>5</v>
      </c>
      <c r="B18" s="245" t="s">
        <v>1539</v>
      </c>
      <c r="C18" s="255" t="s">
        <v>1540</v>
      </c>
      <c r="D18" s="246" t="s">
        <v>314</v>
      </c>
      <c r="E18" s="247">
        <v>590.35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9">
        <v>5.77E-3</v>
      </c>
      <c r="O18" s="249">
        <f>ROUND(E18*N18,2)</f>
        <v>3.41</v>
      </c>
      <c r="P18" s="249">
        <v>0</v>
      </c>
      <c r="Q18" s="250">
        <f>ROUND(E18*P18,2)</f>
        <v>0</v>
      </c>
      <c r="R18" s="225"/>
      <c r="S18" s="225" t="s">
        <v>276</v>
      </c>
      <c r="T18" s="225" t="s">
        <v>277</v>
      </c>
      <c r="U18" s="225">
        <v>0.31900000000000001</v>
      </c>
      <c r="V18" s="225">
        <f>ROUND(E18*U18,2)</f>
        <v>188.32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278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44">
        <v>6</v>
      </c>
      <c r="B19" s="245" t="s">
        <v>462</v>
      </c>
      <c r="C19" s="255" t="s">
        <v>463</v>
      </c>
      <c r="D19" s="246" t="s">
        <v>314</v>
      </c>
      <c r="E19" s="247">
        <v>590.35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9">
        <v>2.0000000000000002E-5</v>
      </c>
      <c r="O19" s="249">
        <f>ROUND(E19*N19,2)</f>
        <v>0.01</v>
      </c>
      <c r="P19" s="249">
        <v>0</v>
      </c>
      <c r="Q19" s="250">
        <f>ROUND(E19*P19,2)</f>
        <v>0</v>
      </c>
      <c r="R19" s="225"/>
      <c r="S19" s="225" t="s">
        <v>276</v>
      </c>
      <c r="T19" s="225" t="s">
        <v>277</v>
      </c>
      <c r="U19" s="225">
        <v>0.11</v>
      </c>
      <c r="V19" s="225">
        <f>ROUND(E19*U19,2)</f>
        <v>64.94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278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44">
        <v>7</v>
      </c>
      <c r="B20" s="245" t="s">
        <v>1541</v>
      </c>
      <c r="C20" s="255" t="s">
        <v>1542</v>
      </c>
      <c r="D20" s="246" t="s">
        <v>314</v>
      </c>
      <c r="E20" s="247">
        <v>590.35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9">
        <v>3.2000000000000003E-4</v>
      </c>
      <c r="O20" s="249">
        <f>ROUND(E20*N20,2)</f>
        <v>0.19</v>
      </c>
      <c r="P20" s="249">
        <v>0</v>
      </c>
      <c r="Q20" s="250">
        <f>ROUND(E20*P20,2)</f>
        <v>0</v>
      </c>
      <c r="R20" s="225"/>
      <c r="S20" s="225" t="s">
        <v>289</v>
      </c>
      <c r="T20" s="225" t="s">
        <v>277</v>
      </c>
      <c r="U20" s="225">
        <v>0</v>
      </c>
      <c r="V20" s="225">
        <f>ROUND(E20*U20,2)</f>
        <v>0</v>
      </c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278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44">
        <v>8</v>
      </c>
      <c r="B21" s="245" t="s">
        <v>1543</v>
      </c>
      <c r="C21" s="255" t="s">
        <v>1544</v>
      </c>
      <c r="D21" s="246" t="s">
        <v>314</v>
      </c>
      <c r="E21" s="247">
        <v>590.29999999999995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2.5999999999999998E-4</v>
      </c>
      <c r="O21" s="249">
        <f>ROUND(E21*N21,2)</f>
        <v>0.15</v>
      </c>
      <c r="P21" s="249">
        <v>0</v>
      </c>
      <c r="Q21" s="250">
        <f>ROUND(E21*P21,2)</f>
        <v>0</v>
      </c>
      <c r="R21" s="225"/>
      <c r="S21" s="225" t="s">
        <v>289</v>
      </c>
      <c r="T21" s="225" t="s">
        <v>277</v>
      </c>
      <c r="U21" s="225">
        <v>0</v>
      </c>
      <c r="V21" s="225">
        <f>ROUND(E21*U21,2)</f>
        <v>0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278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44">
        <v>9</v>
      </c>
      <c r="B22" s="245" t="s">
        <v>1545</v>
      </c>
      <c r="C22" s="255" t="s">
        <v>1546</v>
      </c>
      <c r="D22" s="246" t="s">
        <v>314</v>
      </c>
      <c r="E22" s="247">
        <v>95.33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9">
        <v>0</v>
      </c>
      <c r="O22" s="249">
        <f>ROUND(E22*N22,2)</f>
        <v>0</v>
      </c>
      <c r="P22" s="249">
        <v>0</v>
      </c>
      <c r="Q22" s="250">
        <f>ROUND(E22*P22,2)</f>
        <v>0</v>
      </c>
      <c r="R22" s="225"/>
      <c r="S22" s="225" t="s">
        <v>289</v>
      </c>
      <c r="T22" s="225" t="s">
        <v>277</v>
      </c>
      <c r="U22" s="225">
        <v>0</v>
      </c>
      <c r="V22" s="225">
        <f>ROUND(E22*U22,2)</f>
        <v>0</v>
      </c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278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44">
        <v>10</v>
      </c>
      <c r="B23" s="245" t="s">
        <v>1547</v>
      </c>
      <c r="C23" s="255" t="s">
        <v>1548</v>
      </c>
      <c r="D23" s="246" t="s">
        <v>370</v>
      </c>
      <c r="E23" s="247">
        <v>44.1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9">
        <v>0</v>
      </c>
      <c r="O23" s="249">
        <f>ROUND(E23*N23,2)</f>
        <v>0</v>
      </c>
      <c r="P23" s="249">
        <v>0</v>
      </c>
      <c r="Q23" s="250">
        <f>ROUND(E23*P23,2)</f>
        <v>0</v>
      </c>
      <c r="R23" s="225"/>
      <c r="S23" s="225" t="s">
        <v>289</v>
      </c>
      <c r="T23" s="225" t="s">
        <v>277</v>
      </c>
      <c r="U23" s="225">
        <v>0</v>
      </c>
      <c r="V23" s="225">
        <f>ROUND(E23*U23,2)</f>
        <v>0</v>
      </c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278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4">
        <v>11</v>
      </c>
      <c r="B24" s="245" t="s">
        <v>1549</v>
      </c>
      <c r="C24" s="255" t="s">
        <v>1550</v>
      </c>
      <c r="D24" s="246" t="s">
        <v>314</v>
      </c>
      <c r="E24" s="247">
        <v>590.35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0</v>
      </c>
      <c r="O24" s="249">
        <f>ROUND(E24*N24,2)</f>
        <v>0</v>
      </c>
      <c r="P24" s="249">
        <v>0</v>
      </c>
      <c r="Q24" s="250">
        <f>ROUND(E24*P24,2)</f>
        <v>0</v>
      </c>
      <c r="R24" s="225"/>
      <c r="S24" s="225" t="s">
        <v>289</v>
      </c>
      <c r="T24" s="225" t="s">
        <v>277</v>
      </c>
      <c r="U24" s="225">
        <v>0</v>
      </c>
      <c r="V24" s="225">
        <f>ROUND(E24*U24,2)</f>
        <v>0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278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x14ac:dyDescent="0.25">
      <c r="A25" s="231" t="s">
        <v>271</v>
      </c>
      <c r="B25" s="232" t="s">
        <v>152</v>
      </c>
      <c r="C25" s="252" t="s">
        <v>153</v>
      </c>
      <c r="D25" s="233"/>
      <c r="E25" s="234"/>
      <c r="F25" s="235"/>
      <c r="G25" s="235">
        <f>SUMIF(AG26:AG47,"&lt;&gt;NOR",G26:G47)</f>
        <v>0</v>
      </c>
      <c r="H25" s="235"/>
      <c r="I25" s="235">
        <f>SUM(I26:I47)</f>
        <v>0</v>
      </c>
      <c r="J25" s="235"/>
      <c r="K25" s="235">
        <f>SUM(K26:K47)</f>
        <v>0</v>
      </c>
      <c r="L25" s="235"/>
      <c r="M25" s="235">
        <f>SUM(M26:M47)</f>
        <v>0</v>
      </c>
      <c r="N25" s="235"/>
      <c r="O25" s="235">
        <f>SUM(O26:O47)</f>
        <v>23.52</v>
      </c>
      <c r="P25" s="235"/>
      <c r="Q25" s="236">
        <f>SUM(Q26:Q47)</f>
        <v>0</v>
      </c>
      <c r="R25" s="230"/>
      <c r="S25" s="230"/>
      <c r="T25" s="230"/>
      <c r="U25" s="230"/>
      <c r="V25" s="230">
        <f>SUM(V26:V47)</f>
        <v>255.5</v>
      </c>
      <c r="W25" s="230"/>
      <c r="AG25" t="s">
        <v>272</v>
      </c>
    </row>
    <row r="26" spans="1:60" outlineLevel="1" x14ac:dyDescent="0.25">
      <c r="A26" s="237">
        <v>12</v>
      </c>
      <c r="B26" s="238" t="s">
        <v>1551</v>
      </c>
      <c r="C26" s="253" t="s">
        <v>1552</v>
      </c>
      <c r="D26" s="239" t="s">
        <v>314</v>
      </c>
      <c r="E26" s="240">
        <v>684.98329999999999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3.338E-2</v>
      </c>
      <c r="O26" s="242">
        <f>ROUND(E26*N26,2)</f>
        <v>22.86</v>
      </c>
      <c r="P26" s="242">
        <v>0</v>
      </c>
      <c r="Q26" s="243">
        <f>ROUND(E26*P26,2)</f>
        <v>0</v>
      </c>
      <c r="R26" s="225"/>
      <c r="S26" s="225" t="s">
        <v>276</v>
      </c>
      <c r="T26" s="225" t="s">
        <v>277</v>
      </c>
      <c r="U26" s="225">
        <v>0.17399999999999999</v>
      </c>
      <c r="V26" s="225">
        <f>ROUND(E26*U26,2)</f>
        <v>119.19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278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4" t="s">
        <v>1553</v>
      </c>
      <c r="D27" s="226"/>
      <c r="E27" s="227">
        <v>364.29430000000002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1554</v>
      </c>
      <c r="D28" s="226"/>
      <c r="E28" s="227">
        <v>320.68900000000002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37">
        <v>13</v>
      </c>
      <c r="B29" s="238" t="s">
        <v>1555</v>
      </c>
      <c r="C29" s="253" t="s">
        <v>1556</v>
      </c>
      <c r="D29" s="239" t="s">
        <v>1557</v>
      </c>
      <c r="E29" s="240">
        <v>6849.8329999999996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3">
        <f>ROUND(E29*P29,2)</f>
        <v>0</v>
      </c>
      <c r="R29" s="225"/>
      <c r="S29" s="225" t="s">
        <v>276</v>
      </c>
      <c r="T29" s="225" t="s">
        <v>277</v>
      </c>
      <c r="U29" s="225">
        <v>0</v>
      </c>
      <c r="V29" s="225">
        <f>ROUND(E29*U29,2)</f>
        <v>0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278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4" t="s">
        <v>1558</v>
      </c>
      <c r="D30" s="226"/>
      <c r="E30" s="227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280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4" t="s">
        <v>1559</v>
      </c>
      <c r="D31" s="226"/>
      <c r="E31" s="227">
        <v>3642.9430000000002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280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4" t="s">
        <v>1560</v>
      </c>
      <c r="D32" s="226"/>
      <c r="E32" s="227">
        <v>3206.89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280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37">
        <v>14</v>
      </c>
      <c r="B33" s="238" t="s">
        <v>1561</v>
      </c>
      <c r="C33" s="253" t="s">
        <v>1562</v>
      </c>
      <c r="D33" s="239" t="s">
        <v>314</v>
      </c>
      <c r="E33" s="240">
        <v>684.98329999999999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9.7000000000000005E-4</v>
      </c>
      <c r="O33" s="242">
        <f>ROUND(E33*N33,2)</f>
        <v>0.66</v>
      </c>
      <c r="P33" s="242">
        <v>0</v>
      </c>
      <c r="Q33" s="243">
        <f>ROUND(E33*P33,2)</f>
        <v>0</v>
      </c>
      <c r="R33" s="225"/>
      <c r="S33" s="225" t="s">
        <v>276</v>
      </c>
      <c r="T33" s="225" t="s">
        <v>277</v>
      </c>
      <c r="U33" s="225">
        <v>6.0000000000000001E-3</v>
      </c>
      <c r="V33" s="225">
        <f>ROUND(E33*U33,2)</f>
        <v>4.1100000000000003</v>
      </c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278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4" t="s">
        <v>1553</v>
      </c>
      <c r="D34" s="226"/>
      <c r="E34" s="227">
        <v>364.29430000000002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280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4" t="s">
        <v>1554</v>
      </c>
      <c r="D35" s="226"/>
      <c r="E35" s="227">
        <v>320.68900000000002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280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37">
        <v>15</v>
      </c>
      <c r="B36" s="238" t="s">
        <v>1563</v>
      </c>
      <c r="C36" s="253" t="s">
        <v>1564</v>
      </c>
      <c r="D36" s="239" t="s">
        <v>314</v>
      </c>
      <c r="E36" s="240">
        <v>684.98329999999999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3">
        <f>ROUND(E36*P36,2)</f>
        <v>0</v>
      </c>
      <c r="R36" s="225"/>
      <c r="S36" s="225" t="s">
        <v>276</v>
      </c>
      <c r="T36" s="225" t="s">
        <v>277</v>
      </c>
      <c r="U36" s="225">
        <v>0.129</v>
      </c>
      <c r="V36" s="225">
        <f>ROUND(E36*U36,2)</f>
        <v>88.36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278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4" t="s">
        <v>1553</v>
      </c>
      <c r="D37" s="226"/>
      <c r="E37" s="227">
        <v>364.29430000000002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280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4" t="s">
        <v>1554</v>
      </c>
      <c r="D38" s="226"/>
      <c r="E38" s="227">
        <v>320.68900000000002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280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37">
        <v>16</v>
      </c>
      <c r="B39" s="238" t="s">
        <v>1565</v>
      </c>
      <c r="C39" s="253" t="s">
        <v>1566</v>
      </c>
      <c r="D39" s="239" t="s">
        <v>314</v>
      </c>
      <c r="E39" s="240">
        <v>684.98329999999999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</v>
      </c>
      <c r="O39" s="242">
        <f>ROUND(E39*N39,2)</f>
        <v>0</v>
      </c>
      <c r="P39" s="242">
        <v>0</v>
      </c>
      <c r="Q39" s="243">
        <f>ROUND(E39*P39,2)</f>
        <v>0</v>
      </c>
      <c r="R39" s="225"/>
      <c r="S39" s="225" t="s">
        <v>276</v>
      </c>
      <c r="T39" s="225" t="s">
        <v>277</v>
      </c>
      <c r="U39" s="225">
        <v>0.04</v>
      </c>
      <c r="V39" s="225">
        <f>ROUND(E39*U39,2)</f>
        <v>27.4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278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4" t="s">
        <v>1553</v>
      </c>
      <c r="D40" s="226"/>
      <c r="E40" s="227">
        <v>364.29430000000002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280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54" t="s">
        <v>1554</v>
      </c>
      <c r="D41" s="226"/>
      <c r="E41" s="227">
        <v>320.68900000000002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280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37">
        <v>17</v>
      </c>
      <c r="B42" s="238" t="s">
        <v>1567</v>
      </c>
      <c r="C42" s="253" t="s">
        <v>1568</v>
      </c>
      <c r="D42" s="239" t="s">
        <v>314</v>
      </c>
      <c r="E42" s="240">
        <v>684.98329999999999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</v>
      </c>
      <c r="O42" s="242">
        <f>ROUND(E42*N42,2)</f>
        <v>0</v>
      </c>
      <c r="P42" s="242">
        <v>0</v>
      </c>
      <c r="Q42" s="243">
        <f>ROUND(E42*P42,2)</f>
        <v>0</v>
      </c>
      <c r="R42" s="225"/>
      <c r="S42" s="225" t="s">
        <v>276</v>
      </c>
      <c r="T42" s="225" t="s">
        <v>277</v>
      </c>
      <c r="U42" s="225">
        <v>0</v>
      </c>
      <c r="V42" s="225">
        <f>ROUND(E42*U42,2)</f>
        <v>0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278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54" t="s">
        <v>1553</v>
      </c>
      <c r="D43" s="226"/>
      <c r="E43" s="227">
        <v>364.29430000000002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280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4" t="s">
        <v>1554</v>
      </c>
      <c r="D44" s="226"/>
      <c r="E44" s="227">
        <v>320.68900000000002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37">
        <v>18</v>
      </c>
      <c r="B45" s="238" t="s">
        <v>1569</v>
      </c>
      <c r="C45" s="253" t="s">
        <v>1570</v>
      </c>
      <c r="D45" s="239" t="s">
        <v>314</v>
      </c>
      <c r="E45" s="240">
        <v>684.98329999999999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0</v>
      </c>
      <c r="O45" s="242">
        <f>ROUND(E45*N45,2)</f>
        <v>0</v>
      </c>
      <c r="P45" s="242">
        <v>0</v>
      </c>
      <c r="Q45" s="243">
        <f>ROUND(E45*P45,2)</f>
        <v>0</v>
      </c>
      <c r="R45" s="225"/>
      <c r="S45" s="225" t="s">
        <v>276</v>
      </c>
      <c r="T45" s="225" t="s">
        <v>277</v>
      </c>
      <c r="U45" s="225">
        <v>2.4E-2</v>
      </c>
      <c r="V45" s="225">
        <f>ROUND(E45*U45,2)</f>
        <v>16.440000000000001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278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54" t="s">
        <v>1553</v>
      </c>
      <c r="D46" s="226"/>
      <c r="E46" s="227">
        <v>364.29430000000002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280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4" t="s">
        <v>1554</v>
      </c>
      <c r="D47" s="226"/>
      <c r="E47" s="227">
        <v>320.68900000000002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280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x14ac:dyDescent="0.25">
      <c r="A48" s="231" t="s">
        <v>271</v>
      </c>
      <c r="B48" s="232" t="s">
        <v>156</v>
      </c>
      <c r="C48" s="252" t="s">
        <v>157</v>
      </c>
      <c r="D48" s="233"/>
      <c r="E48" s="234"/>
      <c r="F48" s="235"/>
      <c r="G48" s="235">
        <f>SUMIF(AG49:AG49,"&lt;&gt;NOR",G49:G49)</f>
        <v>0</v>
      </c>
      <c r="H48" s="235"/>
      <c r="I48" s="235">
        <f>SUM(I49:I49)</f>
        <v>0</v>
      </c>
      <c r="J48" s="235"/>
      <c r="K48" s="235">
        <f>SUM(K49:K49)</f>
        <v>0</v>
      </c>
      <c r="L48" s="235"/>
      <c r="M48" s="235">
        <f>SUM(M49:M49)</f>
        <v>0</v>
      </c>
      <c r="N48" s="235"/>
      <c r="O48" s="235">
        <f>SUM(O49:O49)</f>
        <v>0</v>
      </c>
      <c r="P48" s="235"/>
      <c r="Q48" s="236">
        <f>SUM(Q49:Q49)</f>
        <v>9.4499999999999993</v>
      </c>
      <c r="R48" s="230"/>
      <c r="S48" s="230"/>
      <c r="T48" s="230"/>
      <c r="U48" s="230"/>
      <c r="V48" s="230">
        <f>SUM(V49:V49)</f>
        <v>35.42</v>
      </c>
      <c r="W48" s="230"/>
      <c r="AG48" t="s">
        <v>272</v>
      </c>
    </row>
    <row r="49" spans="1:60" outlineLevel="1" x14ac:dyDescent="0.25">
      <c r="A49" s="244">
        <v>19</v>
      </c>
      <c r="B49" s="245" t="s">
        <v>1571</v>
      </c>
      <c r="C49" s="255" t="s">
        <v>1572</v>
      </c>
      <c r="D49" s="246" t="s">
        <v>314</v>
      </c>
      <c r="E49" s="247">
        <v>590.35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9">
        <v>0</v>
      </c>
      <c r="O49" s="249">
        <f>ROUND(E49*N49,2)</f>
        <v>0</v>
      </c>
      <c r="P49" s="249">
        <v>1.6E-2</v>
      </c>
      <c r="Q49" s="250">
        <f>ROUND(E49*P49,2)</f>
        <v>9.4499999999999993</v>
      </c>
      <c r="R49" s="225"/>
      <c r="S49" s="225" t="s">
        <v>276</v>
      </c>
      <c r="T49" s="225" t="s">
        <v>277</v>
      </c>
      <c r="U49" s="225">
        <v>0.06</v>
      </c>
      <c r="V49" s="225">
        <f>ROUND(E49*U49,2)</f>
        <v>35.42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278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x14ac:dyDescent="0.25">
      <c r="A50" s="231" t="s">
        <v>271</v>
      </c>
      <c r="B50" s="232" t="s">
        <v>160</v>
      </c>
      <c r="C50" s="252" t="s">
        <v>161</v>
      </c>
      <c r="D50" s="233"/>
      <c r="E50" s="234"/>
      <c r="F50" s="235"/>
      <c r="G50" s="235">
        <f>SUMIF(AG51:AG51,"&lt;&gt;NOR",G51:G51)</f>
        <v>0</v>
      </c>
      <c r="H50" s="235"/>
      <c r="I50" s="235">
        <f>SUM(I51:I51)</f>
        <v>0</v>
      </c>
      <c r="J50" s="235"/>
      <c r="K50" s="235">
        <f>SUM(K51:K51)</f>
        <v>0</v>
      </c>
      <c r="L50" s="235"/>
      <c r="M50" s="235">
        <f>SUM(M51:M51)</f>
        <v>0</v>
      </c>
      <c r="N50" s="235"/>
      <c r="O50" s="235">
        <f>SUM(O51:O51)</f>
        <v>0</v>
      </c>
      <c r="P50" s="235"/>
      <c r="Q50" s="236">
        <f>SUM(Q51:Q51)</f>
        <v>0</v>
      </c>
      <c r="R50" s="230"/>
      <c r="S50" s="230"/>
      <c r="T50" s="230"/>
      <c r="U50" s="230"/>
      <c r="V50" s="230">
        <f>SUM(V51:V51)</f>
        <v>94.59</v>
      </c>
      <c r="W50" s="230"/>
      <c r="AG50" t="s">
        <v>272</v>
      </c>
    </row>
    <row r="51" spans="1:60" outlineLevel="1" x14ac:dyDescent="0.25">
      <c r="A51" s="244">
        <v>20</v>
      </c>
      <c r="B51" s="245" t="s">
        <v>586</v>
      </c>
      <c r="C51" s="255" t="s">
        <v>587</v>
      </c>
      <c r="D51" s="246" t="s">
        <v>320</v>
      </c>
      <c r="E51" s="247">
        <v>49.99691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50">
        <f>ROUND(E51*P51,2)</f>
        <v>0</v>
      </c>
      <c r="R51" s="225"/>
      <c r="S51" s="225" t="s">
        <v>276</v>
      </c>
      <c r="T51" s="225" t="s">
        <v>277</v>
      </c>
      <c r="U51" s="225">
        <v>1.8919999999999999</v>
      </c>
      <c r="V51" s="225">
        <f>ROUND(E51*U51,2)</f>
        <v>94.59</v>
      </c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455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5">
      <c r="A52" s="231" t="s">
        <v>271</v>
      </c>
      <c r="B52" s="232" t="s">
        <v>242</v>
      </c>
      <c r="C52" s="252" t="s">
        <v>243</v>
      </c>
      <c r="D52" s="233"/>
      <c r="E52" s="234"/>
      <c r="F52" s="235"/>
      <c r="G52" s="235">
        <f>SUMIF(AG53:AG60,"&lt;&gt;NOR",G53:G60)</f>
        <v>0</v>
      </c>
      <c r="H52" s="235"/>
      <c r="I52" s="235">
        <f>SUM(I53:I60)</f>
        <v>0</v>
      </c>
      <c r="J52" s="235"/>
      <c r="K52" s="235">
        <f>SUM(K53:K60)</f>
        <v>0</v>
      </c>
      <c r="L52" s="235"/>
      <c r="M52" s="235">
        <f>SUM(M53:M60)</f>
        <v>0</v>
      </c>
      <c r="N52" s="235"/>
      <c r="O52" s="235">
        <f>SUM(O53:O60)</f>
        <v>0</v>
      </c>
      <c r="P52" s="235"/>
      <c r="Q52" s="236">
        <f>SUM(Q53:Q60)</f>
        <v>0</v>
      </c>
      <c r="R52" s="230"/>
      <c r="S52" s="230"/>
      <c r="T52" s="230"/>
      <c r="U52" s="230"/>
      <c r="V52" s="230">
        <f>SUM(V53:V60)</f>
        <v>30.77</v>
      </c>
      <c r="W52" s="230"/>
      <c r="AG52" t="s">
        <v>272</v>
      </c>
    </row>
    <row r="53" spans="1:60" outlineLevel="1" x14ac:dyDescent="0.25">
      <c r="A53" s="244">
        <v>21</v>
      </c>
      <c r="B53" s="245" t="s">
        <v>1573</v>
      </c>
      <c r="C53" s="255" t="s">
        <v>1574</v>
      </c>
      <c r="D53" s="246" t="s">
        <v>320</v>
      </c>
      <c r="E53" s="247">
        <v>9.4456000000000007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9">
        <v>0</v>
      </c>
      <c r="O53" s="249">
        <f>ROUND(E53*N53,2)</f>
        <v>0</v>
      </c>
      <c r="P53" s="249">
        <v>0</v>
      </c>
      <c r="Q53" s="250">
        <f>ROUND(E53*P53,2)</f>
        <v>0</v>
      </c>
      <c r="R53" s="225"/>
      <c r="S53" s="225" t="s">
        <v>276</v>
      </c>
      <c r="T53" s="225" t="s">
        <v>277</v>
      </c>
      <c r="U53" s="225">
        <v>0.749</v>
      </c>
      <c r="V53" s="225">
        <f>ROUND(E53*U53,2)</f>
        <v>7.07</v>
      </c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455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44">
        <v>22</v>
      </c>
      <c r="B54" s="245" t="s">
        <v>1575</v>
      </c>
      <c r="C54" s="255" t="s">
        <v>1576</v>
      </c>
      <c r="D54" s="246" t="s">
        <v>320</v>
      </c>
      <c r="E54" s="247">
        <v>9.4456000000000007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9">
        <v>0</v>
      </c>
      <c r="O54" s="249">
        <f>ROUND(E54*N54,2)</f>
        <v>0</v>
      </c>
      <c r="P54" s="249">
        <v>0</v>
      </c>
      <c r="Q54" s="250">
        <f>ROUND(E54*P54,2)</f>
        <v>0</v>
      </c>
      <c r="R54" s="225"/>
      <c r="S54" s="225" t="s">
        <v>276</v>
      </c>
      <c r="T54" s="225" t="s">
        <v>277</v>
      </c>
      <c r="U54" s="225">
        <v>0.03</v>
      </c>
      <c r="V54" s="225">
        <f>ROUND(E54*U54,2)</f>
        <v>0.28000000000000003</v>
      </c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455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4">
        <v>23</v>
      </c>
      <c r="B55" s="245" t="s">
        <v>885</v>
      </c>
      <c r="C55" s="255" t="s">
        <v>886</v>
      </c>
      <c r="D55" s="246" t="s">
        <v>320</v>
      </c>
      <c r="E55" s="247">
        <v>9.4456000000000007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50">
        <f>ROUND(E55*P55,2)</f>
        <v>0</v>
      </c>
      <c r="R55" s="225"/>
      <c r="S55" s="225" t="s">
        <v>276</v>
      </c>
      <c r="T55" s="225" t="s">
        <v>277</v>
      </c>
      <c r="U55" s="225">
        <v>0.63800000000000001</v>
      </c>
      <c r="V55" s="225">
        <f>ROUND(E55*U55,2)</f>
        <v>6.03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455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4">
        <v>24</v>
      </c>
      <c r="B56" s="245" t="s">
        <v>887</v>
      </c>
      <c r="C56" s="255" t="s">
        <v>888</v>
      </c>
      <c r="D56" s="246" t="s">
        <v>320</v>
      </c>
      <c r="E56" s="247">
        <v>9.4456000000000007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9">
        <v>0</v>
      </c>
      <c r="O56" s="249">
        <f>ROUND(E56*N56,2)</f>
        <v>0</v>
      </c>
      <c r="P56" s="249">
        <v>0</v>
      </c>
      <c r="Q56" s="250">
        <f>ROUND(E56*P56,2)</f>
        <v>0</v>
      </c>
      <c r="R56" s="225"/>
      <c r="S56" s="225" t="s">
        <v>276</v>
      </c>
      <c r="T56" s="225" t="s">
        <v>277</v>
      </c>
      <c r="U56" s="225">
        <v>0.01</v>
      </c>
      <c r="V56" s="225">
        <f>ROUND(E56*U56,2)</f>
        <v>0.09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455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44">
        <v>25</v>
      </c>
      <c r="B57" s="245" t="s">
        <v>889</v>
      </c>
      <c r="C57" s="255" t="s">
        <v>890</v>
      </c>
      <c r="D57" s="246" t="s">
        <v>320</v>
      </c>
      <c r="E57" s="247">
        <v>113.3472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9">
        <v>0</v>
      </c>
      <c r="O57" s="249">
        <f>ROUND(E57*N57,2)</f>
        <v>0</v>
      </c>
      <c r="P57" s="249">
        <v>0</v>
      </c>
      <c r="Q57" s="250">
        <f>ROUND(E57*P57,2)</f>
        <v>0</v>
      </c>
      <c r="R57" s="225"/>
      <c r="S57" s="225" t="s">
        <v>276</v>
      </c>
      <c r="T57" s="225" t="s">
        <v>277</v>
      </c>
      <c r="U57" s="225">
        <v>0</v>
      </c>
      <c r="V57" s="225">
        <f>ROUND(E57*U57,2)</f>
        <v>0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455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44">
        <v>26</v>
      </c>
      <c r="B58" s="245" t="s">
        <v>893</v>
      </c>
      <c r="C58" s="255" t="s">
        <v>894</v>
      </c>
      <c r="D58" s="246" t="s">
        <v>320</v>
      </c>
      <c r="E58" s="247">
        <v>9.4456000000000007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9">
        <v>0</v>
      </c>
      <c r="O58" s="249">
        <f>ROUND(E58*N58,2)</f>
        <v>0</v>
      </c>
      <c r="P58" s="249">
        <v>0</v>
      </c>
      <c r="Q58" s="250">
        <f>ROUND(E58*P58,2)</f>
        <v>0</v>
      </c>
      <c r="R58" s="225"/>
      <c r="S58" s="225" t="s">
        <v>276</v>
      </c>
      <c r="T58" s="225" t="s">
        <v>277</v>
      </c>
      <c r="U58" s="225">
        <v>0</v>
      </c>
      <c r="V58" s="225">
        <f>ROUND(E58*U58,2)</f>
        <v>0</v>
      </c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455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44">
        <v>27</v>
      </c>
      <c r="B59" s="245" t="s">
        <v>895</v>
      </c>
      <c r="C59" s="255" t="s">
        <v>896</v>
      </c>
      <c r="D59" s="246" t="s">
        <v>320</v>
      </c>
      <c r="E59" s="247">
        <v>9.4456000000000007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9">
        <v>0</v>
      </c>
      <c r="O59" s="249">
        <f>ROUND(E59*N59,2)</f>
        <v>0</v>
      </c>
      <c r="P59" s="249">
        <v>0</v>
      </c>
      <c r="Q59" s="250">
        <f>ROUND(E59*P59,2)</f>
        <v>0</v>
      </c>
      <c r="R59" s="225"/>
      <c r="S59" s="225" t="s">
        <v>276</v>
      </c>
      <c r="T59" s="225" t="s">
        <v>277</v>
      </c>
      <c r="U59" s="225">
        <v>0.752</v>
      </c>
      <c r="V59" s="225">
        <f>ROUND(E59*U59,2)</f>
        <v>7.1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455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44">
        <v>28</v>
      </c>
      <c r="B60" s="245" t="s">
        <v>897</v>
      </c>
      <c r="C60" s="255" t="s">
        <v>898</v>
      </c>
      <c r="D60" s="246" t="s">
        <v>320</v>
      </c>
      <c r="E60" s="247">
        <v>28.3368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9">
        <v>0</v>
      </c>
      <c r="O60" s="249">
        <f>ROUND(E60*N60,2)</f>
        <v>0</v>
      </c>
      <c r="P60" s="249">
        <v>0</v>
      </c>
      <c r="Q60" s="250">
        <f>ROUND(E60*P60,2)</f>
        <v>0</v>
      </c>
      <c r="R60" s="225"/>
      <c r="S60" s="225" t="s">
        <v>276</v>
      </c>
      <c r="T60" s="225" t="s">
        <v>277</v>
      </c>
      <c r="U60" s="225">
        <v>0.36</v>
      </c>
      <c r="V60" s="225">
        <f>ROUND(E60*U60,2)</f>
        <v>10.199999999999999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455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x14ac:dyDescent="0.25">
      <c r="A61" s="231" t="s">
        <v>271</v>
      </c>
      <c r="B61" s="232" t="s">
        <v>245</v>
      </c>
      <c r="C61" s="252" t="s">
        <v>29</v>
      </c>
      <c r="D61" s="233"/>
      <c r="E61" s="234"/>
      <c r="F61" s="235"/>
      <c r="G61" s="235">
        <f>SUMIF(AG62:AG68,"&lt;&gt;NOR",G62:G68)</f>
        <v>0</v>
      </c>
      <c r="H61" s="235"/>
      <c r="I61" s="235">
        <f>SUM(I62:I68)</f>
        <v>0</v>
      </c>
      <c r="J61" s="235"/>
      <c r="K61" s="235">
        <f>SUM(K62:K68)</f>
        <v>0</v>
      </c>
      <c r="L61" s="235"/>
      <c r="M61" s="235">
        <f>SUM(M62:M68)</f>
        <v>0</v>
      </c>
      <c r="N61" s="235"/>
      <c r="O61" s="235">
        <f>SUM(O62:O68)</f>
        <v>0</v>
      </c>
      <c r="P61" s="235"/>
      <c r="Q61" s="236">
        <f>SUM(Q62:Q68)</f>
        <v>0</v>
      </c>
      <c r="R61" s="230"/>
      <c r="S61" s="230"/>
      <c r="T61" s="230"/>
      <c r="U61" s="230"/>
      <c r="V61" s="230">
        <f>SUM(V62:V68)</f>
        <v>0</v>
      </c>
      <c r="W61" s="230"/>
      <c r="AG61" t="s">
        <v>272</v>
      </c>
    </row>
    <row r="62" spans="1:60" outlineLevel="1" x14ac:dyDescent="0.25">
      <c r="A62" s="244">
        <v>29</v>
      </c>
      <c r="B62" s="245" t="s">
        <v>899</v>
      </c>
      <c r="C62" s="255" t="s">
        <v>900</v>
      </c>
      <c r="D62" s="246" t="s">
        <v>901</v>
      </c>
      <c r="E62" s="247">
        <v>1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9">
        <v>0</v>
      </c>
      <c r="O62" s="249">
        <f>ROUND(E62*N62,2)</f>
        <v>0</v>
      </c>
      <c r="P62" s="249">
        <v>0</v>
      </c>
      <c r="Q62" s="250">
        <f>ROUND(E62*P62,2)</f>
        <v>0</v>
      </c>
      <c r="R62" s="225"/>
      <c r="S62" s="225" t="s">
        <v>276</v>
      </c>
      <c r="T62" s="225" t="s">
        <v>277</v>
      </c>
      <c r="U62" s="225">
        <v>0</v>
      </c>
      <c r="V62" s="225">
        <f>ROUND(E62*U62,2)</f>
        <v>0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902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4">
        <v>30</v>
      </c>
      <c r="B63" s="245" t="s">
        <v>903</v>
      </c>
      <c r="C63" s="255" t="s">
        <v>904</v>
      </c>
      <c r="D63" s="246" t="s">
        <v>901</v>
      </c>
      <c r="E63" s="247">
        <v>1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9">
        <v>0</v>
      </c>
      <c r="O63" s="249">
        <f>ROUND(E63*N63,2)</f>
        <v>0</v>
      </c>
      <c r="P63" s="249">
        <v>0</v>
      </c>
      <c r="Q63" s="250">
        <f>ROUND(E63*P63,2)</f>
        <v>0</v>
      </c>
      <c r="R63" s="225"/>
      <c r="S63" s="225" t="s">
        <v>289</v>
      </c>
      <c r="T63" s="225" t="s">
        <v>277</v>
      </c>
      <c r="U63" s="225">
        <v>0</v>
      </c>
      <c r="V63" s="225">
        <f>ROUND(E63*U63,2)</f>
        <v>0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902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ht="30.6" outlineLevel="1" x14ac:dyDescent="0.25">
      <c r="A64" s="244">
        <v>31</v>
      </c>
      <c r="B64" s="245" t="s">
        <v>905</v>
      </c>
      <c r="C64" s="255" t="s">
        <v>906</v>
      </c>
      <c r="D64" s="246" t="s">
        <v>901</v>
      </c>
      <c r="E64" s="247">
        <v>1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9">
        <v>0</v>
      </c>
      <c r="O64" s="249">
        <f>ROUND(E64*N64,2)</f>
        <v>0</v>
      </c>
      <c r="P64" s="249">
        <v>0</v>
      </c>
      <c r="Q64" s="250">
        <f>ROUND(E64*P64,2)</f>
        <v>0</v>
      </c>
      <c r="R64" s="225"/>
      <c r="S64" s="225" t="s">
        <v>289</v>
      </c>
      <c r="T64" s="225" t="s">
        <v>277</v>
      </c>
      <c r="U64" s="225">
        <v>0</v>
      </c>
      <c r="V64" s="225">
        <f>ROUND(E64*U64,2)</f>
        <v>0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902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44">
        <v>32</v>
      </c>
      <c r="B65" s="245" t="s">
        <v>907</v>
      </c>
      <c r="C65" s="255" t="s">
        <v>908</v>
      </c>
      <c r="D65" s="246" t="s">
        <v>901</v>
      </c>
      <c r="E65" s="247">
        <v>1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9">
        <v>0</v>
      </c>
      <c r="O65" s="249">
        <f>ROUND(E65*N65,2)</f>
        <v>0</v>
      </c>
      <c r="P65" s="249">
        <v>0</v>
      </c>
      <c r="Q65" s="250">
        <f>ROUND(E65*P65,2)</f>
        <v>0</v>
      </c>
      <c r="R65" s="225"/>
      <c r="S65" s="225" t="s">
        <v>289</v>
      </c>
      <c r="T65" s="225" t="s">
        <v>277</v>
      </c>
      <c r="U65" s="225">
        <v>0</v>
      </c>
      <c r="V65" s="225">
        <f>ROUND(E65*U65,2)</f>
        <v>0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902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44">
        <v>33</v>
      </c>
      <c r="B66" s="245" t="s">
        <v>909</v>
      </c>
      <c r="C66" s="255" t="s">
        <v>910</v>
      </c>
      <c r="D66" s="246" t="s">
        <v>901</v>
      </c>
      <c r="E66" s="247">
        <v>1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9">
        <v>0</v>
      </c>
      <c r="O66" s="249">
        <f>ROUND(E66*N66,2)</f>
        <v>0</v>
      </c>
      <c r="P66" s="249">
        <v>0</v>
      </c>
      <c r="Q66" s="250">
        <f>ROUND(E66*P66,2)</f>
        <v>0</v>
      </c>
      <c r="R66" s="225"/>
      <c r="S66" s="225" t="s">
        <v>289</v>
      </c>
      <c r="T66" s="225" t="s">
        <v>277</v>
      </c>
      <c r="U66" s="225">
        <v>0</v>
      </c>
      <c r="V66" s="225">
        <f>ROUND(E66*U66,2)</f>
        <v>0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902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ht="20.399999999999999" outlineLevel="1" x14ac:dyDescent="0.25">
      <c r="A67" s="244">
        <v>34</v>
      </c>
      <c r="B67" s="245" t="s">
        <v>911</v>
      </c>
      <c r="C67" s="255" t="s">
        <v>912</v>
      </c>
      <c r="D67" s="246" t="s">
        <v>901</v>
      </c>
      <c r="E67" s="247">
        <v>1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9">
        <v>0</v>
      </c>
      <c r="O67" s="249">
        <f>ROUND(E67*N67,2)</f>
        <v>0</v>
      </c>
      <c r="P67" s="249">
        <v>0</v>
      </c>
      <c r="Q67" s="250">
        <f>ROUND(E67*P67,2)</f>
        <v>0</v>
      </c>
      <c r="R67" s="225"/>
      <c r="S67" s="225" t="s">
        <v>289</v>
      </c>
      <c r="T67" s="225" t="s">
        <v>277</v>
      </c>
      <c r="U67" s="225">
        <v>0</v>
      </c>
      <c r="V67" s="225">
        <f>ROUND(E67*U67,2)</f>
        <v>0</v>
      </c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902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37">
        <v>35</v>
      </c>
      <c r="B68" s="238" t="s">
        <v>913</v>
      </c>
      <c r="C68" s="253" t="s">
        <v>914</v>
      </c>
      <c r="D68" s="239" t="s">
        <v>901</v>
      </c>
      <c r="E68" s="240">
        <v>1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0</v>
      </c>
      <c r="O68" s="242">
        <f>ROUND(E68*N68,2)</f>
        <v>0</v>
      </c>
      <c r="P68" s="242">
        <v>0</v>
      </c>
      <c r="Q68" s="243">
        <f>ROUND(E68*P68,2)</f>
        <v>0</v>
      </c>
      <c r="R68" s="225"/>
      <c r="S68" s="225" t="s">
        <v>289</v>
      </c>
      <c r="T68" s="225" t="s">
        <v>277</v>
      </c>
      <c r="U68" s="225">
        <v>0</v>
      </c>
      <c r="V68" s="225">
        <f>ROUND(E68*U68,2)</f>
        <v>0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902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x14ac:dyDescent="0.25">
      <c r="A69" s="5"/>
      <c r="B69" s="6"/>
      <c r="C69" s="258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v>15</v>
      </c>
      <c r="AF69">
        <v>21</v>
      </c>
    </row>
    <row r="70" spans="1:60" x14ac:dyDescent="0.25">
      <c r="A70" s="209"/>
      <c r="B70" s="210" t="s">
        <v>31</v>
      </c>
      <c r="C70" s="259"/>
      <c r="D70" s="211"/>
      <c r="E70" s="212"/>
      <c r="F70" s="212"/>
      <c r="G70" s="251">
        <f>G8+G25+G48+G50+G52+G61</f>
        <v>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f>SUMIF(L7:L68,AE69,G7:G68)</f>
        <v>0</v>
      </c>
      <c r="AF70">
        <f>SUMIF(L7:L68,AF69,G7:G68)</f>
        <v>0</v>
      </c>
      <c r="AG70" t="s">
        <v>915</v>
      </c>
    </row>
    <row r="71" spans="1:60" x14ac:dyDescent="0.25">
      <c r="A71" s="5"/>
      <c r="B71" s="6"/>
      <c r="C71" s="258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60" x14ac:dyDescent="0.25">
      <c r="A72" s="5"/>
      <c r="B72" s="6"/>
      <c r="C72" s="258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5">
      <c r="A73" s="213" t="s">
        <v>916</v>
      </c>
      <c r="B73" s="213"/>
      <c r="C73" s="260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60" x14ac:dyDescent="0.25">
      <c r="A74" s="214"/>
      <c r="B74" s="215"/>
      <c r="C74" s="261"/>
      <c r="D74" s="215"/>
      <c r="E74" s="215"/>
      <c r="F74" s="215"/>
      <c r="G74" s="21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G74" t="s">
        <v>917</v>
      </c>
    </row>
    <row r="75" spans="1:60" x14ac:dyDescent="0.25">
      <c r="A75" s="217"/>
      <c r="B75" s="218"/>
      <c r="C75" s="262"/>
      <c r="D75" s="218"/>
      <c r="E75" s="218"/>
      <c r="F75" s="218"/>
      <c r="G75" s="21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5">
      <c r="A76" s="217"/>
      <c r="B76" s="218"/>
      <c r="C76" s="262"/>
      <c r="D76" s="218"/>
      <c r="E76" s="218"/>
      <c r="F76" s="218"/>
      <c r="G76" s="21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5">
      <c r="A77" s="217"/>
      <c r="B77" s="218"/>
      <c r="C77" s="262"/>
      <c r="D77" s="218"/>
      <c r="E77" s="218"/>
      <c r="F77" s="218"/>
      <c r="G77" s="21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5">
      <c r="A78" s="220"/>
      <c r="B78" s="221"/>
      <c r="C78" s="263"/>
      <c r="D78" s="221"/>
      <c r="E78" s="221"/>
      <c r="F78" s="221"/>
      <c r="G78" s="22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5">
      <c r="A79" s="5"/>
      <c r="B79" s="6"/>
      <c r="C79" s="258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5">
      <c r="C80" s="264"/>
      <c r="D80" s="190"/>
      <c r="AG80" t="s">
        <v>918</v>
      </c>
    </row>
    <row r="81" spans="4:4" x14ac:dyDescent="0.25">
      <c r="D81" s="190"/>
    </row>
    <row r="82" spans="4:4" x14ac:dyDescent="0.25">
      <c r="D82" s="190"/>
    </row>
    <row r="83" spans="4:4" x14ac:dyDescent="0.25">
      <c r="D83" s="190"/>
    </row>
    <row r="84" spans="4:4" x14ac:dyDescent="0.25">
      <c r="D84" s="190"/>
    </row>
    <row r="85" spans="4:4" x14ac:dyDescent="0.25">
      <c r="D85" s="190"/>
    </row>
    <row r="86" spans="4:4" x14ac:dyDescent="0.25">
      <c r="D86" s="190"/>
    </row>
    <row r="87" spans="4:4" x14ac:dyDescent="0.25">
      <c r="D87" s="190"/>
    </row>
    <row r="88" spans="4:4" x14ac:dyDescent="0.25">
      <c r="D88" s="190"/>
    </row>
    <row r="89" spans="4:4" x14ac:dyDescent="0.25">
      <c r="D89" s="190"/>
    </row>
    <row r="90" spans="4:4" x14ac:dyDescent="0.25">
      <c r="D90" s="190"/>
    </row>
    <row r="91" spans="4:4" x14ac:dyDescent="0.25">
      <c r="D91" s="190"/>
    </row>
    <row r="92" spans="4:4" x14ac:dyDescent="0.25">
      <c r="D92" s="190"/>
    </row>
    <row r="93" spans="4:4" x14ac:dyDescent="0.25">
      <c r="D93" s="190"/>
    </row>
    <row r="94" spans="4:4" x14ac:dyDescent="0.25">
      <c r="D94" s="190"/>
    </row>
    <row r="95" spans="4:4" x14ac:dyDescent="0.25">
      <c r="D95" s="190"/>
    </row>
    <row r="96" spans="4:4" x14ac:dyDescent="0.25">
      <c r="D96" s="190"/>
    </row>
    <row r="97" spans="4:4" x14ac:dyDescent="0.25">
      <c r="D97" s="190"/>
    </row>
    <row r="98" spans="4:4" x14ac:dyDescent="0.25">
      <c r="D98" s="190"/>
    </row>
    <row r="99" spans="4:4" x14ac:dyDescent="0.25">
      <c r="D99" s="190"/>
    </row>
    <row r="100" spans="4:4" x14ac:dyDescent="0.25">
      <c r="D100" s="190"/>
    </row>
    <row r="101" spans="4:4" x14ac:dyDescent="0.25">
      <c r="D101" s="190"/>
    </row>
    <row r="102" spans="4:4" x14ac:dyDescent="0.25">
      <c r="D102" s="190"/>
    </row>
    <row r="103" spans="4:4" x14ac:dyDescent="0.25">
      <c r="D103" s="190"/>
    </row>
    <row r="104" spans="4:4" x14ac:dyDescent="0.25">
      <c r="D104" s="190"/>
    </row>
    <row r="105" spans="4:4" x14ac:dyDescent="0.25">
      <c r="D105" s="190"/>
    </row>
    <row r="106" spans="4:4" x14ac:dyDescent="0.25">
      <c r="D106" s="190"/>
    </row>
    <row r="107" spans="4:4" x14ac:dyDescent="0.25">
      <c r="D107" s="190"/>
    </row>
    <row r="108" spans="4:4" x14ac:dyDescent="0.25">
      <c r="D108" s="190"/>
    </row>
    <row r="109" spans="4:4" x14ac:dyDescent="0.25">
      <c r="D109" s="190"/>
    </row>
    <row r="110" spans="4:4" x14ac:dyDescent="0.25">
      <c r="D110" s="190"/>
    </row>
    <row r="111" spans="4:4" x14ac:dyDescent="0.25">
      <c r="D111" s="190"/>
    </row>
    <row r="112" spans="4:4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SKQxMTixTIiHquwrRL0m4EQ32IvZ9iyKitjpK2m4d5xw2L0eUbAAHjJFaZujTRjP/4l/a/+3ZajvmXSFbIdFSQ==" saltValue="J9uh3C7O77KEDKA4GUL1mQ==" spinCount="100000" sheet="1"/>
  <mergeCells count="6">
    <mergeCell ref="A1:G1"/>
    <mergeCell ref="C2:G2"/>
    <mergeCell ref="C3:G3"/>
    <mergeCell ref="C4:G4"/>
    <mergeCell ref="A73:C73"/>
    <mergeCell ref="A74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60</v>
      </c>
      <c r="C4" s="198" t="s">
        <v>61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108</v>
      </c>
      <c r="C8" s="252" t="s">
        <v>109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5"/>
      <c r="O8" s="235">
        <f>SUM(O9:O12)</f>
        <v>0</v>
      </c>
      <c r="P8" s="235"/>
      <c r="Q8" s="236">
        <f>SUM(Q9:Q12)</f>
        <v>10.59</v>
      </c>
      <c r="R8" s="230"/>
      <c r="S8" s="230"/>
      <c r="T8" s="230"/>
      <c r="U8" s="230"/>
      <c r="V8" s="230">
        <f>SUM(V9:V12)</f>
        <v>13.76</v>
      </c>
      <c r="W8" s="230"/>
      <c r="AG8" t="s">
        <v>272</v>
      </c>
    </row>
    <row r="9" spans="1:60" outlineLevel="1" x14ac:dyDescent="0.25">
      <c r="A9" s="237">
        <v>1</v>
      </c>
      <c r="B9" s="238" t="s">
        <v>1577</v>
      </c>
      <c r="C9" s="253" t="s">
        <v>1578</v>
      </c>
      <c r="D9" s="239" t="s">
        <v>314</v>
      </c>
      <c r="E9" s="240">
        <v>13.7508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0.44</v>
      </c>
      <c r="Q9" s="243">
        <f>ROUND(E9*P9,2)</f>
        <v>6.05</v>
      </c>
      <c r="R9" s="225"/>
      <c r="S9" s="225" t="s">
        <v>276</v>
      </c>
      <c r="T9" s="225" t="s">
        <v>277</v>
      </c>
      <c r="U9" s="225">
        <v>0.376</v>
      </c>
      <c r="V9" s="225">
        <f>ROUND(E9*U9,2)</f>
        <v>5.17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4" t="s">
        <v>1579</v>
      </c>
      <c r="D10" s="226"/>
      <c r="E10" s="227">
        <v>13.7508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280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7">
        <v>2</v>
      </c>
      <c r="B11" s="238" t="s">
        <v>1580</v>
      </c>
      <c r="C11" s="253" t="s">
        <v>1581</v>
      </c>
      <c r="D11" s="239" t="s">
        <v>314</v>
      </c>
      <c r="E11" s="240">
        <v>13.7508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0.33</v>
      </c>
      <c r="Q11" s="243">
        <f>ROUND(E11*P11,2)</f>
        <v>4.54</v>
      </c>
      <c r="R11" s="225"/>
      <c r="S11" s="225" t="s">
        <v>276</v>
      </c>
      <c r="T11" s="225" t="s">
        <v>277</v>
      </c>
      <c r="U11" s="225">
        <v>0.625</v>
      </c>
      <c r="V11" s="225">
        <f>ROUND(E11*U11,2)</f>
        <v>8.59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278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4" t="s">
        <v>1579</v>
      </c>
      <c r="D12" s="226"/>
      <c r="E12" s="227">
        <v>13.7508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x14ac:dyDescent="0.25">
      <c r="A13" s="231" t="s">
        <v>271</v>
      </c>
      <c r="B13" s="232" t="s">
        <v>110</v>
      </c>
      <c r="C13" s="252" t="s">
        <v>111</v>
      </c>
      <c r="D13" s="233"/>
      <c r="E13" s="234"/>
      <c r="F13" s="235"/>
      <c r="G13" s="235">
        <f>SUMIF(AG14:AG23,"&lt;&gt;NOR",G14:G23)</f>
        <v>0</v>
      </c>
      <c r="H13" s="235"/>
      <c r="I13" s="235">
        <f>SUM(I14:I23)</f>
        <v>0</v>
      </c>
      <c r="J13" s="235"/>
      <c r="K13" s="235">
        <f>SUM(K14:K23)</f>
        <v>0</v>
      </c>
      <c r="L13" s="235"/>
      <c r="M13" s="235">
        <f>SUM(M14:M23)</f>
        <v>0</v>
      </c>
      <c r="N13" s="235"/>
      <c r="O13" s="235">
        <f>SUM(O14:O23)</f>
        <v>0</v>
      </c>
      <c r="P13" s="235"/>
      <c r="Q13" s="236">
        <f>SUM(Q14:Q23)</f>
        <v>0</v>
      </c>
      <c r="R13" s="230"/>
      <c r="S13" s="230"/>
      <c r="T13" s="230"/>
      <c r="U13" s="230"/>
      <c r="V13" s="230">
        <f>SUM(V14:V23)</f>
        <v>71.92</v>
      </c>
      <c r="W13" s="230"/>
      <c r="AG13" t="s">
        <v>272</v>
      </c>
    </row>
    <row r="14" spans="1:60" outlineLevel="1" x14ac:dyDescent="0.25">
      <c r="A14" s="237">
        <v>3</v>
      </c>
      <c r="B14" s="238" t="s">
        <v>273</v>
      </c>
      <c r="C14" s="253" t="s">
        <v>274</v>
      </c>
      <c r="D14" s="239" t="s">
        <v>275</v>
      </c>
      <c r="E14" s="240">
        <v>81.355199999999996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3">
        <f>ROUND(E14*P14,2)</f>
        <v>0</v>
      </c>
      <c r="R14" s="225"/>
      <c r="S14" s="225" t="s">
        <v>276</v>
      </c>
      <c r="T14" s="225" t="s">
        <v>277</v>
      </c>
      <c r="U14" s="225">
        <v>0.23</v>
      </c>
      <c r="V14" s="225">
        <f>ROUND(E14*U14,2)</f>
        <v>18.71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278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23"/>
      <c r="B15" s="224"/>
      <c r="C15" s="254" t="s">
        <v>1582</v>
      </c>
      <c r="D15" s="226"/>
      <c r="E15" s="227">
        <v>25.438980000000001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280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4" t="s">
        <v>1583</v>
      </c>
      <c r="D16" s="226"/>
      <c r="E16" s="227">
        <v>14.374499999999999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4" t="s">
        <v>1584</v>
      </c>
      <c r="D17" s="226"/>
      <c r="E17" s="227">
        <v>14.4855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280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4" t="s">
        <v>1585</v>
      </c>
      <c r="D18" s="226"/>
      <c r="E18" s="227">
        <v>27.056249999999999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280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7">
        <v>4</v>
      </c>
      <c r="B19" s="238" t="s">
        <v>281</v>
      </c>
      <c r="C19" s="253" t="s">
        <v>282</v>
      </c>
      <c r="D19" s="239" t="s">
        <v>275</v>
      </c>
      <c r="E19" s="240">
        <v>81.355199999999996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3">
        <f>ROUND(E19*P19,2)</f>
        <v>0</v>
      </c>
      <c r="R19" s="225"/>
      <c r="S19" s="225" t="s">
        <v>283</v>
      </c>
      <c r="T19" s="225" t="s">
        <v>277</v>
      </c>
      <c r="U19" s="225">
        <v>0.65400000000000003</v>
      </c>
      <c r="V19" s="225">
        <f>ROUND(E19*U19,2)</f>
        <v>53.21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278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20.399999999999999" outlineLevel="1" x14ac:dyDescent="0.25">
      <c r="A20" s="223"/>
      <c r="B20" s="224"/>
      <c r="C20" s="254" t="s">
        <v>1582</v>
      </c>
      <c r="D20" s="226"/>
      <c r="E20" s="227">
        <v>25.438980000000001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280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54" t="s">
        <v>1583</v>
      </c>
      <c r="D21" s="226"/>
      <c r="E21" s="227">
        <v>14.374499999999999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280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1584</v>
      </c>
      <c r="D22" s="226"/>
      <c r="E22" s="227">
        <v>14.4855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4" t="s">
        <v>1585</v>
      </c>
      <c r="D23" s="226"/>
      <c r="E23" s="227">
        <v>27.056249999999999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280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x14ac:dyDescent="0.25">
      <c r="A24" s="231" t="s">
        <v>271</v>
      </c>
      <c r="B24" s="232" t="s">
        <v>112</v>
      </c>
      <c r="C24" s="252" t="s">
        <v>113</v>
      </c>
      <c r="D24" s="233"/>
      <c r="E24" s="234"/>
      <c r="F24" s="235"/>
      <c r="G24" s="235">
        <f>SUMIF(AG25:AG49,"&lt;&gt;NOR",G25:G49)</f>
        <v>0</v>
      </c>
      <c r="H24" s="235"/>
      <c r="I24" s="235">
        <f>SUM(I25:I49)</f>
        <v>0</v>
      </c>
      <c r="J24" s="235"/>
      <c r="K24" s="235">
        <f>SUM(K25:K49)</f>
        <v>0</v>
      </c>
      <c r="L24" s="235"/>
      <c r="M24" s="235">
        <f>SUM(M25:M49)</f>
        <v>0</v>
      </c>
      <c r="N24" s="235"/>
      <c r="O24" s="235">
        <f>SUM(O25:O49)</f>
        <v>0</v>
      </c>
      <c r="P24" s="235"/>
      <c r="Q24" s="236">
        <f>SUM(Q25:Q49)</f>
        <v>0</v>
      </c>
      <c r="R24" s="230"/>
      <c r="S24" s="230"/>
      <c r="T24" s="230"/>
      <c r="U24" s="230"/>
      <c r="V24" s="230">
        <f>SUM(V25:V49)</f>
        <v>216.97</v>
      </c>
      <c r="W24" s="230"/>
      <c r="AG24" t="s">
        <v>272</v>
      </c>
    </row>
    <row r="25" spans="1:60" outlineLevel="1" x14ac:dyDescent="0.25">
      <c r="A25" s="237">
        <v>5</v>
      </c>
      <c r="B25" s="238" t="s">
        <v>291</v>
      </c>
      <c r="C25" s="253" t="s">
        <v>292</v>
      </c>
      <c r="D25" s="239" t="s">
        <v>275</v>
      </c>
      <c r="E25" s="240">
        <v>81.355199999999996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3">
        <f>ROUND(E25*P25,2)</f>
        <v>0</v>
      </c>
      <c r="R25" s="225"/>
      <c r="S25" s="225" t="s">
        <v>276</v>
      </c>
      <c r="T25" s="225" t="s">
        <v>277</v>
      </c>
      <c r="U25" s="225">
        <v>0.34499999999999997</v>
      </c>
      <c r="V25" s="225">
        <f>ROUND(E25*U25,2)</f>
        <v>28.07</v>
      </c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278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23"/>
      <c r="B26" s="224"/>
      <c r="C26" s="254" t="s">
        <v>1582</v>
      </c>
      <c r="D26" s="226"/>
      <c r="E26" s="227">
        <v>25.438980000000001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280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4" t="s">
        <v>1583</v>
      </c>
      <c r="D27" s="226"/>
      <c r="E27" s="227">
        <v>14.374499999999999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1584</v>
      </c>
      <c r="D28" s="226"/>
      <c r="E28" s="227">
        <v>14.4855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4" t="s">
        <v>1585</v>
      </c>
      <c r="D29" s="226"/>
      <c r="E29" s="227">
        <v>27.056249999999999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280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37">
        <v>6</v>
      </c>
      <c r="B30" s="238" t="s">
        <v>294</v>
      </c>
      <c r="C30" s="253" t="s">
        <v>295</v>
      </c>
      <c r="D30" s="239" t="s">
        <v>275</v>
      </c>
      <c r="E30" s="240">
        <v>81.355199999999996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3">
        <f>ROUND(E30*P30,2)</f>
        <v>0</v>
      </c>
      <c r="R30" s="225"/>
      <c r="S30" s="225" t="s">
        <v>276</v>
      </c>
      <c r="T30" s="225" t="s">
        <v>277</v>
      </c>
      <c r="U30" s="225">
        <v>1.0999999999999999E-2</v>
      </c>
      <c r="V30" s="225">
        <f>ROUND(E30*U30,2)</f>
        <v>0.89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278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ht="20.399999999999999" outlineLevel="1" x14ac:dyDescent="0.25">
      <c r="A31" s="223"/>
      <c r="B31" s="224"/>
      <c r="C31" s="254" t="s">
        <v>1582</v>
      </c>
      <c r="D31" s="226"/>
      <c r="E31" s="227">
        <v>25.438980000000001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280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4" t="s">
        <v>1583</v>
      </c>
      <c r="D32" s="226"/>
      <c r="E32" s="227">
        <v>14.374499999999999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280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4" t="s">
        <v>1584</v>
      </c>
      <c r="D33" s="226"/>
      <c r="E33" s="227">
        <v>14.4855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280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4" t="s">
        <v>1585</v>
      </c>
      <c r="D34" s="226"/>
      <c r="E34" s="227">
        <v>27.056249999999999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280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37">
        <v>7</v>
      </c>
      <c r="B35" s="238" t="s">
        <v>296</v>
      </c>
      <c r="C35" s="253" t="s">
        <v>297</v>
      </c>
      <c r="D35" s="239" t="s">
        <v>275</v>
      </c>
      <c r="E35" s="240">
        <v>81.355199999999996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</v>
      </c>
      <c r="O35" s="242">
        <f>ROUND(E35*N35,2)</f>
        <v>0</v>
      </c>
      <c r="P35" s="242">
        <v>0</v>
      </c>
      <c r="Q35" s="243">
        <f>ROUND(E35*P35,2)</f>
        <v>0</v>
      </c>
      <c r="R35" s="225"/>
      <c r="S35" s="225" t="s">
        <v>276</v>
      </c>
      <c r="T35" s="225" t="s">
        <v>277</v>
      </c>
      <c r="U35" s="225">
        <v>0.86799999999999999</v>
      </c>
      <c r="V35" s="225">
        <f>ROUND(E35*U35,2)</f>
        <v>70.62</v>
      </c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278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0.399999999999999" outlineLevel="1" x14ac:dyDescent="0.25">
      <c r="A36" s="223"/>
      <c r="B36" s="224"/>
      <c r="C36" s="254" t="s">
        <v>1582</v>
      </c>
      <c r="D36" s="226"/>
      <c r="E36" s="227">
        <v>25.438980000000001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280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4" t="s">
        <v>1583</v>
      </c>
      <c r="D37" s="226"/>
      <c r="E37" s="227">
        <v>14.374499999999999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280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4" t="s">
        <v>1584</v>
      </c>
      <c r="D38" s="226"/>
      <c r="E38" s="227">
        <v>14.4855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280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4" t="s">
        <v>1585</v>
      </c>
      <c r="D39" s="226"/>
      <c r="E39" s="227">
        <v>27.056249999999999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280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37">
        <v>8</v>
      </c>
      <c r="B40" s="238" t="s">
        <v>298</v>
      </c>
      <c r="C40" s="253" t="s">
        <v>299</v>
      </c>
      <c r="D40" s="239" t="s">
        <v>275</v>
      </c>
      <c r="E40" s="240">
        <v>81.355199999999996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2">
        <v>0</v>
      </c>
      <c r="O40" s="242">
        <f>ROUND(E40*N40,2)</f>
        <v>0</v>
      </c>
      <c r="P40" s="242">
        <v>0</v>
      </c>
      <c r="Q40" s="243">
        <f>ROUND(E40*P40,2)</f>
        <v>0</v>
      </c>
      <c r="R40" s="225"/>
      <c r="S40" s="225" t="s">
        <v>276</v>
      </c>
      <c r="T40" s="225" t="s">
        <v>277</v>
      </c>
      <c r="U40" s="225">
        <v>0.79100000000000004</v>
      </c>
      <c r="V40" s="225">
        <f>ROUND(E40*U40,2)</f>
        <v>64.349999999999994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278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ht="20.399999999999999" outlineLevel="1" x14ac:dyDescent="0.25">
      <c r="A41" s="223"/>
      <c r="B41" s="224"/>
      <c r="C41" s="254" t="s">
        <v>1582</v>
      </c>
      <c r="D41" s="226"/>
      <c r="E41" s="227">
        <v>25.438980000000001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280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54" t="s">
        <v>1583</v>
      </c>
      <c r="D42" s="226"/>
      <c r="E42" s="227">
        <v>14.374499999999999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280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54" t="s">
        <v>1584</v>
      </c>
      <c r="D43" s="226"/>
      <c r="E43" s="227">
        <v>14.4855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280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4" t="s">
        <v>1585</v>
      </c>
      <c r="D44" s="226"/>
      <c r="E44" s="227">
        <v>27.056249999999999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37">
        <v>9</v>
      </c>
      <c r="B45" s="238" t="s">
        <v>300</v>
      </c>
      <c r="C45" s="253" t="s">
        <v>301</v>
      </c>
      <c r="D45" s="239" t="s">
        <v>275</v>
      </c>
      <c r="E45" s="240">
        <v>81.355199999999996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0</v>
      </c>
      <c r="O45" s="242">
        <f>ROUND(E45*N45,2)</f>
        <v>0</v>
      </c>
      <c r="P45" s="242">
        <v>0</v>
      </c>
      <c r="Q45" s="243">
        <f>ROUND(E45*P45,2)</f>
        <v>0</v>
      </c>
      <c r="R45" s="225"/>
      <c r="S45" s="225" t="s">
        <v>276</v>
      </c>
      <c r="T45" s="225" t="s">
        <v>277</v>
      </c>
      <c r="U45" s="225">
        <v>0.65200000000000002</v>
      </c>
      <c r="V45" s="225">
        <f>ROUND(E45*U45,2)</f>
        <v>53.04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278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ht="20.399999999999999" outlineLevel="1" x14ac:dyDescent="0.25">
      <c r="A46" s="223"/>
      <c r="B46" s="224"/>
      <c r="C46" s="254" t="s">
        <v>1582</v>
      </c>
      <c r="D46" s="226"/>
      <c r="E46" s="227">
        <v>25.438980000000001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280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4" t="s">
        <v>1583</v>
      </c>
      <c r="D47" s="226"/>
      <c r="E47" s="227">
        <v>14.374499999999999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280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54" t="s">
        <v>1584</v>
      </c>
      <c r="D48" s="226"/>
      <c r="E48" s="227">
        <v>14.4855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280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4" t="s">
        <v>1585</v>
      </c>
      <c r="D49" s="226"/>
      <c r="E49" s="227">
        <v>27.056249999999999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280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x14ac:dyDescent="0.25">
      <c r="A50" s="231" t="s">
        <v>271</v>
      </c>
      <c r="B50" s="232" t="s">
        <v>114</v>
      </c>
      <c r="C50" s="252" t="s">
        <v>115</v>
      </c>
      <c r="D50" s="233"/>
      <c r="E50" s="234"/>
      <c r="F50" s="235"/>
      <c r="G50" s="235">
        <f>SUMIF(AG51:AG60,"&lt;&gt;NOR",G51:G60)</f>
        <v>0</v>
      </c>
      <c r="H50" s="235"/>
      <c r="I50" s="235">
        <f>SUM(I51:I60)</f>
        <v>0</v>
      </c>
      <c r="J50" s="235"/>
      <c r="K50" s="235">
        <f>SUM(K51:K60)</f>
        <v>0</v>
      </c>
      <c r="L50" s="235"/>
      <c r="M50" s="235">
        <f>SUM(M51:M60)</f>
        <v>0</v>
      </c>
      <c r="N50" s="235"/>
      <c r="O50" s="235">
        <f>SUM(O51:O60)</f>
        <v>0</v>
      </c>
      <c r="P50" s="235"/>
      <c r="Q50" s="236">
        <f>SUM(Q51:Q60)</f>
        <v>0</v>
      </c>
      <c r="R50" s="230"/>
      <c r="S50" s="230"/>
      <c r="T50" s="230"/>
      <c r="U50" s="230"/>
      <c r="V50" s="230">
        <f>SUM(V51:V60)</f>
        <v>0.73</v>
      </c>
      <c r="W50" s="230"/>
      <c r="AG50" t="s">
        <v>272</v>
      </c>
    </row>
    <row r="51" spans="1:60" outlineLevel="1" x14ac:dyDescent="0.25">
      <c r="A51" s="237">
        <v>10</v>
      </c>
      <c r="B51" s="238" t="s">
        <v>302</v>
      </c>
      <c r="C51" s="253" t="s">
        <v>303</v>
      </c>
      <c r="D51" s="239" t="s">
        <v>275</v>
      </c>
      <c r="E51" s="240">
        <v>81.355199999999996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2">
        <v>0</v>
      </c>
      <c r="O51" s="242">
        <f>ROUND(E51*N51,2)</f>
        <v>0</v>
      </c>
      <c r="P51" s="242">
        <v>0</v>
      </c>
      <c r="Q51" s="243">
        <f>ROUND(E51*P51,2)</f>
        <v>0</v>
      </c>
      <c r="R51" s="225"/>
      <c r="S51" s="225" t="s">
        <v>276</v>
      </c>
      <c r="T51" s="225" t="s">
        <v>277</v>
      </c>
      <c r="U51" s="225">
        <v>8.9999999999999993E-3</v>
      </c>
      <c r="V51" s="225">
        <f>ROUND(E51*U51,2)</f>
        <v>0.73</v>
      </c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278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ht="20.399999999999999" outlineLevel="1" x14ac:dyDescent="0.25">
      <c r="A52" s="223"/>
      <c r="B52" s="224"/>
      <c r="C52" s="254" t="s">
        <v>1582</v>
      </c>
      <c r="D52" s="226"/>
      <c r="E52" s="227">
        <v>25.438980000000001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280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54" t="s">
        <v>1583</v>
      </c>
      <c r="D53" s="226"/>
      <c r="E53" s="227">
        <v>14.374499999999999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280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4" t="s">
        <v>1584</v>
      </c>
      <c r="D54" s="226"/>
      <c r="E54" s="227">
        <v>14.4855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280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54" t="s">
        <v>1585</v>
      </c>
      <c r="D55" s="226"/>
      <c r="E55" s="227">
        <v>27.056249999999999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280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37">
        <v>11</v>
      </c>
      <c r="B56" s="238" t="s">
        <v>304</v>
      </c>
      <c r="C56" s="253" t="s">
        <v>305</v>
      </c>
      <c r="D56" s="239" t="s">
        <v>275</v>
      </c>
      <c r="E56" s="240">
        <v>81.355199999999996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0</v>
      </c>
      <c r="O56" s="242">
        <f>ROUND(E56*N56,2)</f>
        <v>0</v>
      </c>
      <c r="P56" s="242">
        <v>0</v>
      </c>
      <c r="Q56" s="243">
        <f>ROUND(E56*P56,2)</f>
        <v>0</v>
      </c>
      <c r="R56" s="225"/>
      <c r="S56" s="225" t="s">
        <v>276</v>
      </c>
      <c r="T56" s="225" t="s">
        <v>277</v>
      </c>
      <c r="U56" s="225">
        <v>0</v>
      </c>
      <c r="V56" s="225">
        <f>ROUND(E56*U56,2)</f>
        <v>0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278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23"/>
      <c r="B57" s="224"/>
      <c r="C57" s="254" t="s">
        <v>1582</v>
      </c>
      <c r="D57" s="226"/>
      <c r="E57" s="227">
        <v>25.438980000000001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280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54" t="s">
        <v>1583</v>
      </c>
      <c r="D58" s="226"/>
      <c r="E58" s="227">
        <v>14.374499999999999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280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4" t="s">
        <v>1584</v>
      </c>
      <c r="D59" s="226"/>
      <c r="E59" s="227">
        <v>14.4855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280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4" t="s">
        <v>1585</v>
      </c>
      <c r="D60" s="226"/>
      <c r="E60" s="227">
        <v>27.056249999999999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280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x14ac:dyDescent="0.25">
      <c r="A61" s="231" t="s">
        <v>271</v>
      </c>
      <c r="B61" s="232" t="s">
        <v>118</v>
      </c>
      <c r="C61" s="252" t="s">
        <v>119</v>
      </c>
      <c r="D61" s="233"/>
      <c r="E61" s="234"/>
      <c r="F61" s="235"/>
      <c r="G61" s="235">
        <f>SUMIF(AG62:AG91,"&lt;&gt;NOR",G62:G91)</f>
        <v>0</v>
      </c>
      <c r="H61" s="235"/>
      <c r="I61" s="235">
        <f>SUM(I62:I91)</f>
        <v>0</v>
      </c>
      <c r="J61" s="235"/>
      <c r="K61" s="235">
        <f>SUM(K62:K91)</f>
        <v>0</v>
      </c>
      <c r="L61" s="235"/>
      <c r="M61" s="235">
        <f>SUM(M62:M91)</f>
        <v>0</v>
      </c>
      <c r="N61" s="235"/>
      <c r="O61" s="235">
        <f>SUM(O62:O91)</f>
        <v>156.82</v>
      </c>
      <c r="P61" s="235"/>
      <c r="Q61" s="236">
        <f>SUM(Q62:Q91)</f>
        <v>0</v>
      </c>
      <c r="R61" s="230"/>
      <c r="S61" s="230"/>
      <c r="T61" s="230"/>
      <c r="U61" s="230"/>
      <c r="V61" s="230">
        <f>SUM(V62:V91)</f>
        <v>67.22</v>
      </c>
      <c r="W61" s="230"/>
      <c r="AG61" t="s">
        <v>272</v>
      </c>
    </row>
    <row r="62" spans="1:60" outlineLevel="1" x14ac:dyDescent="0.25">
      <c r="A62" s="237">
        <v>12</v>
      </c>
      <c r="B62" s="238" t="s">
        <v>1586</v>
      </c>
      <c r="C62" s="253" t="s">
        <v>1587</v>
      </c>
      <c r="D62" s="239" t="s">
        <v>275</v>
      </c>
      <c r="E62" s="240">
        <v>81.355199999999996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1.9205000000000001</v>
      </c>
      <c r="O62" s="242">
        <f>ROUND(E62*N62,2)</f>
        <v>156.24</v>
      </c>
      <c r="P62" s="242">
        <v>0</v>
      </c>
      <c r="Q62" s="243">
        <f>ROUND(E62*P62,2)</f>
        <v>0</v>
      </c>
      <c r="R62" s="225"/>
      <c r="S62" s="225" t="s">
        <v>276</v>
      </c>
      <c r="T62" s="225" t="s">
        <v>277</v>
      </c>
      <c r="U62" s="225">
        <v>0.76</v>
      </c>
      <c r="V62" s="225">
        <f>ROUND(E62*U62,2)</f>
        <v>61.83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278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20.399999999999999" outlineLevel="1" x14ac:dyDescent="0.25">
      <c r="A63" s="223"/>
      <c r="B63" s="224"/>
      <c r="C63" s="254" t="s">
        <v>1582</v>
      </c>
      <c r="D63" s="226"/>
      <c r="E63" s="227">
        <v>25.438980000000001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280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54" t="s">
        <v>1583</v>
      </c>
      <c r="D64" s="226"/>
      <c r="E64" s="227">
        <v>14.374499999999999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280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4" t="s">
        <v>1584</v>
      </c>
      <c r="D65" s="226"/>
      <c r="E65" s="227">
        <v>14.4855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280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54" t="s">
        <v>1585</v>
      </c>
      <c r="D66" s="226"/>
      <c r="E66" s="227">
        <v>27.056249999999999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280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37">
        <v>13</v>
      </c>
      <c r="B67" s="238" t="s">
        <v>1588</v>
      </c>
      <c r="C67" s="253" t="s">
        <v>1589</v>
      </c>
      <c r="D67" s="239" t="s">
        <v>370</v>
      </c>
      <c r="E67" s="240">
        <v>73.293000000000006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7.77E-3</v>
      </c>
      <c r="O67" s="242">
        <f>ROUND(E67*N67,2)</f>
        <v>0.56999999999999995</v>
      </c>
      <c r="P67" s="242">
        <v>0</v>
      </c>
      <c r="Q67" s="243">
        <f>ROUND(E67*P67,2)</f>
        <v>0</v>
      </c>
      <c r="R67" s="225"/>
      <c r="S67" s="225" t="s">
        <v>276</v>
      </c>
      <c r="T67" s="225" t="s">
        <v>277</v>
      </c>
      <c r="U67" s="225">
        <v>0.05</v>
      </c>
      <c r="V67" s="225">
        <f>ROUND(E67*U67,2)</f>
        <v>3.66</v>
      </c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278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54" t="s">
        <v>1590</v>
      </c>
      <c r="D68" s="226"/>
      <c r="E68" s="227">
        <v>22.917999999999999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280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4" t="s">
        <v>1591</v>
      </c>
      <c r="D69" s="226"/>
      <c r="E69" s="227">
        <v>12.95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280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54" t="s">
        <v>1592</v>
      </c>
      <c r="D70" s="226"/>
      <c r="E70" s="227">
        <v>13.05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280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54" t="s">
        <v>1593</v>
      </c>
      <c r="D71" s="226"/>
      <c r="E71" s="227">
        <v>24.375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280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37">
        <v>14</v>
      </c>
      <c r="B72" s="238" t="s">
        <v>1594</v>
      </c>
      <c r="C72" s="253" t="s">
        <v>1595</v>
      </c>
      <c r="D72" s="239" t="s">
        <v>314</v>
      </c>
      <c r="E72" s="240">
        <v>23.013999999999999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2">
        <v>1.8000000000000001E-4</v>
      </c>
      <c r="O72" s="242">
        <f>ROUND(E72*N72,2)</f>
        <v>0</v>
      </c>
      <c r="P72" s="242">
        <v>0</v>
      </c>
      <c r="Q72" s="243">
        <f>ROUND(E72*P72,2)</f>
        <v>0</v>
      </c>
      <c r="R72" s="225"/>
      <c r="S72" s="225" t="s">
        <v>276</v>
      </c>
      <c r="T72" s="225" t="s">
        <v>277</v>
      </c>
      <c r="U72" s="225">
        <v>7.4999999999999997E-2</v>
      </c>
      <c r="V72" s="225">
        <f>ROUND(E72*U72,2)</f>
        <v>1.73</v>
      </c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278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56" t="s">
        <v>751</v>
      </c>
      <c r="D73" s="228"/>
      <c r="E73" s="229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280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57" t="s">
        <v>1596</v>
      </c>
      <c r="D74" s="228"/>
      <c r="E74" s="229">
        <v>22.917999999999999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280</v>
      </c>
      <c r="AH74" s="206">
        <v>2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7" t="s">
        <v>1597</v>
      </c>
      <c r="D75" s="228"/>
      <c r="E75" s="229">
        <v>12.95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280</v>
      </c>
      <c r="AH75" s="206">
        <v>2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57" t="s">
        <v>1598</v>
      </c>
      <c r="D76" s="228"/>
      <c r="E76" s="229">
        <v>13.05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280</v>
      </c>
      <c r="AH76" s="206">
        <v>2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57" t="s">
        <v>1599</v>
      </c>
      <c r="D77" s="228"/>
      <c r="E77" s="229">
        <v>24.375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280</v>
      </c>
      <c r="AH77" s="206">
        <v>2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56" t="s">
        <v>761</v>
      </c>
      <c r="D78" s="228"/>
      <c r="E78" s="229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280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54" t="s">
        <v>1600</v>
      </c>
      <c r="D79" s="226"/>
      <c r="E79" s="227">
        <v>23.013999999999999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280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44">
        <v>15</v>
      </c>
      <c r="B80" s="245" t="s">
        <v>1601</v>
      </c>
      <c r="C80" s="255" t="s">
        <v>1602</v>
      </c>
      <c r="D80" s="246" t="s">
        <v>333</v>
      </c>
      <c r="E80" s="247">
        <v>10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9">
        <v>0</v>
      </c>
      <c r="O80" s="249">
        <f>ROUND(E80*N80,2)</f>
        <v>0</v>
      </c>
      <c r="P80" s="249">
        <v>0</v>
      </c>
      <c r="Q80" s="250">
        <f>ROUND(E80*P80,2)</f>
        <v>0</v>
      </c>
      <c r="R80" s="225" t="s">
        <v>672</v>
      </c>
      <c r="S80" s="225" t="s">
        <v>276</v>
      </c>
      <c r="T80" s="225" t="s">
        <v>277</v>
      </c>
      <c r="U80" s="225">
        <v>0</v>
      </c>
      <c r="V80" s="225">
        <f>ROUND(E80*U80,2)</f>
        <v>0</v>
      </c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921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44">
        <v>16</v>
      </c>
      <c r="B81" s="245" t="s">
        <v>1603</v>
      </c>
      <c r="C81" s="255" t="s">
        <v>1604</v>
      </c>
      <c r="D81" s="246" t="s">
        <v>333</v>
      </c>
      <c r="E81" s="247">
        <v>4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9">
        <v>0</v>
      </c>
      <c r="O81" s="249">
        <f>ROUND(E81*N81,2)</f>
        <v>0</v>
      </c>
      <c r="P81" s="249">
        <v>0</v>
      </c>
      <c r="Q81" s="250">
        <f>ROUND(E81*P81,2)</f>
        <v>0</v>
      </c>
      <c r="R81" s="225" t="s">
        <v>672</v>
      </c>
      <c r="S81" s="225" t="s">
        <v>276</v>
      </c>
      <c r="T81" s="225" t="s">
        <v>277</v>
      </c>
      <c r="U81" s="225">
        <v>0</v>
      </c>
      <c r="V81" s="225">
        <f>ROUND(E81*U81,2)</f>
        <v>0</v>
      </c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921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ht="20.399999999999999" outlineLevel="1" x14ac:dyDescent="0.25">
      <c r="A82" s="237">
        <v>17</v>
      </c>
      <c r="B82" s="238" t="s">
        <v>1605</v>
      </c>
      <c r="C82" s="253" t="s">
        <v>1606</v>
      </c>
      <c r="D82" s="239" t="s">
        <v>314</v>
      </c>
      <c r="E82" s="240">
        <v>26.466100000000001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2.9999999999999997E-4</v>
      </c>
      <c r="O82" s="242">
        <f>ROUND(E82*N82,2)</f>
        <v>0.01</v>
      </c>
      <c r="P82" s="242">
        <v>0</v>
      </c>
      <c r="Q82" s="243">
        <f>ROUND(E82*P82,2)</f>
        <v>0</v>
      </c>
      <c r="R82" s="225" t="s">
        <v>672</v>
      </c>
      <c r="S82" s="225" t="s">
        <v>276</v>
      </c>
      <c r="T82" s="225" t="s">
        <v>277</v>
      </c>
      <c r="U82" s="225">
        <v>0</v>
      </c>
      <c r="V82" s="225">
        <f>ROUND(E82*U82,2)</f>
        <v>0</v>
      </c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921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6" t="s">
        <v>751</v>
      </c>
      <c r="D83" s="228"/>
      <c r="E83" s="229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57" t="s">
        <v>1596</v>
      </c>
      <c r="D84" s="228"/>
      <c r="E84" s="229">
        <v>22.917999999999999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280</v>
      </c>
      <c r="AH84" s="206">
        <v>2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7" t="s">
        <v>1597</v>
      </c>
      <c r="D85" s="228"/>
      <c r="E85" s="229">
        <v>12.95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280</v>
      </c>
      <c r="AH85" s="206">
        <v>2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57" t="s">
        <v>1598</v>
      </c>
      <c r="D86" s="228"/>
      <c r="E86" s="229">
        <v>13.05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280</v>
      </c>
      <c r="AH86" s="206">
        <v>2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7" t="s">
        <v>1599</v>
      </c>
      <c r="D87" s="228"/>
      <c r="E87" s="229">
        <v>24.375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280</v>
      </c>
      <c r="AH87" s="206">
        <v>2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9" t="s">
        <v>1607</v>
      </c>
      <c r="D88" s="267"/>
      <c r="E88" s="268">
        <v>73.293000000000006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280</v>
      </c>
      <c r="AH88" s="206">
        <v>3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7" t="s">
        <v>1608</v>
      </c>
      <c r="D89" s="228"/>
      <c r="E89" s="229">
        <v>23.013999999999999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280</v>
      </c>
      <c r="AH89" s="206">
        <v>2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56" t="s">
        <v>761</v>
      </c>
      <c r="D90" s="228"/>
      <c r="E90" s="229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280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4" t="s">
        <v>1609</v>
      </c>
      <c r="D91" s="226"/>
      <c r="E91" s="227">
        <v>26.466100000000001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280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x14ac:dyDescent="0.25">
      <c r="A92" s="231" t="s">
        <v>271</v>
      </c>
      <c r="B92" s="232" t="s">
        <v>139</v>
      </c>
      <c r="C92" s="252" t="s">
        <v>141</v>
      </c>
      <c r="D92" s="233"/>
      <c r="E92" s="234"/>
      <c r="F92" s="235"/>
      <c r="G92" s="235">
        <f>SUMIF(AG93:AG97,"&lt;&gt;NOR",G93:G97)</f>
        <v>0</v>
      </c>
      <c r="H92" s="235"/>
      <c r="I92" s="235">
        <f>SUM(I93:I97)</f>
        <v>0</v>
      </c>
      <c r="J92" s="235"/>
      <c r="K92" s="235">
        <f>SUM(K93:K97)</f>
        <v>0</v>
      </c>
      <c r="L92" s="235"/>
      <c r="M92" s="235">
        <f>SUM(M93:M97)</f>
        <v>0</v>
      </c>
      <c r="N92" s="235"/>
      <c r="O92" s="235">
        <f>SUM(O93:O97)</f>
        <v>0</v>
      </c>
      <c r="P92" s="235"/>
      <c r="Q92" s="236">
        <f>SUM(Q93:Q97)</f>
        <v>0</v>
      </c>
      <c r="R92" s="230"/>
      <c r="S92" s="230"/>
      <c r="T92" s="230"/>
      <c r="U92" s="230"/>
      <c r="V92" s="230">
        <f>SUM(V93:V97)</f>
        <v>0</v>
      </c>
      <c r="W92" s="230"/>
      <c r="AG92" t="s">
        <v>272</v>
      </c>
    </row>
    <row r="93" spans="1:60" outlineLevel="1" x14ac:dyDescent="0.25">
      <c r="A93" s="237">
        <v>18</v>
      </c>
      <c r="B93" s="238" t="s">
        <v>1610</v>
      </c>
      <c r="C93" s="253" t="s">
        <v>1611</v>
      </c>
      <c r="D93" s="239" t="s">
        <v>314</v>
      </c>
      <c r="E93" s="240">
        <v>135.59209999999999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2">
        <v>0</v>
      </c>
      <c r="O93" s="242">
        <f>ROUND(E93*N93,2)</f>
        <v>0</v>
      </c>
      <c r="P93" s="242">
        <v>0</v>
      </c>
      <c r="Q93" s="243">
        <f>ROUND(E93*P93,2)</f>
        <v>0</v>
      </c>
      <c r="R93" s="225"/>
      <c r="S93" s="225" t="s">
        <v>289</v>
      </c>
      <c r="T93" s="225" t="s">
        <v>277</v>
      </c>
      <c r="U93" s="225">
        <v>0</v>
      </c>
      <c r="V93" s="225">
        <f>ROUND(E93*U93,2)</f>
        <v>0</v>
      </c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278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4" t="s">
        <v>1612</v>
      </c>
      <c r="D94" s="226"/>
      <c r="E94" s="227">
        <v>42.398299999999999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280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4" t="s">
        <v>1613</v>
      </c>
      <c r="D95" s="226"/>
      <c r="E95" s="227">
        <v>23.9575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280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4" t="s">
        <v>1614</v>
      </c>
      <c r="D96" s="226"/>
      <c r="E96" s="227">
        <v>24.142499999999998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280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54" t="s">
        <v>1615</v>
      </c>
      <c r="D97" s="226"/>
      <c r="E97" s="227">
        <v>45.09375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280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x14ac:dyDescent="0.25">
      <c r="A98" s="231" t="s">
        <v>271</v>
      </c>
      <c r="B98" s="232" t="s">
        <v>150</v>
      </c>
      <c r="C98" s="252" t="s">
        <v>151</v>
      </c>
      <c r="D98" s="233"/>
      <c r="E98" s="234"/>
      <c r="F98" s="235"/>
      <c r="G98" s="235">
        <f>SUMIF(AG99:AG105,"&lt;&gt;NOR",G99:G105)</f>
        <v>0</v>
      </c>
      <c r="H98" s="235"/>
      <c r="I98" s="235">
        <f>SUM(I99:I105)</f>
        <v>0</v>
      </c>
      <c r="J98" s="235"/>
      <c r="K98" s="235">
        <f>SUM(K99:K105)</f>
        <v>0</v>
      </c>
      <c r="L98" s="235"/>
      <c r="M98" s="235">
        <f>SUM(M99:M105)</f>
        <v>0</v>
      </c>
      <c r="N98" s="235"/>
      <c r="O98" s="235">
        <f>SUM(O99:O105)</f>
        <v>8.7100000000000009</v>
      </c>
      <c r="P98" s="235"/>
      <c r="Q98" s="236">
        <f>SUM(Q99:Q105)</f>
        <v>0</v>
      </c>
      <c r="R98" s="230"/>
      <c r="S98" s="230"/>
      <c r="T98" s="230"/>
      <c r="U98" s="230"/>
      <c r="V98" s="230">
        <f>SUM(V99:V105)</f>
        <v>11.76</v>
      </c>
      <c r="W98" s="230"/>
      <c r="AG98" t="s">
        <v>272</v>
      </c>
    </row>
    <row r="99" spans="1:60" ht="20.399999999999999" outlineLevel="1" x14ac:dyDescent="0.25">
      <c r="A99" s="237">
        <v>19</v>
      </c>
      <c r="B99" s="238" t="s">
        <v>1616</v>
      </c>
      <c r="C99" s="253" t="s">
        <v>1617</v>
      </c>
      <c r="D99" s="239" t="s">
        <v>370</v>
      </c>
      <c r="E99" s="240">
        <v>74.492999999999995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2">
        <v>0.11693000000000001</v>
      </c>
      <c r="O99" s="242">
        <f>ROUND(E99*N99,2)</f>
        <v>8.7100000000000009</v>
      </c>
      <c r="P99" s="242">
        <v>0</v>
      </c>
      <c r="Q99" s="243">
        <f>ROUND(E99*P99,2)</f>
        <v>0</v>
      </c>
      <c r="R99" s="225"/>
      <c r="S99" s="225" t="s">
        <v>276</v>
      </c>
      <c r="T99" s="225" t="s">
        <v>277</v>
      </c>
      <c r="U99" s="225">
        <v>0.14000000000000001</v>
      </c>
      <c r="V99" s="225">
        <f>ROUND(E99*U99,2)</f>
        <v>10.43</v>
      </c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278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54" t="s">
        <v>1618</v>
      </c>
      <c r="D100" s="226"/>
      <c r="E100" s="227">
        <v>24.117999999999999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280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54" t="s">
        <v>1619</v>
      </c>
      <c r="D101" s="226"/>
      <c r="E101" s="227">
        <v>12.95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280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54" t="s">
        <v>1620</v>
      </c>
      <c r="D102" s="226"/>
      <c r="E102" s="227">
        <v>13.05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280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54" t="s">
        <v>1621</v>
      </c>
      <c r="D103" s="226"/>
      <c r="E103" s="227">
        <v>24.375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280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37">
        <v>20</v>
      </c>
      <c r="B104" s="238" t="s">
        <v>1622</v>
      </c>
      <c r="C104" s="253" t="s">
        <v>1623</v>
      </c>
      <c r="D104" s="239" t="s">
        <v>370</v>
      </c>
      <c r="E104" s="240">
        <v>24.117999999999999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2">
        <v>0</v>
      </c>
      <c r="O104" s="242">
        <f>ROUND(E104*N104,2)</f>
        <v>0</v>
      </c>
      <c r="P104" s="242">
        <v>0</v>
      </c>
      <c r="Q104" s="243">
        <f>ROUND(E104*P104,2)</f>
        <v>0</v>
      </c>
      <c r="R104" s="225"/>
      <c r="S104" s="225" t="s">
        <v>276</v>
      </c>
      <c r="T104" s="225" t="s">
        <v>277</v>
      </c>
      <c r="U104" s="225">
        <v>5.5E-2</v>
      </c>
      <c r="V104" s="225">
        <f>ROUND(E104*U104,2)</f>
        <v>1.33</v>
      </c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278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ht="20.399999999999999" outlineLevel="1" x14ac:dyDescent="0.25">
      <c r="A105" s="223"/>
      <c r="B105" s="224"/>
      <c r="C105" s="254" t="s">
        <v>1624</v>
      </c>
      <c r="D105" s="226"/>
      <c r="E105" s="227">
        <v>24.117999999999999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280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x14ac:dyDescent="0.25">
      <c r="A106" s="231" t="s">
        <v>271</v>
      </c>
      <c r="B106" s="232" t="s">
        <v>160</v>
      </c>
      <c r="C106" s="252" t="s">
        <v>161</v>
      </c>
      <c r="D106" s="233"/>
      <c r="E106" s="234"/>
      <c r="F106" s="235"/>
      <c r="G106" s="235">
        <f>SUMIF(AG107:AG107,"&lt;&gt;NOR",G107:G107)</f>
        <v>0</v>
      </c>
      <c r="H106" s="235"/>
      <c r="I106" s="235">
        <f>SUM(I107:I107)</f>
        <v>0</v>
      </c>
      <c r="J106" s="235"/>
      <c r="K106" s="235">
        <f>SUM(K107:K107)</f>
        <v>0</v>
      </c>
      <c r="L106" s="235"/>
      <c r="M106" s="235">
        <f>SUM(M107:M107)</f>
        <v>0</v>
      </c>
      <c r="N106" s="235"/>
      <c r="O106" s="235">
        <f>SUM(O107:O107)</f>
        <v>0</v>
      </c>
      <c r="P106" s="235"/>
      <c r="Q106" s="236">
        <f>SUM(Q107:Q107)</f>
        <v>0</v>
      </c>
      <c r="R106" s="230"/>
      <c r="S106" s="230"/>
      <c r="T106" s="230"/>
      <c r="U106" s="230"/>
      <c r="V106" s="230">
        <f>SUM(V107:V107)</f>
        <v>313.19</v>
      </c>
      <c r="W106" s="230"/>
      <c r="AG106" t="s">
        <v>272</v>
      </c>
    </row>
    <row r="107" spans="1:60" outlineLevel="1" x14ac:dyDescent="0.25">
      <c r="A107" s="244">
        <v>21</v>
      </c>
      <c r="B107" s="245" t="s">
        <v>586</v>
      </c>
      <c r="C107" s="255" t="s">
        <v>587</v>
      </c>
      <c r="D107" s="246" t="s">
        <v>320</v>
      </c>
      <c r="E107" s="247">
        <v>165.53469999999999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9">
        <v>0</v>
      </c>
      <c r="O107" s="249">
        <f>ROUND(E107*N107,2)</f>
        <v>0</v>
      </c>
      <c r="P107" s="249">
        <v>0</v>
      </c>
      <c r="Q107" s="250">
        <f>ROUND(E107*P107,2)</f>
        <v>0</v>
      </c>
      <c r="R107" s="225"/>
      <c r="S107" s="225" t="s">
        <v>276</v>
      </c>
      <c r="T107" s="225" t="s">
        <v>277</v>
      </c>
      <c r="U107" s="225">
        <v>1.8919999999999999</v>
      </c>
      <c r="V107" s="225">
        <f>ROUND(E107*U107,2)</f>
        <v>313.19</v>
      </c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455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x14ac:dyDescent="0.25">
      <c r="A108" s="231" t="s">
        <v>271</v>
      </c>
      <c r="B108" s="232" t="s">
        <v>182</v>
      </c>
      <c r="C108" s="252" t="s">
        <v>183</v>
      </c>
      <c r="D108" s="233"/>
      <c r="E108" s="234"/>
      <c r="F108" s="235"/>
      <c r="G108" s="235">
        <f>SUMIF(AG109:AG135,"&lt;&gt;NOR",G109:G135)</f>
        <v>0</v>
      </c>
      <c r="H108" s="235"/>
      <c r="I108" s="235">
        <f>SUM(I109:I135)</f>
        <v>0</v>
      </c>
      <c r="J108" s="235"/>
      <c r="K108" s="235">
        <f>SUM(K109:K135)</f>
        <v>0</v>
      </c>
      <c r="L108" s="235"/>
      <c r="M108" s="235">
        <f>SUM(M109:M135)</f>
        <v>0</v>
      </c>
      <c r="N108" s="235"/>
      <c r="O108" s="235">
        <f>SUM(O109:O135)</f>
        <v>0.08</v>
      </c>
      <c r="P108" s="235"/>
      <c r="Q108" s="236">
        <f>SUM(Q109:Q135)</f>
        <v>0</v>
      </c>
      <c r="R108" s="230"/>
      <c r="S108" s="230"/>
      <c r="T108" s="230"/>
      <c r="U108" s="230"/>
      <c r="V108" s="230">
        <f>SUM(V109:V135)</f>
        <v>61.29</v>
      </c>
      <c r="W108" s="230"/>
      <c r="AG108" t="s">
        <v>272</v>
      </c>
    </row>
    <row r="109" spans="1:60" outlineLevel="1" x14ac:dyDescent="0.25">
      <c r="A109" s="237">
        <v>22</v>
      </c>
      <c r="B109" s="238" t="s">
        <v>1625</v>
      </c>
      <c r="C109" s="253" t="s">
        <v>1626</v>
      </c>
      <c r="D109" s="239" t="s">
        <v>314</v>
      </c>
      <c r="E109" s="240">
        <v>135.59209999999999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2">
        <v>8.0000000000000007E-5</v>
      </c>
      <c r="O109" s="242">
        <f>ROUND(E109*N109,2)</f>
        <v>0.01</v>
      </c>
      <c r="P109" s="242">
        <v>0</v>
      </c>
      <c r="Q109" s="243">
        <f>ROUND(E109*P109,2)</f>
        <v>0</v>
      </c>
      <c r="R109" s="225"/>
      <c r="S109" s="225" t="s">
        <v>276</v>
      </c>
      <c r="T109" s="225" t="s">
        <v>277</v>
      </c>
      <c r="U109" s="225">
        <v>0.34</v>
      </c>
      <c r="V109" s="225">
        <f>ROUND(E109*U109,2)</f>
        <v>46.1</v>
      </c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659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54" t="s">
        <v>1612</v>
      </c>
      <c r="D110" s="226"/>
      <c r="E110" s="227">
        <v>42.398299999999999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280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54" t="s">
        <v>1613</v>
      </c>
      <c r="D111" s="226"/>
      <c r="E111" s="227">
        <v>23.9575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280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54" t="s">
        <v>1614</v>
      </c>
      <c r="D112" s="226"/>
      <c r="E112" s="227">
        <v>24.142499999999998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280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4" t="s">
        <v>1615</v>
      </c>
      <c r="D113" s="226"/>
      <c r="E113" s="227">
        <v>45.09375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280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ht="20.399999999999999" outlineLevel="1" x14ac:dyDescent="0.25">
      <c r="A114" s="237">
        <v>23</v>
      </c>
      <c r="B114" s="238" t="s">
        <v>1627</v>
      </c>
      <c r="C114" s="253" t="s">
        <v>1628</v>
      </c>
      <c r="D114" s="239" t="s">
        <v>314</v>
      </c>
      <c r="E114" s="240">
        <v>135.59209999999999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2">
        <v>0</v>
      </c>
      <c r="O114" s="242">
        <f>ROUND(E114*N114,2)</f>
        <v>0</v>
      </c>
      <c r="P114" s="242">
        <v>0</v>
      </c>
      <c r="Q114" s="243">
        <f>ROUND(E114*P114,2)</f>
        <v>0</v>
      </c>
      <c r="R114" s="225"/>
      <c r="S114" s="225" t="s">
        <v>276</v>
      </c>
      <c r="T114" s="225" t="s">
        <v>277</v>
      </c>
      <c r="U114" s="225">
        <v>0.112</v>
      </c>
      <c r="V114" s="225">
        <f>ROUND(E114*U114,2)</f>
        <v>15.19</v>
      </c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659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54" t="s">
        <v>1612</v>
      </c>
      <c r="D115" s="226"/>
      <c r="E115" s="227">
        <v>42.398299999999999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280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54" t="s">
        <v>1613</v>
      </c>
      <c r="D116" s="226"/>
      <c r="E116" s="227">
        <v>23.9575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280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54" t="s">
        <v>1614</v>
      </c>
      <c r="D117" s="226"/>
      <c r="E117" s="227">
        <v>24.142499999999998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280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54" t="s">
        <v>1615</v>
      </c>
      <c r="D118" s="226"/>
      <c r="E118" s="227">
        <v>45.09375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280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4">
        <v>24</v>
      </c>
      <c r="B119" s="245" t="s">
        <v>1629</v>
      </c>
      <c r="C119" s="255" t="s">
        <v>1630</v>
      </c>
      <c r="D119" s="246" t="s">
        <v>0</v>
      </c>
      <c r="E119" s="247">
        <v>390.76963999999998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9">
        <v>0</v>
      </c>
      <c r="O119" s="249">
        <f>ROUND(E119*N119,2)</f>
        <v>0</v>
      </c>
      <c r="P119" s="249">
        <v>0</v>
      </c>
      <c r="Q119" s="250">
        <f>ROUND(E119*P119,2)</f>
        <v>0</v>
      </c>
      <c r="R119" s="225"/>
      <c r="S119" s="225" t="s">
        <v>276</v>
      </c>
      <c r="T119" s="225" t="s">
        <v>277</v>
      </c>
      <c r="U119" s="225">
        <v>0</v>
      </c>
      <c r="V119" s="225">
        <f>ROUND(E119*U119,2)</f>
        <v>0</v>
      </c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455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ht="20.399999999999999" outlineLevel="1" x14ac:dyDescent="0.25">
      <c r="A120" s="237">
        <v>25</v>
      </c>
      <c r="B120" s="238" t="s">
        <v>1631</v>
      </c>
      <c r="C120" s="253" t="s">
        <v>1632</v>
      </c>
      <c r="D120" s="239" t="s">
        <v>314</v>
      </c>
      <c r="E120" s="240">
        <v>155.93090000000001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2">
        <v>2.0000000000000001E-4</v>
      </c>
      <c r="O120" s="242">
        <f>ROUND(E120*N120,2)</f>
        <v>0.03</v>
      </c>
      <c r="P120" s="242">
        <v>0</v>
      </c>
      <c r="Q120" s="243">
        <f>ROUND(E120*P120,2)</f>
        <v>0</v>
      </c>
      <c r="R120" s="225" t="s">
        <v>672</v>
      </c>
      <c r="S120" s="225" t="s">
        <v>276</v>
      </c>
      <c r="T120" s="225" t="s">
        <v>277</v>
      </c>
      <c r="U120" s="225">
        <v>0</v>
      </c>
      <c r="V120" s="225">
        <f>ROUND(E120*U120,2)</f>
        <v>0</v>
      </c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673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56" t="s">
        <v>751</v>
      </c>
      <c r="D121" s="228"/>
      <c r="E121" s="229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280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ht="20.399999999999999" outlineLevel="1" x14ac:dyDescent="0.25">
      <c r="A122" s="223"/>
      <c r="B122" s="224"/>
      <c r="C122" s="257" t="s">
        <v>1633</v>
      </c>
      <c r="D122" s="228"/>
      <c r="E122" s="229">
        <v>42.398299999999999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280</v>
      </c>
      <c r="AH122" s="206">
        <v>2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57" t="s">
        <v>1634</v>
      </c>
      <c r="D123" s="228"/>
      <c r="E123" s="229">
        <v>23.9575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280</v>
      </c>
      <c r="AH123" s="206">
        <v>2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57" t="s">
        <v>1635</v>
      </c>
      <c r="D124" s="228"/>
      <c r="E124" s="229">
        <v>24.142499999999998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280</v>
      </c>
      <c r="AH124" s="206">
        <v>2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57" t="s">
        <v>1636</v>
      </c>
      <c r="D125" s="228"/>
      <c r="E125" s="229">
        <v>45.09375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280</v>
      </c>
      <c r="AH125" s="206">
        <v>2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56" t="s">
        <v>761</v>
      </c>
      <c r="D126" s="228"/>
      <c r="E126" s="229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280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54" t="s">
        <v>1637</v>
      </c>
      <c r="D127" s="226"/>
      <c r="E127" s="227">
        <v>155.93091999999999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280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ht="20.399999999999999" outlineLevel="1" x14ac:dyDescent="0.25">
      <c r="A128" s="237">
        <v>26</v>
      </c>
      <c r="B128" s="238" t="s">
        <v>1638</v>
      </c>
      <c r="C128" s="253" t="s">
        <v>1639</v>
      </c>
      <c r="D128" s="239" t="s">
        <v>314</v>
      </c>
      <c r="E128" s="240">
        <v>155.93090000000001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2">
        <v>2.7999999999999998E-4</v>
      </c>
      <c r="O128" s="242">
        <f>ROUND(E128*N128,2)</f>
        <v>0.04</v>
      </c>
      <c r="P128" s="242">
        <v>0</v>
      </c>
      <c r="Q128" s="243">
        <f>ROUND(E128*P128,2)</f>
        <v>0</v>
      </c>
      <c r="R128" s="225" t="s">
        <v>672</v>
      </c>
      <c r="S128" s="225" t="s">
        <v>276</v>
      </c>
      <c r="T128" s="225" t="s">
        <v>277</v>
      </c>
      <c r="U128" s="225">
        <v>0</v>
      </c>
      <c r="V128" s="225">
        <f>ROUND(E128*U128,2)</f>
        <v>0</v>
      </c>
      <c r="W128" s="22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673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23"/>
      <c r="B129" s="224"/>
      <c r="C129" s="256" t="s">
        <v>751</v>
      </c>
      <c r="D129" s="228"/>
      <c r="E129" s="229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280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ht="20.399999999999999" outlineLevel="1" x14ac:dyDescent="0.25">
      <c r="A130" s="223"/>
      <c r="B130" s="224"/>
      <c r="C130" s="257" t="s">
        <v>1633</v>
      </c>
      <c r="D130" s="228"/>
      <c r="E130" s="229">
        <v>42.398299999999999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280</v>
      </c>
      <c r="AH130" s="206">
        <v>2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57" t="s">
        <v>1634</v>
      </c>
      <c r="D131" s="228"/>
      <c r="E131" s="229">
        <v>23.9575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280</v>
      </c>
      <c r="AH131" s="206">
        <v>2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57" t="s">
        <v>1635</v>
      </c>
      <c r="D132" s="228"/>
      <c r="E132" s="229">
        <v>24.142499999999998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280</v>
      </c>
      <c r="AH132" s="206">
        <v>2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23"/>
      <c r="B133" s="224"/>
      <c r="C133" s="257" t="s">
        <v>1636</v>
      </c>
      <c r="D133" s="228"/>
      <c r="E133" s="229">
        <v>45.09375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280</v>
      </c>
      <c r="AH133" s="206">
        <v>2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56" t="s">
        <v>761</v>
      </c>
      <c r="D134" s="228"/>
      <c r="E134" s="229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280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54" t="s">
        <v>1637</v>
      </c>
      <c r="D135" s="226"/>
      <c r="E135" s="227">
        <v>155.93091999999999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280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x14ac:dyDescent="0.25">
      <c r="A136" s="231" t="s">
        <v>271</v>
      </c>
      <c r="B136" s="232" t="s">
        <v>242</v>
      </c>
      <c r="C136" s="252" t="s">
        <v>243</v>
      </c>
      <c r="D136" s="233"/>
      <c r="E136" s="234"/>
      <c r="F136" s="235"/>
      <c r="G136" s="235">
        <f>SUMIF(AG137:AG142,"&lt;&gt;NOR",G137:G142)</f>
        <v>0</v>
      </c>
      <c r="H136" s="235"/>
      <c r="I136" s="235">
        <f>SUM(I137:I142)</f>
        <v>0</v>
      </c>
      <c r="J136" s="235"/>
      <c r="K136" s="235">
        <f>SUM(K137:K142)</f>
        <v>0</v>
      </c>
      <c r="L136" s="235"/>
      <c r="M136" s="235">
        <f>SUM(M137:M142)</f>
        <v>0</v>
      </c>
      <c r="N136" s="235"/>
      <c r="O136" s="235">
        <f>SUM(O137:O142)</f>
        <v>0</v>
      </c>
      <c r="P136" s="235"/>
      <c r="Q136" s="236">
        <f>SUM(Q137:Q142)</f>
        <v>0</v>
      </c>
      <c r="R136" s="230"/>
      <c r="S136" s="230"/>
      <c r="T136" s="230"/>
      <c r="U136" s="230"/>
      <c r="V136" s="230">
        <f>SUM(V137:V142)</f>
        <v>26.27</v>
      </c>
      <c r="W136" s="230"/>
      <c r="AG136" t="s">
        <v>272</v>
      </c>
    </row>
    <row r="137" spans="1:60" outlineLevel="1" x14ac:dyDescent="0.25">
      <c r="A137" s="244">
        <v>27</v>
      </c>
      <c r="B137" s="245" t="s">
        <v>885</v>
      </c>
      <c r="C137" s="255" t="s">
        <v>886</v>
      </c>
      <c r="D137" s="246" t="s">
        <v>320</v>
      </c>
      <c r="E137" s="247">
        <v>10.58812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21</v>
      </c>
      <c r="M137" s="249">
        <f>G137*(1+L137/100)</f>
        <v>0</v>
      </c>
      <c r="N137" s="249">
        <v>0</v>
      </c>
      <c r="O137" s="249">
        <f>ROUND(E137*N137,2)</f>
        <v>0</v>
      </c>
      <c r="P137" s="249">
        <v>0</v>
      </c>
      <c r="Q137" s="250">
        <f>ROUND(E137*P137,2)</f>
        <v>0</v>
      </c>
      <c r="R137" s="225"/>
      <c r="S137" s="225" t="s">
        <v>276</v>
      </c>
      <c r="T137" s="225" t="s">
        <v>277</v>
      </c>
      <c r="U137" s="225">
        <v>0.63800000000000001</v>
      </c>
      <c r="V137" s="225">
        <f>ROUND(E137*U137,2)</f>
        <v>6.76</v>
      </c>
      <c r="W137" s="225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455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44">
        <v>28</v>
      </c>
      <c r="B138" s="245" t="s">
        <v>887</v>
      </c>
      <c r="C138" s="255" t="s">
        <v>888</v>
      </c>
      <c r="D138" s="246" t="s">
        <v>320</v>
      </c>
      <c r="E138" s="247">
        <v>10.58812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21</v>
      </c>
      <c r="M138" s="249">
        <f>G138*(1+L138/100)</f>
        <v>0</v>
      </c>
      <c r="N138" s="249">
        <v>0</v>
      </c>
      <c r="O138" s="249">
        <f>ROUND(E138*N138,2)</f>
        <v>0</v>
      </c>
      <c r="P138" s="249">
        <v>0</v>
      </c>
      <c r="Q138" s="250">
        <f>ROUND(E138*P138,2)</f>
        <v>0</v>
      </c>
      <c r="R138" s="225"/>
      <c r="S138" s="225" t="s">
        <v>276</v>
      </c>
      <c r="T138" s="225" t="s">
        <v>277</v>
      </c>
      <c r="U138" s="225">
        <v>0.01</v>
      </c>
      <c r="V138" s="225">
        <f>ROUND(E138*U138,2)</f>
        <v>0.11</v>
      </c>
      <c r="W138" s="225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455</v>
      </c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ht="20.399999999999999" outlineLevel="1" x14ac:dyDescent="0.25">
      <c r="A139" s="244">
        <v>29</v>
      </c>
      <c r="B139" s="245" t="s">
        <v>889</v>
      </c>
      <c r="C139" s="255" t="s">
        <v>890</v>
      </c>
      <c r="D139" s="246" t="s">
        <v>320</v>
      </c>
      <c r="E139" s="247">
        <v>127.05739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9">
        <v>0</v>
      </c>
      <c r="O139" s="249">
        <f>ROUND(E139*N139,2)</f>
        <v>0</v>
      </c>
      <c r="P139" s="249">
        <v>0</v>
      </c>
      <c r="Q139" s="250">
        <f>ROUND(E139*P139,2)</f>
        <v>0</v>
      </c>
      <c r="R139" s="225"/>
      <c r="S139" s="225" t="s">
        <v>276</v>
      </c>
      <c r="T139" s="225" t="s">
        <v>277</v>
      </c>
      <c r="U139" s="225">
        <v>0</v>
      </c>
      <c r="V139" s="225">
        <f>ROUND(E139*U139,2)</f>
        <v>0</v>
      </c>
      <c r="W139" s="225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455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44">
        <v>30</v>
      </c>
      <c r="B140" s="245" t="s">
        <v>893</v>
      </c>
      <c r="C140" s="255" t="s">
        <v>894</v>
      </c>
      <c r="D140" s="246" t="s">
        <v>320</v>
      </c>
      <c r="E140" s="247">
        <v>10.58812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21</v>
      </c>
      <c r="M140" s="249">
        <f>G140*(1+L140/100)</f>
        <v>0</v>
      </c>
      <c r="N140" s="249">
        <v>0</v>
      </c>
      <c r="O140" s="249">
        <f>ROUND(E140*N140,2)</f>
        <v>0</v>
      </c>
      <c r="P140" s="249">
        <v>0</v>
      </c>
      <c r="Q140" s="250">
        <f>ROUND(E140*P140,2)</f>
        <v>0</v>
      </c>
      <c r="R140" s="225"/>
      <c r="S140" s="225" t="s">
        <v>276</v>
      </c>
      <c r="T140" s="225" t="s">
        <v>277</v>
      </c>
      <c r="U140" s="225">
        <v>0</v>
      </c>
      <c r="V140" s="225">
        <f>ROUND(E140*U140,2)</f>
        <v>0</v>
      </c>
      <c r="W140" s="225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455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44">
        <v>31</v>
      </c>
      <c r="B141" s="245" t="s">
        <v>895</v>
      </c>
      <c r="C141" s="255" t="s">
        <v>896</v>
      </c>
      <c r="D141" s="246" t="s">
        <v>320</v>
      </c>
      <c r="E141" s="247">
        <v>10.58812</v>
      </c>
      <c r="F141" s="248"/>
      <c r="G141" s="249">
        <f>ROUND(E141*F141,2)</f>
        <v>0</v>
      </c>
      <c r="H141" s="248"/>
      <c r="I141" s="249">
        <f>ROUND(E141*H141,2)</f>
        <v>0</v>
      </c>
      <c r="J141" s="248"/>
      <c r="K141" s="249">
        <f>ROUND(E141*J141,2)</f>
        <v>0</v>
      </c>
      <c r="L141" s="249">
        <v>21</v>
      </c>
      <c r="M141" s="249">
        <f>G141*(1+L141/100)</f>
        <v>0</v>
      </c>
      <c r="N141" s="249">
        <v>0</v>
      </c>
      <c r="O141" s="249">
        <f>ROUND(E141*N141,2)</f>
        <v>0</v>
      </c>
      <c r="P141" s="249">
        <v>0</v>
      </c>
      <c r="Q141" s="250">
        <f>ROUND(E141*P141,2)</f>
        <v>0</v>
      </c>
      <c r="R141" s="225"/>
      <c r="S141" s="225" t="s">
        <v>276</v>
      </c>
      <c r="T141" s="225" t="s">
        <v>277</v>
      </c>
      <c r="U141" s="225">
        <v>0.752</v>
      </c>
      <c r="V141" s="225">
        <f>ROUND(E141*U141,2)</f>
        <v>7.96</v>
      </c>
      <c r="W141" s="22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455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4">
        <v>32</v>
      </c>
      <c r="B142" s="245" t="s">
        <v>897</v>
      </c>
      <c r="C142" s="255" t="s">
        <v>898</v>
      </c>
      <c r="D142" s="246" t="s">
        <v>320</v>
      </c>
      <c r="E142" s="247">
        <v>31.76435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21</v>
      </c>
      <c r="M142" s="249">
        <f>G142*(1+L142/100)</f>
        <v>0</v>
      </c>
      <c r="N142" s="249">
        <v>0</v>
      </c>
      <c r="O142" s="249">
        <f>ROUND(E142*N142,2)</f>
        <v>0</v>
      </c>
      <c r="P142" s="249">
        <v>0</v>
      </c>
      <c r="Q142" s="250">
        <f>ROUND(E142*P142,2)</f>
        <v>0</v>
      </c>
      <c r="R142" s="225"/>
      <c r="S142" s="225" t="s">
        <v>276</v>
      </c>
      <c r="T142" s="225" t="s">
        <v>277</v>
      </c>
      <c r="U142" s="225">
        <v>0.36</v>
      </c>
      <c r="V142" s="225">
        <f>ROUND(E142*U142,2)</f>
        <v>11.44</v>
      </c>
      <c r="W142" s="22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455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5">
      <c r="A143" s="231" t="s">
        <v>271</v>
      </c>
      <c r="B143" s="232" t="s">
        <v>245</v>
      </c>
      <c r="C143" s="252" t="s">
        <v>29</v>
      </c>
      <c r="D143" s="233"/>
      <c r="E143" s="234"/>
      <c r="F143" s="235"/>
      <c r="G143" s="235">
        <f>SUMIF(AG144:AG150,"&lt;&gt;NOR",G144:G150)</f>
        <v>0</v>
      </c>
      <c r="H143" s="235"/>
      <c r="I143" s="235">
        <f>SUM(I144:I150)</f>
        <v>0</v>
      </c>
      <c r="J143" s="235"/>
      <c r="K143" s="235">
        <f>SUM(K144:K150)</f>
        <v>0</v>
      </c>
      <c r="L143" s="235"/>
      <c r="M143" s="235">
        <f>SUM(M144:M150)</f>
        <v>0</v>
      </c>
      <c r="N143" s="235"/>
      <c r="O143" s="235">
        <f>SUM(O144:O150)</f>
        <v>0</v>
      </c>
      <c r="P143" s="235"/>
      <c r="Q143" s="236">
        <f>SUM(Q144:Q150)</f>
        <v>0</v>
      </c>
      <c r="R143" s="230"/>
      <c r="S143" s="230"/>
      <c r="T143" s="230"/>
      <c r="U143" s="230"/>
      <c r="V143" s="230">
        <f>SUM(V144:V150)</f>
        <v>0</v>
      </c>
      <c r="W143" s="230"/>
      <c r="AG143" t="s">
        <v>272</v>
      </c>
    </row>
    <row r="144" spans="1:60" outlineLevel="1" x14ac:dyDescent="0.25">
      <c r="A144" s="244">
        <v>33</v>
      </c>
      <c r="B144" s="245" t="s">
        <v>899</v>
      </c>
      <c r="C144" s="255" t="s">
        <v>900</v>
      </c>
      <c r="D144" s="246" t="s">
        <v>901</v>
      </c>
      <c r="E144" s="247">
        <v>1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21</v>
      </c>
      <c r="M144" s="249">
        <f>G144*(1+L144/100)</f>
        <v>0</v>
      </c>
      <c r="N144" s="249">
        <v>0</v>
      </c>
      <c r="O144" s="249">
        <f>ROUND(E144*N144,2)</f>
        <v>0</v>
      </c>
      <c r="P144" s="249">
        <v>0</v>
      </c>
      <c r="Q144" s="250">
        <f>ROUND(E144*P144,2)</f>
        <v>0</v>
      </c>
      <c r="R144" s="225"/>
      <c r="S144" s="225" t="s">
        <v>276</v>
      </c>
      <c r="T144" s="225" t="s">
        <v>277</v>
      </c>
      <c r="U144" s="225">
        <v>0</v>
      </c>
      <c r="V144" s="225">
        <f>ROUND(E144*U144,2)</f>
        <v>0</v>
      </c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902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44">
        <v>34</v>
      </c>
      <c r="B145" s="245" t="s">
        <v>903</v>
      </c>
      <c r="C145" s="255" t="s">
        <v>904</v>
      </c>
      <c r="D145" s="246" t="s">
        <v>901</v>
      </c>
      <c r="E145" s="247">
        <v>1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9">
        <v>0</v>
      </c>
      <c r="O145" s="249">
        <f>ROUND(E145*N145,2)</f>
        <v>0</v>
      </c>
      <c r="P145" s="249">
        <v>0</v>
      </c>
      <c r="Q145" s="250">
        <f>ROUND(E145*P145,2)</f>
        <v>0</v>
      </c>
      <c r="R145" s="225"/>
      <c r="S145" s="225" t="s">
        <v>289</v>
      </c>
      <c r="T145" s="225" t="s">
        <v>277</v>
      </c>
      <c r="U145" s="225">
        <v>0</v>
      </c>
      <c r="V145" s="225">
        <f>ROUND(E145*U145,2)</f>
        <v>0</v>
      </c>
      <c r="W145" s="225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902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30.6" outlineLevel="1" x14ac:dyDescent="0.25">
      <c r="A146" s="244">
        <v>35</v>
      </c>
      <c r="B146" s="245" t="s">
        <v>905</v>
      </c>
      <c r="C146" s="255" t="s">
        <v>906</v>
      </c>
      <c r="D146" s="246" t="s">
        <v>901</v>
      </c>
      <c r="E146" s="247">
        <v>1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21</v>
      </c>
      <c r="M146" s="249">
        <f>G146*(1+L146/100)</f>
        <v>0</v>
      </c>
      <c r="N146" s="249">
        <v>0</v>
      </c>
      <c r="O146" s="249">
        <f>ROUND(E146*N146,2)</f>
        <v>0</v>
      </c>
      <c r="P146" s="249">
        <v>0</v>
      </c>
      <c r="Q146" s="250">
        <f>ROUND(E146*P146,2)</f>
        <v>0</v>
      </c>
      <c r="R146" s="225"/>
      <c r="S146" s="225" t="s">
        <v>289</v>
      </c>
      <c r="T146" s="225" t="s">
        <v>277</v>
      </c>
      <c r="U146" s="225">
        <v>0</v>
      </c>
      <c r="V146" s="225">
        <f>ROUND(E146*U146,2)</f>
        <v>0</v>
      </c>
      <c r="W146" s="225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902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4">
        <v>36</v>
      </c>
      <c r="B147" s="245" t="s">
        <v>907</v>
      </c>
      <c r="C147" s="255" t="s">
        <v>908</v>
      </c>
      <c r="D147" s="246" t="s">
        <v>901</v>
      </c>
      <c r="E147" s="247">
        <v>1</v>
      </c>
      <c r="F147" s="248"/>
      <c r="G147" s="249">
        <f>ROUND(E147*F147,2)</f>
        <v>0</v>
      </c>
      <c r="H147" s="248"/>
      <c r="I147" s="249">
        <f>ROUND(E147*H147,2)</f>
        <v>0</v>
      </c>
      <c r="J147" s="248"/>
      <c r="K147" s="249">
        <f>ROUND(E147*J147,2)</f>
        <v>0</v>
      </c>
      <c r="L147" s="249">
        <v>21</v>
      </c>
      <c r="M147" s="249">
        <f>G147*(1+L147/100)</f>
        <v>0</v>
      </c>
      <c r="N147" s="249">
        <v>0</v>
      </c>
      <c r="O147" s="249">
        <f>ROUND(E147*N147,2)</f>
        <v>0</v>
      </c>
      <c r="P147" s="249">
        <v>0</v>
      </c>
      <c r="Q147" s="250">
        <f>ROUND(E147*P147,2)</f>
        <v>0</v>
      </c>
      <c r="R147" s="225"/>
      <c r="S147" s="225" t="s">
        <v>289</v>
      </c>
      <c r="T147" s="225" t="s">
        <v>277</v>
      </c>
      <c r="U147" s="225">
        <v>0</v>
      </c>
      <c r="V147" s="225">
        <f>ROUND(E147*U147,2)</f>
        <v>0</v>
      </c>
      <c r="W147" s="225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902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4">
        <v>37</v>
      </c>
      <c r="B148" s="245" t="s">
        <v>909</v>
      </c>
      <c r="C148" s="255" t="s">
        <v>910</v>
      </c>
      <c r="D148" s="246" t="s">
        <v>901</v>
      </c>
      <c r="E148" s="247">
        <v>1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21</v>
      </c>
      <c r="M148" s="249">
        <f>G148*(1+L148/100)</f>
        <v>0</v>
      </c>
      <c r="N148" s="249">
        <v>0</v>
      </c>
      <c r="O148" s="249">
        <f>ROUND(E148*N148,2)</f>
        <v>0</v>
      </c>
      <c r="P148" s="249">
        <v>0</v>
      </c>
      <c r="Q148" s="250">
        <f>ROUND(E148*P148,2)</f>
        <v>0</v>
      </c>
      <c r="R148" s="225"/>
      <c r="S148" s="225" t="s">
        <v>289</v>
      </c>
      <c r="T148" s="225" t="s">
        <v>277</v>
      </c>
      <c r="U148" s="225">
        <v>0</v>
      </c>
      <c r="V148" s="225">
        <f>ROUND(E148*U148,2)</f>
        <v>0</v>
      </c>
      <c r="W148" s="225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902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ht="20.399999999999999" outlineLevel="1" x14ac:dyDescent="0.25">
      <c r="A149" s="244">
        <v>38</v>
      </c>
      <c r="B149" s="245" t="s">
        <v>911</v>
      </c>
      <c r="C149" s="255" t="s">
        <v>912</v>
      </c>
      <c r="D149" s="246" t="s">
        <v>901</v>
      </c>
      <c r="E149" s="247">
        <v>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21</v>
      </c>
      <c r="M149" s="249">
        <f>G149*(1+L149/100)</f>
        <v>0</v>
      </c>
      <c r="N149" s="249">
        <v>0</v>
      </c>
      <c r="O149" s="249">
        <f>ROUND(E149*N149,2)</f>
        <v>0</v>
      </c>
      <c r="P149" s="249">
        <v>0</v>
      </c>
      <c r="Q149" s="250">
        <f>ROUND(E149*P149,2)</f>
        <v>0</v>
      </c>
      <c r="R149" s="225"/>
      <c r="S149" s="225" t="s">
        <v>289</v>
      </c>
      <c r="T149" s="225" t="s">
        <v>277</v>
      </c>
      <c r="U149" s="225">
        <v>0</v>
      </c>
      <c r="V149" s="225">
        <f>ROUND(E149*U149,2)</f>
        <v>0</v>
      </c>
      <c r="W149" s="225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902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37">
        <v>39</v>
      </c>
      <c r="B150" s="238" t="s">
        <v>913</v>
      </c>
      <c r="C150" s="253" t="s">
        <v>914</v>
      </c>
      <c r="D150" s="239" t="s">
        <v>901</v>
      </c>
      <c r="E150" s="240">
        <v>1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0</v>
      </c>
      <c r="O150" s="242">
        <f>ROUND(E150*N150,2)</f>
        <v>0</v>
      </c>
      <c r="P150" s="242">
        <v>0</v>
      </c>
      <c r="Q150" s="243">
        <f>ROUND(E150*P150,2)</f>
        <v>0</v>
      </c>
      <c r="R150" s="225"/>
      <c r="S150" s="225" t="s">
        <v>289</v>
      </c>
      <c r="T150" s="225" t="s">
        <v>277</v>
      </c>
      <c r="U150" s="225">
        <v>0</v>
      </c>
      <c r="V150" s="225">
        <f>ROUND(E150*U150,2)</f>
        <v>0</v>
      </c>
      <c r="W150" s="225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902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x14ac:dyDescent="0.25">
      <c r="A151" s="5"/>
      <c r="B151" s="6"/>
      <c r="C151" s="258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AE151">
        <v>15</v>
      </c>
      <c r="AF151">
        <v>21</v>
      </c>
    </row>
    <row r="152" spans="1:60" x14ac:dyDescent="0.25">
      <c r="A152" s="209"/>
      <c r="B152" s="210" t="s">
        <v>31</v>
      </c>
      <c r="C152" s="259"/>
      <c r="D152" s="211"/>
      <c r="E152" s="212"/>
      <c r="F152" s="212"/>
      <c r="G152" s="251">
        <f>G8+G13+G24+G50+G61+G92+G98+G106+G108+G136+G143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f>SUMIF(L7:L150,AE151,G7:G150)</f>
        <v>0</v>
      </c>
      <c r="AF152">
        <f>SUMIF(L7:L150,AF151,G7:G150)</f>
        <v>0</v>
      </c>
      <c r="AG152" t="s">
        <v>915</v>
      </c>
    </row>
    <row r="153" spans="1:60" x14ac:dyDescent="0.25">
      <c r="A153" s="5"/>
      <c r="B153" s="6"/>
      <c r="C153" s="258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60" x14ac:dyDescent="0.25">
      <c r="A154" s="5"/>
      <c r="B154" s="6"/>
      <c r="C154" s="258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60" x14ac:dyDescent="0.25">
      <c r="A155" s="213" t="s">
        <v>916</v>
      </c>
      <c r="B155" s="213"/>
      <c r="C155" s="260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60" x14ac:dyDescent="0.25">
      <c r="A156" s="214"/>
      <c r="B156" s="215"/>
      <c r="C156" s="261"/>
      <c r="D156" s="215"/>
      <c r="E156" s="215"/>
      <c r="F156" s="215"/>
      <c r="G156" s="21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G156" t="s">
        <v>917</v>
      </c>
    </row>
    <row r="157" spans="1:60" x14ac:dyDescent="0.25">
      <c r="A157" s="217"/>
      <c r="B157" s="218"/>
      <c r="C157" s="262"/>
      <c r="D157" s="218"/>
      <c r="E157" s="218"/>
      <c r="F157" s="218"/>
      <c r="G157" s="21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60" x14ac:dyDescent="0.25">
      <c r="A158" s="217"/>
      <c r="B158" s="218"/>
      <c r="C158" s="262"/>
      <c r="D158" s="218"/>
      <c r="E158" s="218"/>
      <c r="F158" s="218"/>
      <c r="G158" s="21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 x14ac:dyDescent="0.25">
      <c r="A159" s="217"/>
      <c r="B159" s="218"/>
      <c r="C159" s="262"/>
      <c r="D159" s="218"/>
      <c r="E159" s="218"/>
      <c r="F159" s="218"/>
      <c r="G159" s="21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 x14ac:dyDescent="0.25">
      <c r="A160" s="220"/>
      <c r="B160" s="221"/>
      <c r="C160" s="263"/>
      <c r="D160" s="221"/>
      <c r="E160" s="221"/>
      <c r="F160" s="221"/>
      <c r="G160" s="222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 x14ac:dyDescent="0.25">
      <c r="A161" s="5"/>
      <c r="B161" s="6"/>
      <c r="C161" s="258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 x14ac:dyDescent="0.25">
      <c r="C162" s="264"/>
      <c r="D162" s="190"/>
      <c r="AG162" t="s">
        <v>918</v>
      </c>
    </row>
    <row r="163" spans="1:33" x14ac:dyDescent="0.25">
      <c r="D163" s="190"/>
    </row>
    <row r="164" spans="1:33" x14ac:dyDescent="0.25">
      <c r="D164" s="190"/>
    </row>
    <row r="165" spans="1:33" x14ac:dyDescent="0.25">
      <c r="D165" s="190"/>
    </row>
    <row r="166" spans="1:33" x14ac:dyDescent="0.25">
      <c r="D166" s="190"/>
    </row>
    <row r="167" spans="1:33" x14ac:dyDescent="0.25">
      <c r="D167" s="190"/>
    </row>
    <row r="168" spans="1:33" x14ac:dyDescent="0.25">
      <c r="D168" s="190"/>
    </row>
    <row r="169" spans="1:33" x14ac:dyDescent="0.25">
      <c r="D169" s="190"/>
    </row>
    <row r="170" spans="1:33" x14ac:dyDescent="0.25">
      <c r="D170" s="190"/>
    </row>
    <row r="171" spans="1:33" x14ac:dyDescent="0.25">
      <c r="D171" s="190"/>
    </row>
    <row r="172" spans="1:33" x14ac:dyDescent="0.25">
      <c r="D172" s="190"/>
    </row>
    <row r="173" spans="1:33" x14ac:dyDescent="0.25">
      <c r="D173" s="190"/>
    </row>
    <row r="174" spans="1:33" x14ac:dyDescent="0.25">
      <c r="D174" s="190"/>
    </row>
    <row r="175" spans="1:33" x14ac:dyDescent="0.25">
      <c r="D175" s="190"/>
    </row>
    <row r="176" spans="1:33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FMVoceOhNcAbeUV0vrmCcKhopFGP9Rx549+O+cvb4OREskUh5J07FbgWxcQt69ZD0PdRqMcEFWpn6T/v9Kka0A==" saltValue="xOXBUF6LcFIKhEWEoukWig==" spinCount="100000" sheet="1"/>
  <mergeCells count="6">
    <mergeCell ref="A1:G1"/>
    <mergeCell ref="C2:G2"/>
    <mergeCell ref="C3:G3"/>
    <mergeCell ref="C4:G4"/>
    <mergeCell ref="A155:C155"/>
    <mergeCell ref="A156:G1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62</v>
      </c>
      <c r="C4" s="198" t="s">
        <v>63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ht="26.4" x14ac:dyDescent="0.25">
      <c r="A8" s="231" t="s">
        <v>271</v>
      </c>
      <c r="B8" s="232" t="s">
        <v>240</v>
      </c>
      <c r="C8" s="252" t="s">
        <v>241</v>
      </c>
      <c r="D8" s="233"/>
      <c r="E8" s="234"/>
      <c r="F8" s="235"/>
      <c r="G8" s="235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5"/>
      <c r="O8" s="235">
        <f>SUM(O9:O9)</f>
        <v>0</v>
      </c>
      <c r="P8" s="235"/>
      <c r="Q8" s="236">
        <f>SUM(Q9:Q9)</f>
        <v>0</v>
      </c>
      <c r="R8" s="230"/>
      <c r="S8" s="230"/>
      <c r="T8" s="230"/>
      <c r="U8" s="230"/>
      <c r="V8" s="230">
        <f>SUM(V9:V9)</f>
        <v>0</v>
      </c>
      <c r="W8" s="230"/>
      <c r="AG8" t="s">
        <v>272</v>
      </c>
    </row>
    <row r="9" spans="1:60" ht="20.399999999999999" outlineLevel="1" x14ac:dyDescent="0.25">
      <c r="A9" s="244">
        <v>1</v>
      </c>
      <c r="B9" s="245" t="s">
        <v>1640</v>
      </c>
      <c r="C9" s="255" t="s">
        <v>1641</v>
      </c>
      <c r="D9" s="246" t="s">
        <v>1642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50">
        <f>ROUND(E9*P9,2)</f>
        <v>0</v>
      </c>
      <c r="R9" s="225"/>
      <c r="S9" s="225" t="s">
        <v>289</v>
      </c>
      <c r="T9" s="225" t="s">
        <v>277</v>
      </c>
      <c r="U9" s="225">
        <v>0</v>
      </c>
      <c r="V9" s="225">
        <f>ROUND(E9*U9,2)</f>
        <v>0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x14ac:dyDescent="0.25">
      <c r="A10" s="231" t="s">
        <v>271</v>
      </c>
      <c r="B10" s="232" t="s">
        <v>245</v>
      </c>
      <c r="C10" s="252" t="s">
        <v>29</v>
      </c>
      <c r="D10" s="233"/>
      <c r="E10" s="234"/>
      <c r="F10" s="235"/>
      <c r="G10" s="235">
        <f>SUMIF(AG11:AG17,"&lt;&gt;NOR",G11:G17)</f>
        <v>0</v>
      </c>
      <c r="H10" s="235"/>
      <c r="I10" s="235">
        <f>SUM(I11:I17)</f>
        <v>0</v>
      </c>
      <c r="J10" s="235"/>
      <c r="K10" s="235">
        <f>SUM(K11:K17)</f>
        <v>0</v>
      </c>
      <c r="L10" s="235"/>
      <c r="M10" s="235">
        <f>SUM(M11:M17)</f>
        <v>0</v>
      </c>
      <c r="N10" s="235"/>
      <c r="O10" s="235">
        <f>SUM(O11:O17)</f>
        <v>0</v>
      </c>
      <c r="P10" s="235"/>
      <c r="Q10" s="236">
        <f>SUM(Q11:Q17)</f>
        <v>0</v>
      </c>
      <c r="R10" s="230"/>
      <c r="S10" s="230"/>
      <c r="T10" s="230"/>
      <c r="U10" s="230"/>
      <c r="V10" s="230">
        <f>SUM(V11:V17)</f>
        <v>0</v>
      </c>
      <c r="W10" s="230"/>
      <c r="AG10" t="s">
        <v>272</v>
      </c>
    </row>
    <row r="11" spans="1:60" outlineLevel="1" x14ac:dyDescent="0.25">
      <c r="A11" s="244">
        <v>2</v>
      </c>
      <c r="B11" s="245" t="s">
        <v>899</v>
      </c>
      <c r="C11" s="255" t="s">
        <v>900</v>
      </c>
      <c r="D11" s="246" t="s">
        <v>901</v>
      </c>
      <c r="E11" s="247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50">
        <f>ROUND(E11*P11,2)</f>
        <v>0</v>
      </c>
      <c r="R11" s="225"/>
      <c r="S11" s="225" t="s">
        <v>276</v>
      </c>
      <c r="T11" s="225" t="s">
        <v>277</v>
      </c>
      <c r="U11" s="225">
        <v>0</v>
      </c>
      <c r="V11" s="225">
        <f>ROUND(E11*U11,2)</f>
        <v>0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902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4">
        <v>3</v>
      </c>
      <c r="B12" s="245" t="s">
        <v>903</v>
      </c>
      <c r="C12" s="255" t="s">
        <v>904</v>
      </c>
      <c r="D12" s="246" t="s">
        <v>901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9">
        <v>0</v>
      </c>
      <c r="O12" s="249">
        <f>ROUND(E12*N12,2)</f>
        <v>0</v>
      </c>
      <c r="P12" s="249">
        <v>0</v>
      </c>
      <c r="Q12" s="250">
        <f>ROUND(E12*P12,2)</f>
        <v>0</v>
      </c>
      <c r="R12" s="225"/>
      <c r="S12" s="225" t="s">
        <v>289</v>
      </c>
      <c r="T12" s="225" t="s">
        <v>277</v>
      </c>
      <c r="U12" s="225">
        <v>0</v>
      </c>
      <c r="V12" s="225">
        <f>ROUND(E12*U12,2)</f>
        <v>0</v>
      </c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902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30.6" outlineLevel="1" x14ac:dyDescent="0.25">
      <c r="A13" s="244">
        <v>4</v>
      </c>
      <c r="B13" s="245" t="s">
        <v>905</v>
      </c>
      <c r="C13" s="255" t="s">
        <v>906</v>
      </c>
      <c r="D13" s="246" t="s">
        <v>901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50">
        <f>ROUND(E13*P13,2)</f>
        <v>0</v>
      </c>
      <c r="R13" s="225"/>
      <c r="S13" s="225" t="s">
        <v>289</v>
      </c>
      <c r="T13" s="225" t="s">
        <v>277</v>
      </c>
      <c r="U13" s="225">
        <v>0</v>
      </c>
      <c r="V13" s="225">
        <f>ROUND(E13*U13,2)</f>
        <v>0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902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4">
        <v>5</v>
      </c>
      <c r="B14" s="245" t="s">
        <v>907</v>
      </c>
      <c r="C14" s="255" t="s">
        <v>908</v>
      </c>
      <c r="D14" s="246" t="s">
        <v>901</v>
      </c>
      <c r="E14" s="247">
        <v>1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9">
        <v>0</v>
      </c>
      <c r="O14" s="249">
        <f>ROUND(E14*N14,2)</f>
        <v>0</v>
      </c>
      <c r="P14" s="249">
        <v>0</v>
      </c>
      <c r="Q14" s="250">
        <f>ROUND(E14*P14,2)</f>
        <v>0</v>
      </c>
      <c r="R14" s="225"/>
      <c r="S14" s="225" t="s">
        <v>289</v>
      </c>
      <c r="T14" s="225" t="s">
        <v>277</v>
      </c>
      <c r="U14" s="225">
        <v>0</v>
      </c>
      <c r="V14" s="225">
        <f>ROUND(E14*U14,2)</f>
        <v>0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902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4">
        <v>6</v>
      </c>
      <c r="B15" s="245" t="s">
        <v>909</v>
      </c>
      <c r="C15" s="255" t="s">
        <v>910</v>
      </c>
      <c r="D15" s="246" t="s">
        <v>901</v>
      </c>
      <c r="E15" s="247">
        <v>1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9">
        <v>0</v>
      </c>
      <c r="O15" s="249">
        <f>ROUND(E15*N15,2)</f>
        <v>0</v>
      </c>
      <c r="P15" s="249">
        <v>0</v>
      </c>
      <c r="Q15" s="250">
        <f>ROUND(E15*P15,2)</f>
        <v>0</v>
      </c>
      <c r="R15" s="225"/>
      <c r="S15" s="225" t="s">
        <v>289</v>
      </c>
      <c r="T15" s="225" t="s">
        <v>277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902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0.399999999999999" outlineLevel="1" x14ac:dyDescent="0.25">
      <c r="A16" s="244">
        <v>7</v>
      </c>
      <c r="B16" s="245" t="s">
        <v>911</v>
      </c>
      <c r="C16" s="255" t="s">
        <v>912</v>
      </c>
      <c r="D16" s="246" t="s">
        <v>901</v>
      </c>
      <c r="E16" s="247">
        <v>1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9">
        <v>0</v>
      </c>
      <c r="O16" s="249">
        <f>ROUND(E16*N16,2)</f>
        <v>0</v>
      </c>
      <c r="P16" s="249">
        <v>0</v>
      </c>
      <c r="Q16" s="250">
        <f>ROUND(E16*P16,2)</f>
        <v>0</v>
      </c>
      <c r="R16" s="225"/>
      <c r="S16" s="225" t="s">
        <v>289</v>
      </c>
      <c r="T16" s="225" t="s">
        <v>277</v>
      </c>
      <c r="U16" s="225">
        <v>0</v>
      </c>
      <c r="V16" s="225">
        <f>ROUND(E16*U16,2)</f>
        <v>0</v>
      </c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902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7">
        <v>8</v>
      </c>
      <c r="B17" s="238" t="s">
        <v>913</v>
      </c>
      <c r="C17" s="253" t="s">
        <v>914</v>
      </c>
      <c r="D17" s="239" t="s">
        <v>901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0</v>
      </c>
      <c r="Q17" s="243">
        <f>ROUND(E17*P17,2)</f>
        <v>0</v>
      </c>
      <c r="R17" s="225"/>
      <c r="S17" s="225" t="s">
        <v>289</v>
      </c>
      <c r="T17" s="225" t="s">
        <v>277</v>
      </c>
      <c r="U17" s="225">
        <v>0</v>
      </c>
      <c r="V17" s="225">
        <f>ROUND(E17*U17,2)</f>
        <v>0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902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x14ac:dyDescent="0.25">
      <c r="A18" s="5"/>
      <c r="B18" s="6"/>
      <c r="C18" s="258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5">
      <c r="A19" s="209"/>
      <c r="B19" s="210" t="s">
        <v>31</v>
      </c>
      <c r="C19" s="259"/>
      <c r="D19" s="211"/>
      <c r="E19" s="212"/>
      <c r="F19" s="212"/>
      <c r="G19" s="251">
        <f>G8+G10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915</v>
      </c>
    </row>
    <row r="20" spans="1:60" x14ac:dyDescent="0.25">
      <c r="A20" s="5"/>
      <c r="B20" s="6"/>
      <c r="C20" s="25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 x14ac:dyDescent="0.25">
      <c r="A21" s="5"/>
      <c r="B21" s="6"/>
      <c r="C21" s="258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60" x14ac:dyDescent="0.25">
      <c r="A22" s="213" t="s">
        <v>916</v>
      </c>
      <c r="B22" s="213"/>
      <c r="C22" s="260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5">
      <c r="A23" s="214"/>
      <c r="B23" s="215"/>
      <c r="C23" s="261"/>
      <c r="D23" s="215"/>
      <c r="E23" s="215"/>
      <c r="F23" s="215"/>
      <c r="G23" s="21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917</v>
      </c>
    </row>
    <row r="24" spans="1:60" x14ac:dyDescent="0.25">
      <c r="A24" s="217"/>
      <c r="B24" s="218"/>
      <c r="C24" s="262"/>
      <c r="D24" s="218"/>
      <c r="E24" s="218"/>
      <c r="F24" s="218"/>
      <c r="G24" s="21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5">
      <c r="A25" s="217"/>
      <c r="B25" s="218"/>
      <c r="C25" s="262"/>
      <c r="D25" s="218"/>
      <c r="E25" s="218"/>
      <c r="F25" s="218"/>
      <c r="G25" s="21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5">
      <c r="A26" s="217"/>
      <c r="B26" s="218"/>
      <c r="C26" s="262"/>
      <c r="D26" s="218"/>
      <c r="E26" s="218"/>
      <c r="F26" s="218"/>
      <c r="G26" s="21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5">
      <c r="A27" s="220"/>
      <c r="B27" s="221"/>
      <c r="C27" s="263"/>
      <c r="D27" s="221"/>
      <c r="E27" s="221"/>
      <c r="F27" s="221"/>
      <c r="G27" s="22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5">
      <c r="A28" s="5"/>
      <c r="B28" s="6"/>
      <c r="C28" s="25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5">
      <c r="C29" s="264"/>
      <c r="D29" s="190"/>
      <c r="AG29" t="s">
        <v>918</v>
      </c>
    </row>
    <row r="30" spans="1:60" x14ac:dyDescent="0.25">
      <c r="D30" s="190"/>
    </row>
    <row r="31" spans="1:60" x14ac:dyDescent="0.25">
      <c r="D31" s="190"/>
    </row>
    <row r="32" spans="1:60" x14ac:dyDescent="0.25">
      <c r="D32" s="190"/>
    </row>
    <row r="33" spans="4:4" x14ac:dyDescent="0.25">
      <c r="D33" s="190"/>
    </row>
    <row r="34" spans="4:4" x14ac:dyDescent="0.25">
      <c r="D34" s="190"/>
    </row>
    <row r="35" spans="4:4" x14ac:dyDescent="0.25">
      <c r="D35" s="190"/>
    </row>
    <row r="36" spans="4:4" x14ac:dyDescent="0.25">
      <c r="D36" s="190"/>
    </row>
    <row r="37" spans="4:4" x14ac:dyDescent="0.25">
      <c r="D37" s="190"/>
    </row>
    <row r="38" spans="4:4" x14ac:dyDescent="0.25">
      <c r="D38" s="190"/>
    </row>
    <row r="39" spans="4:4" x14ac:dyDescent="0.25">
      <c r="D39" s="190"/>
    </row>
    <row r="40" spans="4:4" x14ac:dyDescent="0.25">
      <c r="D40" s="190"/>
    </row>
    <row r="41" spans="4:4" x14ac:dyDescent="0.25">
      <c r="D41" s="190"/>
    </row>
    <row r="42" spans="4:4" x14ac:dyDescent="0.25">
      <c r="D42" s="190"/>
    </row>
    <row r="43" spans="4:4" x14ac:dyDescent="0.25">
      <c r="D43" s="190"/>
    </row>
    <row r="44" spans="4:4" x14ac:dyDescent="0.25">
      <c r="D44" s="190"/>
    </row>
    <row r="45" spans="4:4" x14ac:dyDescent="0.25">
      <c r="D45" s="190"/>
    </row>
    <row r="46" spans="4:4" x14ac:dyDescent="0.25">
      <c r="D46" s="190"/>
    </row>
    <row r="47" spans="4:4" x14ac:dyDescent="0.25">
      <c r="D47" s="190"/>
    </row>
    <row r="48" spans="4:4" x14ac:dyDescent="0.25">
      <c r="D48" s="190"/>
    </row>
    <row r="49" spans="4:4" x14ac:dyDescent="0.25">
      <c r="D49" s="190"/>
    </row>
    <row r="50" spans="4:4" x14ac:dyDescent="0.25">
      <c r="D50" s="190"/>
    </row>
    <row r="51" spans="4:4" x14ac:dyDescent="0.25">
      <c r="D51" s="190"/>
    </row>
    <row r="52" spans="4:4" x14ac:dyDescent="0.25">
      <c r="D52" s="190"/>
    </row>
    <row r="53" spans="4:4" x14ac:dyDescent="0.25">
      <c r="D53" s="190"/>
    </row>
    <row r="54" spans="4:4" x14ac:dyDescent="0.25">
      <c r="D54" s="190"/>
    </row>
    <row r="55" spans="4:4" x14ac:dyDescent="0.25">
      <c r="D55" s="190"/>
    </row>
    <row r="56" spans="4:4" x14ac:dyDescent="0.25">
      <c r="D56" s="190"/>
    </row>
    <row r="57" spans="4:4" x14ac:dyDescent="0.25">
      <c r="D57" s="190"/>
    </row>
    <row r="58" spans="4:4" x14ac:dyDescent="0.25">
      <c r="D58" s="190"/>
    </row>
    <row r="59" spans="4:4" x14ac:dyDescent="0.25">
      <c r="D59" s="190"/>
    </row>
    <row r="60" spans="4:4" x14ac:dyDescent="0.25">
      <c r="D60" s="190"/>
    </row>
    <row r="61" spans="4:4" x14ac:dyDescent="0.25">
      <c r="D61" s="190"/>
    </row>
    <row r="62" spans="4:4" x14ac:dyDescent="0.25">
      <c r="D62" s="190"/>
    </row>
    <row r="63" spans="4:4" x14ac:dyDescent="0.25">
      <c r="D63" s="190"/>
    </row>
    <row r="64" spans="4:4" x14ac:dyDescent="0.25">
      <c r="D64" s="190"/>
    </row>
    <row r="65" spans="4:4" x14ac:dyDescent="0.25">
      <c r="D65" s="190"/>
    </row>
    <row r="66" spans="4:4" x14ac:dyDescent="0.25">
      <c r="D66" s="190"/>
    </row>
    <row r="67" spans="4:4" x14ac:dyDescent="0.25">
      <c r="D67" s="190"/>
    </row>
    <row r="68" spans="4:4" x14ac:dyDescent="0.25">
      <c r="D68" s="190"/>
    </row>
    <row r="69" spans="4:4" x14ac:dyDescent="0.25">
      <c r="D69" s="190"/>
    </row>
    <row r="70" spans="4:4" x14ac:dyDescent="0.25">
      <c r="D70" s="190"/>
    </row>
    <row r="71" spans="4:4" x14ac:dyDescent="0.25">
      <c r="D71" s="190"/>
    </row>
    <row r="72" spans="4:4" x14ac:dyDescent="0.25">
      <c r="D72" s="190"/>
    </row>
    <row r="73" spans="4:4" x14ac:dyDescent="0.25">
      <c r="D73" s="190"/>
    </row>
    <row r="74" spans="4:4" x14ac:dyDescent="0.25">
      <c r="D74" s="190"/>
    </row>
    <row r="75" spans="4:4" x14ac:dyDescent="0.25">
      <c r="D75" s="190"/>
    </row>
    <row r="76" spans="4:4" x14ac:dyDescent="0.25">
      <c r="D76" s="190"/>
    </row>
    <row r="77" spans="4:4" x14ac:dyDescent="0.25">
      <c r="D77" s="190"/>
    </row>
    <row r="78" spans="4:4" x14ac:dyDescent="0.25">
      <c r="D78" s="190"/>
    </row>
    <row r="79" spans="4:4" x14ac:dyDescent="0.25">
      <c r="D79" s="190"/>
    </row>
    <row r="80" spans="4:4" x14ac:dyDescent="0.25">
      <c r="D80" s="190"/>
    </row>
    <row r="81" spans="4:4" x14ac:dyDescent="0.25">
      <c r="D81" s="190"/>
    </row>
    <row r="82" spans="4:4" x14ac:dyDescent="0.25">
      <c r="D82" s="190"/>
    </row>
    <row r="83" spans="4:4" x14ac:dyDescent="0.25">
      <c r="D83" s="190"/>
    </row>
    <row r="84" spans="4:4" x14ac:dyDescent="0.25">
      <c r="D84" s="190"/>
    </row>
    <row r="85" spans="4:4" x14ac:dyDescent="0.25">
      <c r="D85" s="190"/>
    </row>
    <row r="86" spans="4:4" x14ac:dyDescent="0.25">
      <c r="D86" s="190"/>
    </row>
    <row r="87" spans="4:4" x14ac:dyDescent="0.25">
      <c r="D87" s="190"/>
    </row>
    <row r="88" spans="4:4" x14ac:dyDescent="0.25">
      <c r="D88" s="190"/>
    </row>
    <row r="89" spans="4:4" x14ac:dyDescent="0.25">
      <c r="D89" s="190"/>
    </row>
    <row r="90" spans="4:4" x14ac:dyDescent="0.25">
      <c r="D90" s="190"/>
    </row>
    <row r="91" spans="4:4" x14ac:dyDescent="0.25">
      <c r="D91" s="190"/>
    </row>
    <row r="92" spans="4:4" x14ac:dyDescent="0.25">
      <c r="D92" s="190"/>
    </row>
    <row r="93" spans="4:4" x14ac:dyDescent="0.25">
      <c r="D93" s="190"/>
    </row>
    <row r="94" spans="4:4" x14ac:dyDescent="0.25">
      <c r="D94" s="190"/>
    </row>
    <row r="95" spans="4:4" x14ac:dyDescent="0.25">
      <c r="D95" s="190"/>
    </row>
    <row r="96" spans="4:4" x14ac:dyDescent="0.25">
      <c r="D96" s="190"/>
    </row>
    <row r="97" spans="4:4" x14ac:dyDescent="0.25">
      <c r="D97" s="190"/>
    </row>
    <row r="98" spans="4:4" x14ac:dyDescent="0.25">
      <c r="D98" s="190"/>
    </row>
    <row r="99" spans="4:4" x14ac:dyDescent="0.25">
      <c r="D99" s="190"/>
    </row>
    <row r="100" spans="4:4" x14ac:dyDescent="0.25">
      <c r="D100" s="190"/>
    </row>
    <row r="101" spans="4:4" x14ac:dyDescent="0.25">
      <c r="D101" s="190"/>
    </row>
    <row r="102" spans="4:4" x14ac:dyDescent="0.25">
      <c r="D102" s="190"/>
    </row>
    <row r="103" spans="4:4" x14ac:dyDescent="0.25">
      <c r="D103" s="190"/>
    </row>
    <row r="104" spans="4:4" x14ac:dyDescent="0.25">
      <c r="D104" s="190"/>
    </row>
    <row r="105" spans="4:4" x14ac:dyDescent="0.25">
      <c r="D105" s="190"/>
    </row>
    <row r="106" spans="4:4" x14ac:dyDescent="0.25">
      <c r="D106" s="190"/>
    </row>
    <row r="107" spans="4:4" x14ac:dyDescent="0.25">
      <c r="D107" s="190"/>
    </row>
    <row r="108" spans="4:4" x14ac:dyDescent="0.25">
      <c r="D108" s="190"/>
    </row>
    <row r="109" spans="4:4" x14ac:dyDescent="0.25">
      <c r="D109" s="190"/>
    </row>
    <row r="110" spans="4:4" x14ac:dyDescent="0.25">
      <c r="D110" s="190"/>
    </row>
    <row r="111" spans="4:4" x14ac:dyDescent="0.25">
      <c r="D111" s="190"/>
    </row>
    <row r="112" spans="4:4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ilyDT7AMxi8DkCw7XXxwpLXMZn/ZzwGYyUQc/rEc8ZtlE1ZgYpT0hrFej+iR7heyhUx+Kb/hUNCh9H2HmDKLXg==" saltValue="eSANIi5SlBZwPm9m87e6Vg==" spinCount="100000" sheet="1"/>
  <mergeCells count="6">
    <mergeCell ref="A1:G1"/>
    <mergeCell ref="C2:G2"/>
    <mergeCell ref="C3:G3"/>
    <mergeCell ref="C4:G4"/>
    <mergeCell ref="A22:C22"/>
    <mergeCell ref="A23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64</v>
      </c>
      <c r="C4" s="198" t="s">
        <v>65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106</v>
      </c>
      <c r="C8" s="252" t="s">
        <v>107</v>
      </c>
      <c r="D8" s="233"/>
      <c r="E8" s="234"/>
      <c r="F8" s="235"/>
      <c r="G8" s="235">
        <f>SUMIF(AG9:AG32,"&lt;&gt;NOR",G9:G32)</f>
        <v>0</v>
      </c>
      <c r="H8" s="235"/>
      <c r="I8" s="235">
        <f>SUM(I9:I32)</f>
        <v>0</v>
      </c>
      <c r="J8" s="235"/>
      <c r="K8" s="235">
        <f>SUM(K9:K32)</f>
        <v>0</v>
      </c>
      <c r="L8" s="235"/>
      <c r="M8" s="235">
        <f>SUM(M9:M32)</f>
        <v>0</v>
      </c>
      <c r="N8" s="235"/>
      <c r="O8" s="235">
        <f>SUM(O9:O32)</f>
        <v>0</v>
      </c>
      <c r="P8" s="235"/>
      <c r="Q8" s="236">
        <f>SUM(Q9:Q32)</f>
        <v>0</v>
      </c>
      <c r="R8" s="230"/>
      <c r="S8" s="230"/>
      <c r="T8" s="230"/>
      <c r="U8" s="230"/>
      <c r="V8" s="230">
        <f>SUM(V9:V32)</f>
        <v>6.3100000000000005</v>
      </c>
      <c r="W8" s="230"/>
      <c r="AG8" t="s">
        <v>272</v>
      </c>
    </row>
    <row r="9" spans="1:60" outlineLevel="1" x14ac:dyDescent="0.25">
      <c r="A9" s="237">
        <v>1</v>
      </c>
      <c r="B9" s="238" t="s">
        <v>291</v>
      </c>
      <c r="C9" s="253" t="s">
        <v>292</v>
      </c>
      <c r="D9" s="239" t="s">
        <v>275</v>
      </c>
      <c r="E9" s="240">
        <v>3.2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3">
        <f>ROUND(E9*P9,2)</f>
        <v>0</v>
      </c>
      <c r="R9" s="225"/>
      <c r="S9" s="225" t="s">
        <v>276</v>
      </c>
      <c r="T9" s="225" t="s">
        <v>277</v>
      </c>
      <c r="U9" s="225">
        <v>0.34499999999999997</v>
      </c>
      <c r="V9" s="225">
        <f>ROUND(E9*U9,2)</f>
        <v>1.1000000000000001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4" t="s">
        <v>1643</v>
      </c>
      <c r="D10" s="226"/>
      <c r="E10" s="227">
        <v>3.2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280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7">
        <v>2</v>
      </c>
      <c r="B11" s="238" t="s">
        <v>1644</v>
      </c>
      <c r="C11" s="253" t="s">
        <v>1645</v>
      </c>
      <c r="D11" s="239" t="s">
        <v>275</v>
      </c>
      <c r="E11" s="240">
        <v>0.96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3">
        <f>ROUND(E11*P11,2)</f>
        <v>0</v>
      </c>
      <c r="R11" s="225"/>
      <c r="S11" s="225" t="s">
        <v>276</v>
      </c>
      <c r="T11" s="225" t="s">
        <v>277</v>
      </c>
      <c r="U11" s="225">
        <v>1.0999999999999999E-2</v>
      </c>
      <c r="V11" s="225">
        <f>ROUND(E11*U11,2)</f>
        <v>0.01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278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4" t="s">
        <v>1646</v>
      </c>
      <c r="D12" s="226"/>
      <c r="E12" s="227">
        <v>0.96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4" t="s">
        <v>1647</v>
      </c>
      <c r="D13" s="226"/>
      <c r="E13" s="227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280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37">
        <v>3</v>
      </c>
      <c r="B14" s="238" t="s">
        <v>1648</v>
      </c>
      <c r="C14" s="253" t="s">
        <v>1649</v>
      </c>
      <c r="D14" s="239" t="s">
        <v>275</v>
      </c>
      <c r="E14" s="240">
        <v>0.96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3">
        <f>ROUND(E14*P14,2)</f>
        <v>0</v>
      </c>
      <c r="R14" s="225"/>
      <c r="S14" s="225" t="s">
        <v>276</v>
      </c>
      <c r="T14" s="225" t="s">
        <v>277</v>
      </c>
      <c r="U14" s="225">
        <v>1.0999999999999999E-2</v>
      </c>
      <c r="V14" s="225">
        <f>ROUND(E14*U14,2)</f>
        <v>0.01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278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54" t="s">
        <v>1646</v>
      </c>
      <c r="D15" s="226"/>
      <c r="E15" s="227">
        <v>0.96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280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7">
        <v>4</v>
      </c>
      <c r="B16" s="238" t="s">
        <v>1650</v>
      </c>
      <c r="C16" s="253" t="s">
        <v>1651</v>
      </c>
      <c r="D16" s="239" t="s">
        <v>275</v>
      </c>
      <c r="E16" s="240">
        <v>3.2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3">
        <f>ROUND(E16*P16,2)</f>
        <v>0</v>
      </c>
      <c r="R16" s="225"/>
      <c r="S16" s="225" t="s">
        <v>276</v>
      </c>
      <c r="T16" s="225" t="s">
        <v>277</v>
      </c>
      <c r="U16" s="225">
        <v>0.66800000000000004</v>
      </c>
      <c r="V16" s="225">
        <f>ROUND(E16*U16,2)</f>
        <v>2.14</v>
      </c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278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4" t="s">
        <v>1643</v>
      </c>
      <c r="D17" s="226"/>
      <c r="E17" s="227">
        <v>3.2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280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37">
        <v>5</v>
      </c>
      <c r="B18" s="238" t="s">
        <v>1652</v>
      </c>
      <c r="C18" s="253" t="s">
        <v>1653</v>
      </c>
      <c r="D18" s="239" t="s">
        <v>275</v>
      </c>
      <c r="E18" s="240">
        <v>3.2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3">
        <f>ROUND(E18*P18,2)</f>
        <v>0</v>
      </c>
      <c r="R18" s="225"/>
      <c r="S18" s="225" t="s">
        <v>276</v>
      </c>
      <c r="T18" s="225" t="s">
        <v>277</v>
      </c>
      <c r="U18" s="225">
        <v>0.59099999999999997</v>
      </c>
      <c r="V18" s="225">
        <f>ROUND(E18*U18,2)</f>
        <v>1.89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278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4" t="s">
        <v>1643</v>
      </c>
      <c r="D19" s="226"/>
      <c r="E19" s="227">
        <v>3.2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280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37">
        <v>6</v>
      </c>
      <c r="B20" s="238" t="s">
        <v>300</v>
      </c>
      <c r="C20" s="253" t="s">
        <v>301</v>
      </c>
      <c r="D20" s="239" t="s">
        <v>275</v>
      </c>
      <c r="E20" s="240">
        <v>0.96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3">
        <f>ROUND(E20*P20,2)</f>
        <v>0</v>
      </c>
      <c r="R20" s="225"/>
      <c r="S20" s="225" t="s">
        <v>276</v>
      </c>
      <c r="T20" s="225" t="s">
        <v>277</v>
      </c>
      <c r="U20" s="225">
        <v>0.65200000000000002</v>
      </c>
      <c r="V20" s="225">
        <f>ROUND(E20*U20,2)</f>
        <v>0.63</v>
      </c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278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54" t="s">
        <v>1646</v>
      </c>
      <c r="D21" s="226"/>
      <c r="E21" s="227">
        <v>0.96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280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1647</v>
      </c>
      <c r="D22" s="226"/>
      <c r="E22" s="227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37">
        <v>7</v>
      </c>
      <c r="B23" s="238" t="s">
        <v>1654</v>
      </c>
      <c r="C23" s="253" t="s">
        <v>1655</v>
      </c>
      <c r="D23" s="239" t="s">
        <v>275</v>
      </c>
      <c r="E23" s="240">
        <v>0.96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3">
        <f>ROUND(E23*P23,2)</f>
        <v>0</v>
      </c>
      <c r="R23" s="225"/>
      <c r="S23" s="225" t="s">
        <v>276</v>
      </c>
      <c r="T23" s="225" t="s">
        <v>277</v>
      </c>
      <c r="U23" s="225">
        <v>8.5999999999999993E-2</v>
      </c>
      <c r="V23" s="225">
        <f>ROUND(E23*U23,2)</f>
        <v>0.08</v>
      </c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278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54" t="s">
        <v>1646</v>
      </c>
      <c r="D24" s="226"/>
      <c r="E24" s="227">
        <v>0.96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280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4" t="s">
        <v>1647</v>
      </c>
      <c r="D25" s="226"/>
      <c r="E25" s="227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280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37">
        <v>8</v>
      </c>
      <c r="B26" s="238" t="s">
        <v>1656</v>
      </c>
      <c r="C26" s="253" t="s">
        <v>1657</v>
      </c>
      <c r="D26" s="239" t="s">
        <v>275</v>
      </c>
      <c r="E26" s="240">
        <v>2.2400000000000002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3">
        <f>ROUND(E26*P26,2)</f>
        <v>0</v>
      </c>
      <c r="R26" s="225"/>
      <c r="S26" s="225" t="s">
        <v>276</v>
      </c>
      <c r="T26" s="225" t="s">
        <v>277</v>
      </c>
      <c r="U26" s="225">
        <v>0.20200000000000001</v>
      </c>
      <c r="V26" s="225">
        <f>ROUND(E26*U26,2)</f>
        <v>0.45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278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4" t="s">
        <v>1658</v>
      </c>
      <c r="D27" s="226"/>
      <c r="E27" s="227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1659</v>
      </c>
      <c r="D28" s="226"/>
      <c r="E28" s="227">
        <v>2.2400000000000002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37">
        <v>9</v>
      </c>
      <c r="B29" s="238" t="s">
        <v>1660</v>
      </c>
      <c r="C29" s="253" t="s">
        <v>1661</v>
      </c>
      <c r="D29" s="239" t="s">
        <v>275</v>
      </c>
      <c r="E29" s="240">
        <v>3.2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3">
        <f>ROUND(E29*P29,2)</f>
        <v>0</v>
      </c>
      <c r="R29" s="225"/>
      <c r="S29" s="225" t="s">
        <v>289</v>
      </c>
      <c r="T29" s="225" t="s">
        <v>277</v>
      </c>
      <c r="U29" s="225">
        <v>0</v>
      </c>
      <c r="V29" s="225">
        <f>ROUND(E29*U29,2)</f>
        <v>0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278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4" t="s">
        <v>1643</v>
      </c>
      <c r="D30" s="226"/>
      <c r="E30" s="227">
        <v>3.2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280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ht="20.399999999999999" outlineLevel="1" x14ac:dyDescent="0.25">
      <c r="A31" s="237">
        <v>10</v>
      </c>
      <c r="B31" s="238" t="s">
        <v>1662</v>
      </c>
      <c r="C31" s="253" t="s">
        <v>1663</v>
      </c>
      <c r="D31" s="239" t="s">
        <v>333</v>
      </c>
      <c r="E31" s="240">
        <v>3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0</v>
      </c>
      <c r="O31" s="242">
        <f>ROUND(E31*N31,2)</f>
        <v>0</v>
      </c>
      <c r="P31" s="242">
        <v>0</v>
      </c>
      <c r="Q31" s="243">
        <f>ROUND(E31*P31,2)</f>
        <v>0</v>
      </c>
      <c r="R31" s="225"/>
      <c r="S31" s="225" t="s">
        <v>289</v>
      </c>
      <c r="T31" s="225" t="s">
        <v>277</v>
      </c>
      <c r="U31" s="225">
        <v>0</v>
      </c>
      <c r="V31" s="225">
        <f>ROUND(E31*U31,2)</f>
        <v>0</v>
      </c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921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4" t="s">
        <v>1664</v>
      </c>
      <c r="D32" s="226"/>
      <c r="E32" s="227">
        <v>3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280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x14ac:dyDescent="0.25">
      <c r="A33" s="231" t="s">
        <v>271</v>
      </c>
      <c r="B33" s="232" t="s">
        <v>128</v>
      </c>
      <c r="C33" s="252" t="s">
        <v>129</v>
      </c>
      <c r="D33" s="233"/>
      <c r="E33" s="234"/>
      <c r="F33" s="235"/>
      <c r="G33" s="235">
        <f>SUMIF(AG34:AG37,"&lt;&gt;NOR",G34:G37)</f>
        <v>0</v>
      </c>
      <c r="H33" s="235"/>
      <c r="I33" s="235">
        <f>SUM(I34:I37)</f>
        <v>0</v>
      </c>
      <c r="J33" s="235"/>
      <c r="K33" s="235">
        <f>SUM(K34:K37)</f>
        <v>0</v>
      </c>
      <c r="L33" s="235"/>
      <c r="M33" s="235">
        <f>SUM(M34:M37)</f>
        <v>0</v>
      </c>
      <c r="N33" s="235"/>
      <c r="O33" s="235">
        <f>SUM(O34:O37)</f>
        <v>0</v>
      </c>
      <c r="P33" s="235"/>
      <c r="Q33" s="236">
        <f>SUM(Q34:Q37)</f>
        <v>0</v>
      </c>
      <c r="R33" s="230"/>
      <c r="S33" s="230"/>
      <c r="T33" s="230"/>
      <c r="U33" s="230"/>
      <c r="V33" s="230">
        <f>SUM(V34:V37)</f>
        <v>8.9499999999999993</v>
      </c>
      <c r="W33" s="230"/>
      <c r="AG33" t="s">
        <v>272</v>
      </c>
    </row>
    <row r="34" spans="1:60" outlineLevel="1" x14ac:dyDescent="0.25">
      <c r="A34" s="237">
        <v>11</v>
      </c>
      <c r="B34" s="238" t="s">
        <v>1665</v>
      </c>
      <c r="C34" s="253" t="s">
        <v>1666</v>
      </c>
      <c r="D34" s="239" t="s">
        <v>333</v>
      </c>
      <c r="E34" s="240">
        <v>10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3">
        <f>ROUND(E34*P34,2)</f>
        <v>0</v>
      </c>
      <c r="R34" s="225"/>
      <c r="S34" s="225" t="s">
        <v>276</v>
      </c>
      <c r="T34" s="225" t="s">
        <v>277</v>
      </c>
      <c r="U34" s="225">
        <v>0.77</v>
      </c>
      <c r="V34" s="225">
        <f>ROUND(E34*U34,2)</f>
        <v>7.7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278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4" t="s">
        <v>1667</v>
      </c>
      <c r="D35" s="226"/>
      <c r="E35" s="227">
        <v>10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280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37">
        <v>12</v>
      </c>
      <c r="B36" s="238" t="s">
        <v>1668</v>
      </c>
      <c r="C36" s="253" t="s">
        <v>1669</v>
      </c>
      <c r="D36" s="239" t="s">
        <v>275</v>
      </c>
      <c r="E36" s="240">
        <v>0.96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3">
        <f>ROUND(E36*P36,2)</f>
        <v>0</v>
      </c>
      <c r="R36" s="225"/>
      <c r="S36" s="225" t="s">
        <v>276</v>
      </c>
      <c r="T36" s="225" t="s">
        <v>277</v>
      </c>
      <c r="U36" s="225">
        <v>1.3029999999999999</v>
      </c>
      <c r="V36" s="225">
        <f>ROUND(E36*U36,2)</f>
        <v>1.25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278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4" t="s">
        <v>1646</v>
      </c>
      <c r="D37" s="226"/>
      <c r="E37" s="227">
        <v>0.96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280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x14ac:dyDescent="0.25">
      <c r="A38" s="231" t="s">
        <v>271</v>
      </c>
      <c r="B38" s="232" t="s">
        <v>136</v>
      </c>
      <c r="C38" s="252" t="s">
        <v>137</v>
      </c>
      <c r="D38" s="233"/>
      <c r="E38" s="234"/>
      <c r="F38" s="235"/>
      <c r="G38" s="235">
        <f>SUMIF(AG39:AG44,"&lt;&gt;NOR",G39:G44)</f>
        <v>0</v>
      </c>
      <c r="H38" s="235"/>
      <c r="I38" s="235">
        <f>SUM(I39:I44)</f>
        <v>0</v>
      </c>
      <c r="J38" s="235"/>
      <c r="K38" s="235">
        <f>SUM(K39:K44)</f>
        <v>0</v>
      </c>
      <c r="L38" s="235"/>
      <c r="M38" s="235">
        <f>SUM(M39:M44)</f>
        <v>0</v>
      </c>
      <c r="N38" s="235"/>
      <c r="O38" s="235">
        <f>SUM(O39:O44)</f>
        <v>0</v>
      </c>
      <c r="P38" s="235"/>
      <c r="Q38" s="236">
        <f>SUM(Q39:Q44)</f>
        <v>0</v>
      </c>
      <c r="R38" s="230"/>
      <c r="S38" s="230"/>
      <c r="T38" s="230"/>
      <c r="U38" s="230"/>
      <c r="V38" s="230">
        <f>SUM(V39:V44)</f>
        <v>101.30000000000001</v>
      </c>
      <c r="W38" s="230"/>
      <c r="AG38" t="s">
        <v>272</v>
      </c>
    </row>
    <row r="39" spans="1:60" outlineLevel="1" x14ac:dyDescent="0.25">
      <c r="A39" s="237">
        <v>13</v>
      </c>
      <c r="B39" s="238" t="s">
        <v>1670</v>
      </c>
      <c r="C39" s="253" t="s">
        <v>1671</v>
      </c>
      <c r="D39" s="239" t="s">
        <v>370</v>
      </c>
      <c r="E39" s="240">
        <v>165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</v>
      </c>
      <c r="O39" s="242">
        <f>ROUND(E39*N39,2)</f>
        <v>0</v>
      </c>
      <c r="P39" s="242">
        <v>0</v>
      </c>
      <c r="Q39" s="243">
        <f>ROUND(E39*P39,2)</f>
        <v>0</v>
      </c>
      <c r="R39" s="225"/>
      <c r="S39" s="225" t="s">
        <v>276</v>
      </c>
      <c r="T39" s="225" t="s">
        <v>277</v>
      </c>
      <c r="U39" s="225">
        <v>0.29299999999999998</v>
      </c>
      <c r="V39" s="225">
        <f>ROUND(E39*U39,2)</f>
        <v>48.35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278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4" t="s">
        <v>1672</v>
      </c>
      <c r="D40" s="226"/>
      <c r="E40" s="227">
        <v>165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280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37">
        <v>14</v>
      </c>
      <c r="B41" s="238" t="s">
        <v>1673</v>
      </c>
      <c r="C41" s="253" t="s">
        <v>1674</v>
      </c>
      <c r="D41" s="239" t="s">
        <v>314</v>
      </c>
      <c r="E41" s="240">
        <v>24.75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0</v>
      </c>
      <c r="O41" s="242">
        <f>ROUND(E41*N41,2)</f>
        <v>0</v>
      </c>
      <c r="P41" s="242">
        <v>0</v>
      </c>
      <c r="Q41" s="243">
        <f>ROUND(E41*P41,2)</f>
        <v>0</v>
      </c>
      <c r="R41" s="225"/>
      <c r="S41" s="225" t="s">
        <v>276</v>
      </c>
      <c r="T41" s="225" t="s">
        <v>277</v>
      </c>
      <c r="U41" s="225">
        <v>1.8049999999999999</v>
      </c>
      <c r="V41" s="225">
        <f>ROUND(E41*U41,2)</f>
        <v>44.67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278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54" t="s">
        <v>1675</v>
      </c>
      <c r="D42" s="226"/>
      <c r="E42" s="227">
        <v>24.75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280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37">
        <v>15</v>
      </c>
      <c r="B43" s="238" t="s">
        <v>1676</v>
      </c>
      <c r="C43" s="253" t="s">
        <v>1677</v>
      </c>
      <c r="D43" s="239" t="s">
        <v>314</v>
      </c>
      <c r="E43" s="240">
        <v>5.4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0</v>
      </c>
      <c r="O43" s="242">
        <f>ROUND(E43*N43,2)</f>
        <v>0</v>
      </c>
      <c r="P43" s="242">
        <v>0</v>
      </c>
      <c r="Q43" s="243">
        <f>ROUND(E43*P43,2)</f>
        <v>0</v>
      </c>
      <c r="R43" s="225"/>
      <c r="S43" s="225" t="s">
        <v>276</v>
      </c>
      <c r="T43" s="225" t="s">
        <v>277</v>
      </c>
      <c r="U43" s="225">
        <v>1.534</v>
      </c>
      <c r="V43" s="225">
        <f>ROUND(E43*U43,2)</f>
        <v>8.2799999999999994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278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4" t="s">
        <v>1678</v>
      </c>
      <c r="D44" s="226"/>
      <c r="E44" s="227">
        <v>5.4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280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x14ac:dyDescent="0.25">
      <c r="A45" s="231" t="s">
        <v>271</v>
      </c>
      <c r="B45" s="232" t="s">
        <v>142</v>
      </c>
      <c r="C45" s="252" t="s">
        <v>143</v>
      </c>
      <c r="D45" s="233"/>
      <c r="E45" s="234"/>
      <c r="F45" s="235"/>
      <c r="G45" s="235">
        <f>SUMIF(AG46:AG51,"&lt;&gt;NOR",G46:G51)</f>
        <v>0</v>
      </c>
      <c r="H45" s="235"/>
      <c r="I45" s="235">
        <f>SUM(I46:I51)</f>
        <v>0</v>
      </c>
      <c r="J45" s="235"/>
      <c r="K45" s="235">
        <f>SUM(K46:K51)</f>
        <v>0</v>
      </c>
      <c r="L45" s="235"/>
      <c r="M45" s="235">
        <f>SUM(M46:M51)</f>
        <v>0</v>
      </c>
      <c r="N45" s="235"/>
      <c r="O45" s="235">
        <f>SUM(O46:O51)</f>
        <v>0</v>
      </c>
      <c r="P45" s="235"/>
      <c r="Q45" s="236">
        <f>SUM(Q46:Q51)</f>
        <v>0</v>
      </c>
      <c r="R45" s="230"/>
      <c r="S45" s="230"/>
      <c r="T45" s="230"/>
      <c r="U45" s="230"/>
      <c r="V45" s="230">
        <f>SUM(V46:V51)</f>
        <v>2.5100000000000002</v>
      </c>
      <c r="W45" s="230"/>
      <c r="AG45" t="s">
        <v>272</v>
      </c>
    </row>
    <row r="46" spans="1:60" outlineLevel="1" x14ac:dyDescent="0.25">
      <c r="A46" s="237">
        <v>16</v>
      </c>
      <c r="B46" s="238" t="s">
        <v>1679</v>
      </c>
      <c r="C46" s="253" t="s">
        <v>1680</v>
      </c>
      <c r="D46" s="239" t="s">
        <v>275</v>
      </c>
      <c r="E46" s="240">
        <v>0.96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2">
        <v>0</v>
      </c>
      <c r="O46" s="242">
        <f>ROUND(E46*N46,2)</f>
        <v>0</v>
      </c>
      <c r="P46" s="242">
        <v>0</v>
      </c>
      <c r="Q46" s="243">
        <f>ROUND(E46*P46,2)</f>
        <v>0</v>
      </c>
      <c r="R46" s="225"/>
      <c r="S46" s="225" t="s">
        <v>276</v>
      </c>
      <c r="T46" s="225" t="s">
        <v>277</v>
      </c>
      <c r="U46" s="225">
        <v>2.3170000000000002</v>
      </c>
      <c r="V46" s="225">
        <f>ROUND(E46*U46,2)</f>
        <v>2.2200000000000002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278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4" t="s">
        <v>1681</v>
      </c>
      <c r="D47" s="226"/>
      <c r="E47" s="227">
        <v>0.96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280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37">
        <v>17</v>
      </c>
      <c r="B48" s="238" t="s">
        <v>1682</v>
      </c>
      <c r="C48" s="253" t="s">
        <v>1683</v>
      </c>
      <c r="D48" s="239" t="s">
        <v>275</v>
      </c>
      <c r="E48" s="240">
        <v>0.96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0</v>
      </c>
      <c r="O48" s="242">
        <f>ROUND(E48*N48,2)</f>
        <v>0</v>
      </c>
      <c r="P48" s="242">
        <v>0</v>
      </c>
      <c r="Q48" s="243">
        <f>ROUND(E48*P48,2)</f>
        <v>0</v>
      </c>
      <c r="R48" s="225"/>
      <c r="S48" s="225" t="s">
        <v>276</v>
      </c>
      <c r="T48" s="225" t="s">
        <v>277</v>
      </c>
      <c r="U48" s="225">
        <v>0.20499999999999999</v>
      </c>
      <c r="V48" s="225">
        <f>ROUND(E48*U48,2)</f>
        <v>0.2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278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4" t="s">
        <v>1681</v>
      </c>
      <c r="D49" s="226"/>
      <c r="E49" s="227">
        <v>0.96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280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37">
        <v>18</v>
      </c>
      <c r="B50" s="238" t="s">
        <v>1684</v>
      </c>
      <c r="C50" s="253" t="s">
        <v>1685</v>
      </c>
      <c r="D50" s="239" t="s">
        <v>320</v>
      </c>
      <c r="E50" s="240">
        <v>5.7999999999999996E-3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0</v>
      </c>
      <c r="O50" s="242">
        <f>ROUND(E50*N50,2)</f>
        <v>0</v>
      </c>
      <c r="P50" s="242">
        <v>0</v>
      </c>
      <c r="Q50" s="243">
        <f>ROUND(E50*P50,2)</f>
        <v>0</v>
      </c>
      <c r="R50" s="225"/>
      <c r="S50" s="225" t="s">
        <v>276</v>
      </c>
      <c r="T50" s="225" t="s">
        <v>277</v>
      </c>
      <c r="U50" s="225">
        <v>15.231</v>
      </c>
      <c r="V50" s="225">
        <f>ROUND(E50*U50,2)</f>
        <v>0.09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278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4" t="s">
        <v>1686</v>
      </c>
      <c r="D51" s="226"/>
      <c r="E51" s="227">
        <v>5.7600000000000004E-3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280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5">
      <c r="A52" s="231" t="s">
        <v>271</v>
      </c>
      <c r="B52" s="232" t="s">
        <v>148</v>
      </c>
      <c r="C52" s="252" t="s">
        <v>149</v>
      </c>
      <c r="D52" s="233"/>
      <c r="E52" s="234"/>
      <c r="F52" s="235"/>
      <c r="G52" s="235">
        <f>SUMIF(AG53:AG68,"&lt;&gt;NOR",G53:G68)</f>
        <v>0</v>
      </c>
      <c r="H52" s="235"/>
      <c r="I52" s="235">
        <f>SUM(I53:I68)</f>
        <v>0</v>
      </c>
      <c r="J52" s="235"/>
      <c r="K52" s="235">
        <f>SUM(K53:K68)</f>
        <v>0</v>
      </c>
      <c r="L52" s="235"/>
      <c r="M52" s="235">
        <f>SUM(M53:M68)</f>
        <v>0</v>
      </c>
      <c r="N52" s="235"/>
      <c r="O52" s="235">
        <f>SUM(O53:O68)</f>
        <v>0</v>
      </c>
      <c r="P52" s="235"/>
      <c r="Q52" s="236">
        <f>SUM(Q53:Q68)</f>
        <v>0</v>
      </c>
      <c r="R52" s="230"/>
      <c r="S52" s="230"/>
      <c r="T52" s="230"/>
      <c r="U52" s="230"/>
      <c r="V52" s="230">
        <f>SUM(V53:V68)</f>
        <v>166.98</v>
      </c>
      <c r="W52" s="230"/>
      <c r="AG52" t="s">
        <v>272</v>
      </c>
    </row>
    <row r="53" spans="1:60" outlineLevel="1" x14ac:dyDescent="0.25">
      <c r="A53" s="237">
        <v>19</v>
      </c>
      <c r="B53" s="238" t="s">
        <v>1687</v>
      </c>
      <c r="C53" s="253" t="s">
        <v>1688</v>
      </c>
      <c r="D53" s="239" t="s">
        <v>370</v>
      </c>
      <c r="E53" s="240">
        <v>16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0</v>
      </c>
      <c r="O53" s="242">
        <f>ROUND(E53*N53,2)</f>
        <v>0</v>
      </c>
      <c r="P53" s="242">
        <v>0</v>
      </c>
      <c r="Q53" s="243">
        <f>ROUND(E53*P53,2)</f>
        <v>0</v>
      </c>
      <c r="R53" s="225"/>
      <c r="S53" s="225" t="s">
        <v>276</v>
      </c>
      <c r="T53" s="225" t="s">
        <v>277</v>
      </c>
      <c r="U53" s="225">
        <v>0.13</v>
      </c>
      <c r="V53" s="225">
        <f>ROUND(E53*U53,2)</f>
        <v>2.08</v>
      </c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278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4" t="s">
        <v>1689</v>
      </c>
      <c r="D54" s="226"/>
      <c r="E54" s="227">
        <v>16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280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0.399999999999999" outlineLevel="1" x14ac:dyDescent="0.25">
      <c r="A55" s="237">
        <v>20</v>
      </c>
      <c r="B55" s="238" t="s">
        <v>1690</v>
      </c>
      <c r="C55" s="253" t="s">
        <v>1691</v>
      </c>
      <c r="D55" s="239" t="s">
        <v>275</v>
      </c>
      <c r="E55" s="240">
        <v>0.64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2">
        <v>0</v>
      </c>
      <c r="O55" s="242">
        <f>ROUND(E55*N55,2)</f>
        <v>0</v>
      </c>
      <c r="P55" s="242">
        <v>0</v>
      </c>
      <c r="Q55" s="243">
        <f>ROUND(E55*P55,2)</f>
        <v>0</v>
      </c>
      <c r="R55" s="225"/>
      <c r="S55" s="225" t="s">
        <v>276</v>
      </c>
      <c r="T55" s="225" t="s">
        <v>277</v>
      </c>
      <c r="U55" s="225">
        <v>5.867</v>
      </c>
      <c r="V55" s="225">
        <f>ROUND(E55*U55,2)</f>
        <v>3.75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278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54" t="s">
        <v>1692</v>
      </c>
      <c r="D56" s="226"/>
      <c r="E56" s="227">
        <v>0.64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280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7">
        <v>21</v>
      </c>
      <c r="B57" s="238" t="s">
        <v>1693</v>
      </c>
      <c r="C57" s="253" t="s">
        <v>1694</v>
      </c>
      <c r="D57" s="239" t="s">
        <v>333</v>
      </c>
      <c r="E57" s="240">
        <v>10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0</v>
      </c>
      <c r="O57" s="242">
        <f>ROUND(E57*N57,2)</f>
        <v>0</v>
      </c>
      <c r="P57" s="242">
        <v>0</v>
      </c>
      <c r="Q57" s="243">
        <f>ROUND(E57*P57,2)</f>
        <v>0</v>
      </c>
      <c r="R57" s="225"/>
      <c r="S57" s="225" t="s">
        <v>276</v>
      </c>
      <c r="T57" s="225" t="s">
        <v>277</v>
      </c>
      <c r="U57" s="225">
        <v>1.2549999999999999</v>
      </c>
      <c r="V57" s="225">
        <f>ROUND(E57*U57,2)</f>
        <v>12.55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278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54" t="s">
        <v>1667</v>
      </c>
      <c r="D58" s="226"/>
      <c r="E58" s="227">
        <v>10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280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37">
        <v>22</v>
      </c>
      <c r="B59" s="238" t="s">
        <v>1695</v>
      </c>
      <c r="C59" s="253" t="s">
        <v>1696</v>
      </c>
      <c r="D59" s="239" t="s">
        <v>370</v>
      </c>
      <c r="E59" s="240">
        <v>165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2">
        <v>0</v>
      </c>
      <c r="O59" s="242">
        <f>ROUND(E59*N59,2)</f>
        <v>0</v>
      </c>
      <c r="P59" s="242">
        <v>0</v>
      </c>
      <c r="Q59" s="243">
        <f>ROUND(E59*P59,2)</f>
        <v>0</v>
      </c>
      <c r="R59" s="225"/>
      <c r="S59" s="225" t="s">
        <v>276</v>
      </c>
      <c r="T59" s="225" t="s">
        <v>277</v>
      </c>
      <c r="U59" s="225">
        <v>0.66800000000000004</v>
      </c>
      <c r="V59" s="225">
        <f>ROUND(E59*U59,2)</f>
        <v>110.22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278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4" t="s">
        <v>1672</v>
      </c>
      <c r="D60" s="226"/>
      <c r="E60" s="227">
        <v>165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280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37">
        <v>23</v>
      </c>
      <c r="B61" s="238" t="s">
        <v>1697</v>
      </c>
      <c r="C61" s="253" t="s">
        <v>1698</v>
      </c>
      <c r="D61" s="239" t="s">
        <v>370</v>
      </c>
      <c r="E61" s="240">
        <v>18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0</v>
      </c>
      <c r="O61" s="242">
        <f>ROUND(E61*N61,2)</f>
        <v>0</v>
      </c>
      <c r="P61" s="242">
        <v>0</v>
      </c>
      <c r="Q61" s="243">
        <f>ROUND(E61*P61,2)</f>
        <v>0</v>
      </c>
      <c r="R61" s="225"/>
      <c r="S61" s="225" t="s">
        <v>276</v>
      </c>
      <c r="T61" s="225" t="s">
        <v>277</v>
      </c>
      <c r="U61" s="225">
        <v>0.81200000000000006</v>
      </c>
      <c r="V61" s="225">
        <f>ROUND(E61*U61,2)</f>
        <v>14.62</v>
      </c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278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54" t="s">
        <v>1699</v>
      </c>
      <c r="D62" s="226"/>
      <c r="E62" s="227">
        <v>18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280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4">
        <v>24</v>
      </c>
      <c r="B63" s="245" t="s">
        <v>1700</v>
      </c>
      <c r="C63" s="255" t="s">
        <v>1701</v>
      </c>
      <c r="D63" s="246" t="s">
        <v>320</v>
      </c>
      <c r="E63" s="247">
        <v>10.366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9">
        <v>0</v>
      </c>
      <c r="O63" s="249">
        <f>ROUND(E63*N63,2)</f>
        <v>0</v>
      </c>
      <c r="P63" s="249">
        <v>0</v>
      </c>
      <c r="Q63" s="250">
        <f>ROUND(E63*P63,2)</f>
        <v>0</v>
      </c>
      <c r="R63" s="225"/>
      <c r="S63" s="225" t="s">
        <v>276</v>
      </c>
      <c r="T63" s="225" t="s">
        <v>277</v>
      </c>
      <c r="U63" s="225">
        <v>0</v>
      </c>
      <c r="V63" s="225">
        <f>ROUND(E63*U63,2)</f>
        <v>0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278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44">
        <v>25</v>
      </c>
      <c r="B64" s="245" t="s">
        <v>1702</v>
      </c>
      <c r="C64" s="255" t="s">
        <v>1703</v>
      </c>
      <c r="D64" s="246" t="s">
        <v>320</v>
      </c>
      <c r="E64" s="247">
        <v>41.463999999999999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9">
        <v>0</v>
      </c>
      <c r="O64" s="249">
        <f>ROUND(E64*N64,2)</f>
        <v>0</v>
      </c>
      <c r="P64" s="249">
        <v>0</v>
      </c>
      <c r="Q64" s="250">
        <f>ROUND(E64*P64,2)</f>
        <v>0</v>
      </c>
      <c r="R64" s="225"/>
      <c r="S64" s="225" t="s">
        <v>276</v>
      </c>
      <c r="T64" s="225" t="s">
        <v>277</v>
      </c>
      <c r="U64" s="225">
        <v>0</v>
      </c>
      <c r="V64" s="225">
        <f>ROUND(E64*U64,2)</f>
        <v>0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278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44">
        <v>26</v>
      </c>
      <c r="B65" s="245" t="s">
        <v>1704</v>
      </c>
      <c r="C65" s="255" t="s">
        <v>1705</v>
      </c>
      <c r="D65" s="246" t="s">
        <v>320</v>
      </c>
      <c r="E65" s="247">
        <v>10.366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9">
        <v>0</v>
      </c>
      <c r="O65" s="249">
        <f>ROUND(E65*N65,2)</f>
        <v>0</v>
      </c>
      <c r="P65" s="249">
        <v>0</v>
      </c>
      <c r="Q65" s="250">
        <f>ROUND(E65*P65,2)</f>
        <v>0</v>
      </c>
      <c r="R65" s="225"/>
      <c r="S65" s="225" t="s">
        <v>276</v>
      </c>
      <c r="T65" s="225" t="s">
        <v>277</v>
      </c>
      <c r="U65" s="225">
        <v>1.1399999999999999</v>
      </c>
      <c r="V65" s="225">
        <f>ROUND(E65*U65,2)</f>
        <v>11.82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278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44">
        <v>27</v>
      </c>
      <c r="B66" s="245" t="s">
        <v>581</v>
      </c>
      <c r="C66" s="255" t="s">
        <v>582</v>
      </c>
      <c r="D66" s="246" t="s">
        <v>320</v>
      </c>
      <c r="E66" s="247">
        <v>10.366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9">
        <v>0</v>
      </c>
      <c r="O66" s="249">
        <f>ROUND(E66*N66,2)</f>
        <v>0</v>
      </c>
      <c r="P66" s="249">
        <v>0</v>
      </c>
      <c r="Q66" s="250">
        <f>ROUND(E66*P66,2)</f>
        <v>0</v>
      </c>
      <c r="R66" s="225"/>
      <c r="S66" s="225" t="s">
        <v>276</v>
      </c>
      <c r="T66" s="225" t="s">
        <v>277</v>
      </c>
      <c r="U66" s="225">
        <v>0.94199999999999995</v>
      </c>
      <c r="V66" s="225">
        <f>ROUND(E66*U66,2)</f>
        <v>9.76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278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44">
        <v>28</v>
      </c>
      <c r="B67" s="245" t="s">
        <v>583</v>
      </c>
      <c r="C67" s="255" t="s">
        <v>584</v>
      </c>
      <c r="D67" s="246" t="s">
        <v>320</v>
      </c>
      <c r="E67" s="247">
        <v>20.731999999999999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9">
        <v>0</v>
      </c>
      <c r="O67" s="249">
        <f>ROUND(E67*N67,2)</f>
        <v>0</v>
      </c>
      <c r="P67" s="249">
        <v>0</v>
      </c>
      <c r="Q67" s="250">
        <f>ROUND(E67*P67,2)</f>
        <v>0</v>
      </c>
      <c r="R67" s="225"/>
      <c r="S67" s="225" t="s">
        <v>276</v>
      </c>
      <c r="T67" s="225" t="s">
        <v>277</v>
      </c>
      <c r="U67" s="225">
        <v>0.105</v>
      </c>
      <c r="V67" s="225">
        <f>ROUND(E67*U67,2)</f>
        <v>2.1800000000000002</v>
      </c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278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44">
        <v>29</v>
      </c>
      <c r="B68" s="245" t="s">
        <v>1706</v>
      </c>
      <c r="C68" s="255" t="s">
        <v>1707</v>
      </c>
      <c r="D68" s="246" t="s">
        <v>320</v>
      </c>
      <c r="E68" s="247">
        <v>10.366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9">
        <v>0</v>
      </c>
      <c r="O68" s="249">
        <f>ROUND(E68*N68,2)</f>
        <v>0</v>
      </c>
      <c r="P68" s="249">
        <v>0</v>
      </c>
      <c r="Q68" s="250">
        <f>ROUND(E68*P68,2)</f>
        <v>0</v>
      </c>
      <c r="R68" s="225"/>
      <c r="S68" s="225" t="s">
        <v>276</v>
      </c>
      <c r="T68" s="225" t="s">
        <v>277</v>
      </c>
      <c r="U68" s="225">
        <v>0</v>
      </c>
      <c r="V68" s="225">
        <f>ROUND(E68*U68,2)</f>
        <v>0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278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x14ac:dyDescent="0.25">
      <c r="A69" s="231" t="s">
        <v>271</v>
      </c>
      <c r="B69" s="232" t="s">
        <v>160</v>
      </c>
      <c r="C69" s="252" t="s">
        <v>161</v>
      </c>
      <c r="D69" s="233"/>
      <c r="E69" s="234"/>
      <c r="F69" s="235"/>
      <c r="G69" s="235">
        <f>SUMIF(AG70:AG71,"&lt;&gt;NOR",G70:G71)</f>
        <v>0</v>
      </c>
      <c r="H69" s="235"/>
      <c r="I69" s="235">
        <f>SUM(I70:I71)</f>
        <v>0</v>
      </c>
      <c r="J69" s="235"/>
      <c r="K69" s="235">
        <f>SUM(K70:K71)</f>
        <v>0</v>
      </c>
      <c r="L69" s="235"/>
      <c r="M69" s="235">
        <f>SUM(M70:M71)</f>
        <v>0</v>
      </c>
      <c r="N69" s="235"/>
      <c r="O69" s="235">
        <f>SUM(O70:O71)</f>
        <v>0</v>
      </c>
      <c r="P69" s="235"/>
      <c r="Q69" s="236">
        <f>SUM(Q70:Q71)</f>
        <v>0</v>
      </c>
      <c r="R69" s="230"/>
      <c r="S69" s="230"/>
      <c r="T69" s="230"/>
      <c r="U69" s="230"/>
      <c r="V69" s="230">
        <f>SUM(V70:V71)</f>
        <v>14.39</v>
      </c>
      <c r="W69" s="230"/>
      <c r="AG69" t="s">
        <v>272</v>
      </c>
    </row>
    <row r="70" spans="1:60" outlineLevel="1" x14ac:dyDescent="0.25">
      <c r="A70" s="244">
        <v>30</v>
      </c>
      <c r="B70" s="245" t="s">
        <v>1708</v>
      </c>
      <c r="C70" s="255" t="s">
        <v>1709</v>
      </c>
      <c r="D70" s="246" t="s">
        <v>320</v>
      </c>
      <c r="E70" s="247">
        <v>12.50966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9">
        <v>0</v>
      </c>
      <c r="O70" s="249">
        <f>ROUND(E70*N70,2)</f>
        <v>0</v>
      </c>
      <c r="P70" s="249">
        <v>0</v>
      </c>
      <c r="Q70" s="250">
        <f>ROUND(E70*P70,2)</f>
        <v>0</v>
      </c>
      <c r="R70" s="225"/>
      <c r="S70" s="225" t="s">
        <v>276</v>
      </c>
      <c r="T70" s="225" t="s">
        <v>277</v>
      </c>
      <c r="U70" s="225">
        <v>0.21149999999999999</v>
      </c>
      <c r="V70" s="225">
        <f>ROUND(E70*U70,2)</f>
        <v>2.65</v>
      </c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278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44">
        <v>31</v>
      </c>
      <c r="B71" s="245" t="s">
        <v>1710</v>
      </c>
      <c r="C71" s="255" t="s">
        <v>1711</v>
      </c>
      <c r="D71" s="246" t="s">
        <v>320</v>
      </c>
      <c r="E71" s="247">
        <v>12.50966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9">
        <v>0</v>
      </c>
      <c r="O71" s="249">
        <f>ROUND(E71*N71,2)</f>
        <v>0</v>
      </c>
      <c r="P71" s="249">
        <v>0</v>
      </c>
      <c r="Q71" s="250">
        <f>ROUND(E71*P71,2)</f>
        <v>0</v>
      </c>
      <c r="R71" s="225"/>
      <c r="S71" s="225" t="s">
        <v>276</v>
      </c>
      <c r="T71" s="225" t="s">
        <v>277</v>
      </c>
      <c r="U71" s="225">
        <v>0.9385</v>
      </c>
      <c r="V71" s="225">
        <f>ROUND(E71*U71,2)</f>
        <v>11.74</v>
      </c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278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x14ac:dyDescent="0.25">
      <c r="A72" s="231" t="s">
        <v>271</v>
      </c>
      <c r="B72" s="232" t="s">
        <v>182</v>
      </c>
      <c r="C72" s="252" t="s">
        <v>183</v>
      </c>
      <c r="D72" s="233"/>
      <c r="E72" s="234"/>
      <c r="F72" s="235"/>
      <c r="G72" s="235">
        <f>SUMIF(AG73:AG77,"&lt;&gt;NOR",G73:G77)</f>
        <v>0</v>
      </c>
      <c r="H72" s="235"/>
      <c r="I72" s="235">
        <f>SUM(I73:I77)</f>
        <v>0</v>
      </c>
      <c r="J72" s="235"/>
      <c r="K72" s="235">
        <f>SUM(K73:K77)</f>
        <v>0</v>
      </c>
      <c r="L72" s="235"/>
      <c r="M72" s="235">
        <f>SUM(M73:M77)</f>
        <v>0</v>
      </c>
      <c r="N72" s="235"/>
      <c r="O72" s="235">
        <f>SUM(O73:O77)</f>
        <v>0</v>
      </c>
      <c r="P72" s="235"/>
      <c r="Q72" s="236">
        <f>SUM(Q73:Q77)</f>
        <v>0</v>
      </c>
      <c r="R72" s="230"/>
      <c r="S72" s="230"/>
      <c r="T72" s="230"/>
      <c r="U72" s="230"/>
      <c r="V72" s="230">
        <f>SUM(V73:V77)</f>
        <v>1.77</v>
      </c>
      <c r="W72" s="230"/>
      <c r="AG72" t="s">
        <v>272</v>
      </c>
    </row>
    <row r="73" spans="1:60" ht="20.399999999999999" outlineLevel="1" x14ac:dyDescent="0.25">
      <c r="A73" s="237">
        <v>32</v>
      </c>
      <c r="B73" s="238" t="s">
        <v>1712</v>
      </c>
      <c r="C73" s="253" t="s">
        <v>1713</v>
      </c>
      <c r="D73" s="239" t="s">
        <v>314</v>
      </c>
      <c r="E73" s="240">
        <v>6.4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2">
        <v>0</v>
      </c>
      <c r="O73" s="242">
        <f>ROUND(E73*N73,2)</f>
        <v>0</v>
      </c>
      <c r="P73" s="242">
        <v>0</v>
      </c>
      <c r="Q73" s="243">
        <f>ROUND(E73*P73,2)</f>
        <v>0</v>
      </c>
      <c r="R73" s="225"/>
      <c r="S73" s="225" t="s">
        <v>276</v>
      </c>
      <c r="T73" s="225" t="s">
        <v>277</v>
      </c>
      <c r="U73" s="225">
        <v>2.75E-2</v>
      </c>
      <c r="V73" s="225">
        <f>ROUND(E73*U73,2)</f>
        <v>0.18</v>
      </c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659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54" t="s">
        <v>1714</v>
      </c>
      <c r="D74" s="226"/>
      <c r="E74" s="227">
        <v>6.4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280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ht="20.399999999999999" outlineLevel="1" x14ac:dyDescent="0.25">
      <c r="A75" s="237">
        <v>33</v>
      </c>
      <c r="B75" s="238" t="s">
        <v>1046</v>
      </c>
      <c r="C75" s="253" t="s">
        <v>1715</v>
      </c>
      <c r="D75" s="239" t="s">
        <v>314</v>
      </c>
      <c r="E75" s="240">
        <v>6.4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2">
        <v>0</v>
      </c>
      <c r="O75" s="242">
        <f>ROUND(E75*N75,2)</f>
        <v>0</v>
      </c>
      <c r="P75" s="242">
        <v>0</v>
      </c>
      <c r="Q75" s="243">
        <f>ROUND(E75*P75,2)</f>
        <v>0</v>
      </c>
      <c r="R75" s="225"/>
      <c r="S75" s="225" t="s">
        <v>276</v>
      </c>
      <c r="T75" s="225" t="s">
        <v>277</v>
      </c>
      <c r="U75" s="225">
        <v>0.22991</v>
      </c>
      <c r="V75" s="225">
        <f>ROUND(E75*U75,2)</f>
        <v>1.47</v>
      </c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659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54" t="s">
        <v>1716</v>
      </c>
      <c r="D76" s="226"/>
      <c r="E76" s="227">
        <v>6.4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280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44">
        <v>34</v>
      </c>
      <c r="B77" s="245" t="s">
        <v>1717</v>
      </c>
      <c r="C77" s="255" t="s">
        <v>1718</v>
      </c>
      <c r="D77" s="246" t="s">
        <v>320</v>
      </c>
      <c r="E77" s="247">
        <v>7.3599999999999999E-2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9">
        <v>0</v>
      </c>
      <c r="O77" s="249">
        <f>ROUND(E77*N77,2)</f>
        <v>0</v>
      </c>
      <c r="P77" s="249">
        <v>0</v>
      </c>
      <c r="Q77" s="250">
        <f>ROUND(E77*P77,2)</f>
        <v>0</v>
      </c>
      <c r="R77" s="225"/>
      <c r="S77" s="225" t="s">
        <v>276</v>
      </c>
      <c r="T77" s="225" t="s">
        <v>277</v>
      </c>
      <c r="U77" s="225">
        <v>1.5669999999999999</v>
      </c>
      <c r="V77" s="225">
        <f>ROUND(E77*U77,2)</f>
        <v>0.12</v>
      </c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659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x14ac:dyDescent="0.25">
      <c r="A78" s="231" t="s">
        <v>271</v>
      </c>
      <c r="B78" s="232" t="s">
        <v>188</v>
      </c>
      <c r="C78" s="252" t="s">
        <v>189</v>
      </c>
      <c r="D78" s="233"/>
      <c r="E78" s="234"/>
      <c r="F78" s="235"/>
      <c r="G78" s="235">
        <f>SUMIF(AG79:AG117,"&lt;&gt;NOR",G79:G117)</f>
        <v>0</v>
      </c>
      <c r="H78" s="235"/>
      <c r="I78" s="235">
        <f>SUM(I79:I117)</f>
        <v>0</v>
      </c>
      <c r="J78" s="235"/>
      <c r="K78" s="235">
        <f>SUM(K79:K117)</f>
        <v>0</v>
      </c>
      <c r="L78" s="235"/>
      <c r="M78" s="235">
        <f>SUM(M79:M117)</f>
        <v>0</v>
      </c>
      <c r="N78" s="235"/>
      <c r="O78" s="235">
        <f>SUM(O79:O117)</f>
        <v>0</v>
      </c>
      <c r="P78" s="235"/>
      <c r="Q78" s="236">
        <f>SUM(Q79:Q117)</f>
        <v>0</v>
      </c>
      <c r="R78" s="230"/>
      <c r="S78" s="230"/>
      <c r="T78" s="230"/>
      <c r="U78" s="230"/>
      <c r="V78" s="230">
        <f>SUM(V79:V117)</f>
        <v>173.88</v>
      </c>
      <c r="W78" s="230"/>
      <c r="AG78" t="s">
        <v>272</v>
      </c>
    </row>
    <row r="79" spans="1:60" outlineLevel="1" x14ac:dyDescent="0.25">
      <c r="A79" s="244">
        <v>35</v>
      </c>
      <c r="B79" s="245" t="s">
        <v>1719</v>
      </c>
      <c r="C79" s="255" t="s">
        <v>1720</v>
      </c>
      <c r="D79" s="246" t="s">
        <v>333</v>
      </c>
      <c r="E79" s="247">
        <v>4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21</v>
      </c>
      <c r="M79" s="249">
        <f>G79*(1+L79/100)</f>
        <v>0</v>
      </c>
      <c r="N79" s="249">
        <v>0</v>
      </c>
      <c r="O79" s="249">
        <f>ROUND(E79*N79,2)</f>
        <v>0</v>
      </c>
      <c r="P79" s="249">
        <v>0</v>
      </c>
      <c r="Q79" s="250">
        <f>ROUND(E79*P79,2)</f>
        <v>0</v>
      </c>
      <c r="R79" s="225"/>
      <c r="S79" s="225" t="s">
        <v>276</v>
      </c>
      <c r="T79" s="225" t="s">
        <v>277</v>
      </c>
      <c r="U79" s="225">
        <v>1.1910000000000001</v>
      </c>
      <c r="V79" s="225">
        <f>ROUND(E79*U79,2)</f>
        <v>4.76</v>
      </c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659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44">
        <v>36</v>
      </c>
      <c r="B80" s="245" t="s">
        <v>1721</v>
      </c>
      <c r="C80" s="255" t="s">
        <v>1722</v>
      </c>
      <c r="D80" s="246" t="s">
        <v>333</v>
      </c>
      <c r="E80" s="247">
        <v>1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9">
        <v>0</v>
      </c>
      <c r="O80" s="249">
        <f>ROUND(E80*N80,2)</f>
        <v>0</v>
      </c>
      <c r="P80" s="249">
        <v>0</v>
      </c>
      <c r="Q80" s="250">
        <f>ROUND(E80*P80,2)</f>
        <v>0</v>
      </c>
      <c r="R80" s="225"/>
      <c r="S80" s="225" t="s">
        <v>276</v>
      </c>
      <c r="T80" s="225" t="s">
        <v>277</v>
      </c>
      <c r="U80" s="225">
        <v>1.33</v>
      </c>
      <c r="V80" s="225">
        <f>ROUND(E80*U80,2)</f>
        <v>1.33</v>
      </c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659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44">
        <v>37</v>
      </c>
      <c r="B81" s="245" t="s">
        <v>1723</v>
      </c>
      <c r="C81" s="255" t="s">
        <v>1724</v>
      </c>
      <c r="D81" s="246" t="s">
        <v>333</v>
      </c>
      <c r="E81" s="247">
        <v>4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9">
        <v>0</v>
      </c>
      <c r="O81" s="249">
        <f>ROUND(E81*N81,2)</f>
        <v>0</v>
      </c>
      <c r="P81" s="249">
        <v>0</v>
      </c>
      <c r="Q81" s="250">
        <f>ROUND(E81*P81,2)</f>
        <v>0</v>
      </c>
      <c r="R81" s="225"/>
      <c r="S81" s="225" t="s">
        <v>276</v>
      </c>
      <c r="T81" s="225" t="s">
        <v>277</v>
      </c>
      <c r="U81" s="225">
        <v>2.8000000000000001E-2</v>
      </c>
      <c r="V81" s="225">
        <f>ROUND(E81*U81,2)</f>
        <v>0.11</v>
      </c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659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37">
        <v>38</v>
      </c>
      <c r="B82" s="238" t="s">
        <v>1725</v>
      </c>
      <c r="C82" s="253" t="s">
        <v>1726</v>
      </c>
      <c r="D82" s="239" t="s">
        <v>370</v>
      </c>
      <c r="E82" s="240">
        <v>9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0</v>
      </c>
      <c r="O82" s="242">
        <f>ROUND(E82*N82,2)</f>
        <v>0</v>
      </c>
      <c r="P82" s="242">
        <v>0</v>
      </c>
      <c r="Q82" s="243">
        <f>ROUND(E82*P82,2)</f>
        <v>0</v>
      </c>
      <c r="R82" s="225"/>
      <c r="S82" s="225" t="s">
        <v>276</v>
      </c>
      <c r="T82" s="225" t="s">
        <v>277</v>
      </c>
      <c r="U82" s="225">
        <v>0.32</v>
      </c>
      <c r="V82" s="225">
        <f>ROUND(E82*U82,2)</f>
        <v>2.88</v>
      </c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659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4" t="s">
        <v>1727</v>
      </c>
      <c r="D83" s="226"/>
      <c r="E83" s="227">
        <v>9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37">
        <v>39</v>
      </c>
      <c r="B84" s="238" t="s">
        <v>1728</v>
      </c>
      <c r="C84" s="253" t="s">
        <v>1729</v>
      </c>
      <c r="D84" s="239" t="s">
        <v>370</v>
      </c>
      <c r="E84" s="240">
        <v>14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2">
        <v>0</v>
      </c>
      <c r="O84" s="242">
        <f>ROUND(E84*N84,2)</f>
        <v>0</v>
      </c>
      <c r="P84" s="242">
        <v>0</v>
      </c>
      <c r="Q84" s="243">
        <f>ROUND(E84*P84,2)</f>
        <v>0</v>
      </c>
      <c r="R84" s="225"/>
      <c r="S84" s="225" t="s">
        <v>276</v>
      </c>
      <c r="T84" s="225" t="s">
        <v>277</v>
      </c>
      <c r="U84" s="225">
        <v>0.35899999999999999</v>
      </c>
      <c r="V84" s="225">
        <f>ROUND(E84*U84,2)</f>
        <v>5.03</v>
      </c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659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4" t="s">
        <v>1730</v>
      </c>
      <c r="D85" s="226"/>
      <c r="E85" s="227">
        <v>14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280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37">
        <v>40</v>
      </c>
      <c r="B86" s="238" t="s">
        <v>1731</v>
      </c>
      <c r="C86" s="253" t="s">
        <v>1732</v>
      </c>
      <c r="D86" s="239" t="s">
        <v>370</v>
      </c>
      <c r="E86" s="240">
        <v>4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2">
        <v>0</v>
      </c>
      <c r="O86" s="242">
        <f>ROUND(E86*N86,2)</f>
        <v>0</v>
      </c>
      <c r="P86" s="242">
        <v>0</v>
      </c>
      <c r="Q86" s="243">
        <f>ROUND(E86*P86,2)</f>
        <v>0</v>
      </c>
      <c r="R86" s="225"/>
      <c r="S86" s="225" t="s">
        <v>276</v>
      </c>
      <c r="T86" s="225" t="s">
        <v>277</v>
      </c>
      <c r="U86" s="225">
        <v>0.45200000000000001</v>
      </c>
      <c r="V86" s="225">
        <f>ROUND(E86*U86,2)</f>
        <v>1.81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659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4" t="s">
        <v>1733</v>
      </c>
      <c r="D87" s="226"/>
      <c r="E87" s="227">
        <v>4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280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7">
        <v>41</v>
      </c>
      <c r="B88" s="238" t="s">
        <v>1734</v>
      </c>
      <c r="C88" s="253" t="s">
        <v>1735</v>
      </c>
      <c r="D88" s="239" t="s">
        <v>370</v>
      </c>
      <c r="E88" s="240">
        <v>19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2">
        <v>0</v>
      </c>
      <c r="O88" s="242">
        <f>ROUND(E88*N88,2)</f>
        <v>0</v>
      </c>
      <c r="P88" s="242">
        <v>0</v>
      </c>
      <c r="Q88" s="243">
        <f>ROUND(E88*P88,2)</f>
        <v>0</v>
      </c>
      <c r="R88" s="225"/>
      <c r="S88" s="225" t="s">
        <v>276</v>
      </c>
      <c r="T88" s="225" t="s">
        <v>277</v>
      </c>
      <c r="U88" s="225">
        <v>1.173</v>
      </c>
      <c r="V88" s="225">
        <f>ROUND(E88*U88,2)</f>
        <v>22.29</v>
      </c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659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4" t="s">
        <v>1736</v>
      </c>
      <c r="D89" s="226"/>
      <c r="E89" s="227">
        <v>19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280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37">
        <v>42</v>
      </c>
      <c r="B90" s="238" t="s">
        <v>1737</v>
      </c>
      <c r="C90" s="253" t="s">
        <v>1738</v>
      </c>
      <c r="D90" s="239" t="s">
        <v>370</v>
      </c>
      <c r="E90" s="240">
        <v>25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2">
        <v>0</v>
      </c>
      <c r="O90" s="242">
        <f>ROUND(E90*N90,2)</f>
        <v>0</v>
      </c>
      <c r="P90" s="242">
        <v>0</v>
      </c>
      <c r="Q90" s="243">
        <f>ROUND(E90*P90,2)</f>
        <v>0</v>
      </c>
      <c r="R90" s="225"/>
      <c r="S90" s="225" t="s">
        <v>276</v>
      </c>
      <c r="T90" s="225" t="s">
        <v>277</v>
      </c>
      <c r="U90" s="225">
        <v>0.79700000000000004</v>
      </c>
      <c r="V90" s="225">
        <f>ROUND(E90*U90,2)</f>
        <v>19.93</v>
      </c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659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4" t="s">
        <v>1739</v>
      </c>
      <c r="D91" s="226"/>
      <c r="E91" s="227">
        <v>25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280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0.399999999999999" outlineLevel="1" x14ac:dyDescent="0.25">
      <c r="A92" s="237">
        <v>43</v>
      </c>
      <c r="B92" s="238" t="s">
        <v>1740</v>
      </c>
      <c r="C92" s="253" t="s">
        <v>1741</v>
      </c>
      <c r="D92" s="239" t="s">
        <v>370</v>
      </c>
      <c r="E92" s="240">
        <v>3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0</v>
      </c>
      <c r="O92" s="242">
        <f>ROUND(E92*N92,2)</f>
        <v>0</v>
      </c>
      <c r="P92" s="242">
        <v>0</v>
      </c>
      <c r="Q92" s="243">
        <f>ROUND(E92*P92,2)</f>
        <v>0</v>
      </c>
      <c r="R92" s="225"/>
      <c r="S92" s="225" t="s">
        <v>276</v>
      </c>
      <c r="T92" s="225" t="s">
        <v>277</v>
      </c>
      <c r="U92" s="225">
        <v>0.66820000000000002</v>
      </c>
      <c r="V92" s="225">
        <f>ROUND(E92*U92,2)</f>
        <v>2</v>
      </c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659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4" t="s">
        <v>1742</v>
      </c>
      <c r="D93" s="226"/>
      <c r="E93" s="227">
        <v>3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280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ht="20.399999999999999" outlineLevel="1" x14ac:dyDescent="0.25">
      <c r="A94" s="237">
        <v>44</v>
      </c>
      <c r="B94" s="238" t="s">
        <v>1743</v>
      </c>
      <c r="C94" s="253" t="s">
        <v>1744</v>
      </c>
      <c r="D94" s="239" t="s">
        <v>370</v>
      </c>
      <c r="E94" s="240">
        <v>13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2">
        <v>0</v>
      </c>
      <c r="O94" s="242">
        <f>ROUND(E94*N94,2)</f>
        <v>0</v>
      </c>
      <c r="P94" s="242">
        <v>0</v>
      </c>
      <c r="Q94" s="243">
        <f>ROUND(E94*P94,2)</f>
        <v>0</v>
      </c>
      <c r="R94" s="225"/>
      <c r="S94" s="225" t="s">
        <v>276</v>
      </c>
      <c r="T94" s="225" t="s">
        <v>277</v>
      </c>
      <c r="U94" s="225">
        <v>0.79669999999999996</v>
      </c>
      <c r="V94" s="225">
        <f>ROUND(E94*U94,2)</f>
        <v>10.36</v>
      </c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659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4" t="s">
        <v>1745</v>
      </c>
      <c r="D95" s="226"/>
      <c r="E95" s="227">
        <v>13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280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ht="20.399999999999999" outlineLevel="1" x14ac:dyDescent="0.25">
      <c r="A96" s="237">
        <v>45</v>
      </c>
      <c r="B96" s="238" t="s">
        <v>1746</v>
      </c>
      <c r="C96" s="253" t="s">
        <v>1747</v>
      </c>
      <c r="D96" s="239" t="s">
        <v>370</v>
      </c>
      <c r="E96" s="240">
        <v>9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2">
        <v>0</v>
      </c>
      <c r="O96" s="242">
        <f>ROUND(E96*N96,2)</f>
        <v>0</v>
      </c>
      <c r="P96" s="242">
        <v>0</v>
      </c>
      <c r="Q96" s="243">
        <f>ROUND(E96*P96,2)</f>
        <v>0</v>
      </c>
      <c r="R96" s="225"/>
      <c r="S96" s="225" t="s">
        <v>276</v>
      </c>
      <c r="T96" s="225" t="s">
        <v>277</v>
      </c>
      <c r="U96" s="225">
        <v>0.82899999999999996</v>
      </c>
      <c r="V96" s="225">
        <f>ROUND(E96*U96,2)</f>
        <v>7.46</v>
      </c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659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54" t="s">
        <v>1748</v>
      </c>
      <c r="D97" s="226"/>
      <c r="E97" s="227">
        <v>9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280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20.399999999999999" outlineLevel="1" x14ac:dyDescent="0.25">
      <c r="A98" s="237">
        <v>46</v>
      </c>
      <c r="B98" s="238" t="s">
        <v>1749</v>
      </c>
      <c r="C98" s="253" t="s">
        <v>1750</v>
      </c>
      <c r="D98" s="239" t="s">
        <v>370</v>
      </c>
      <c r="E98" s="240">
        <v>14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2">
        <v>0</v>
      </c>
      <c r="O98" s="242">
        <f>ROUND(E98*N98,2)</f>
        <v>0</v>
      </c>
      <c r="P98" s="242">
        <v>0</v>
      </c>
      <c r="Q98" s="243">
        <f>ROUND(E98*P98,2)</f>
        <v>0</v>
      </c>
      <c r="R98" s="225"/>
      <c r="S98" s="225" t="s">
        <v>276</v>
      </c>
      <c r="T98" s="225" t="s">
        <v>277</v>
      </c>
      <c r="U98" s="225">
        <v>0.8</v>
      </c>
      <c r="V98" s="225">
        <f>ROUND(E98*U98,2)</f>
        <v>11.2</v>
      </c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659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54" t="s">
        <v>1751</v>
      </c>
      <c r="D99" s="226"/>
      <c r="E99" s="227">
        <v>14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280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0.399999999999999" outlineLevel="1" x14ac:dyDescent="0.25">
      <c r="A100" s="237">
        <v>47</v>
      </c>
      <c r="B100" s="238" t="s">
        <v>1752</v>
      </c>
      <c r="C100" s="253" t="s">
        <v>1753</v>
      </c>
      <c r="D100" s="239" t="s">
        <v>333</v>
      </c>
      <c r="E100" s="240">
        <v>6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2">
        <v>0</v>
      </c>
      <c r="O100" s="242">
        <f>ROUND(E100*N100,2)</f>
        <v>0</v>
      </c>
      <c r="P100" s="242">
        <v>0</v>
      </c>
      <c r="Q100" s="243">
        <f>ROUND(E100*P100,2)</f>
        <v>0</v>
      </c>
      <c r="R100" s="225"/>
      <c r="S100" s="225" t="s">
        <v>276</v>
      </c>
      <c r="T100" s="225" t="s">
        <v>277</v>
      </c>
      <c r="U100" s="225">
        <v>0.221</v>
      </c>
      <c r="V100" s="225">
        <f>ROUND(E100*U100,2)</f>
        <v>1.33</v>
      </c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659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54" t="s">
        <v>1754</v>
      </c>
      <c r="D101" s="226"/>
      <c r="E101" s="227">
        <v>6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280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37">
        <v>48</v>
      </c>
      <c r="B102" s="238" t="s">
        <v>1755</v>
      </c>
      <c r="C102" s="253" t="s">
        <v>1756</v>
      </c>
      <c r="D102" s="239" t="s">
        <v>370</v>
      </c>
      <c r="E102" s="240">
        <v>72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2">
        <v>0</v>
      </c>
      <c r="O102" s="242">
        <f>ROUND(E102*N102,2)</f>
        <v>0</v>
      </c>
      <c r="P102" s="242">
        <v>0</v>
      </c>
      <c r="Q102" s="243">
        <f>ROUND(E102*P102,2)</f>
        <v>0</v>
      </c>
      <c r="R102" s="225"/>
      <c r="S102" s="225" t="s">
        <v>276</v>
      </c>
      <c r="T102" s="225" t="s">
        <v>277</v>
      </c>
      <c r="U102" s="225">
        <v>8.3000000000000004E-2</v>
      </c>
      <c r="V102" s="225">
        <f>ROUND(E102*U102,2)</f>
        <v>5.98</v>
      </c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659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54" t="s">
        <v>1757</v>
      </c>
      <c r="D103" s="226"/>
      <c r="E103" s="227">
        <v>72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280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37">
        <v>49</v>
      </c>
      <c r="B104" s="238" t="s">
        <v>1758</v>
      </c>
      <c r="C104" s="253" t="s">
        <v>1759</v>
      </c>
      <c r="D104" s="239" t="s">
        <v>333</v>
      </c>
      <c r="E104" s="240">
        <v>15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2">
        <v>0</v>
      </c>
      <c r="O104" s="242">
        <f>ROUND(E104*N104,2)</f>
        <v>0</v>
      </c>
      <c r="P104" s="242">
        <v>0</v>
      </c>
      <c r="Q104" s="243">
        <f>ROUND(E104*P104,2)</f>
        <v>0</v>
      </c>
      <c r="R104" s="225"/>
      <c r="S104" s="225" t="s">
        <v>276</v>
      </c>
      <c r="T104" s="225" t="s">
        <v>277</v>
      </c>
      <c r="U104" s="225">
        <v>0.17399999999999999</v>
      </c>
      <c r="V104" s="225">
        <f>ROUND(E104*U104,2)</f>
        <v>2.61</v>
      </c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659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4" t="s">
        <v>1760</v>
      </c>
      <c r="D105" s="226"/>
      <c r="E105" s="227">
        <v>15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280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37">
        <v>50</v>
      </c>
      <c r="B106" s="238" t="s">
        <v>1761</v>
      </c>
      <c r="C106" s="253" t="s">
        <v>1762</v>
      </c>
      <c r="D106" s="239" t="s">
        <v>333</v>
      </c>
      <c r="E106" s="240">
        <v>11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2">
        <v>0</v>
      </c>
      <c r="O106" s="242">
        <f>ROUND(E106*N106,2)</f>
        <v>0</v>
      </c>
      <c r="P106" s="242">
        <v>0</v>
      </c>
      <c r="Q106" s="243">
        <f>ROUND(E106*P106,2)</f>
        <v>0</v>
      </c>
      <c r="R106" s="225"/>
      <c r="S106" s="225" t="s">
        <v>276</v>
      </c>
      <c r="T106" s="225" t="s">
        <v>277</v>
      </c>
      <c r="U106" s="225">
        <v>0.25900000000000001</v>
      </c>
      <c r="V106" s="225">
        <f>ROUND(E106*U106,2)</f>
        <v>2.85</v>
      </c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659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4" t="s">
        <v>1763</v>
      </c>
      <c r="D107" s="226"/>
      <c r="E107" s="227">
        <v>11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280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37">
        <v>51</v>
      </c>
      <c r="B108" s="238" t="s">
        <v>1764</v>
      </c>
      <c r="C108" s="253" t="s">
        <v>1765</v>
      </c>
      <c r="D108" s="239" t="s">
        <v>333</v>
      </c>
      <c r="E108" s="240">
        <v>2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2">
        <v>0</v>
      </c>
      <c r="O108" s="242">
        <f>ROUND(E108*N108,2)</f>
        <v>0</v>
      </c>
      <c r="P108" s="242">
        <v>0</v>
      </c>
      <c r="Q108" s="243">
        <f>ROUND(E108*P108,2)</f>
        <v>0</v>
      </c>
      <c r="R108" s="225"/>
      <c r="S108" s="225" t="s">
        <v>276</v>
      </c>
      <c r="T108" s="225" t="s">
        <v>277</v>
      </c>
      <c r="U108" s="225">
        <v>0.33300000000000002</v>
      </c>
      <c r="V108" s="225">
        <f>ROUND(E108*U108,2)</f>
        <v>0.67</v>
      </c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659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54" t="s">
        <v>1766</v>
      </c>
      <c r="D109" s="226"/>
      <c r="E109" s="227">
        <v>2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280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ht="20.399999999999999" outlineLevel="1" x14ac:dyDescent="0.25">
      <c r="A110" s="237">
        <v>52</v>
      </c>
      <c r="B110" s="238" t="s">
        <v>1767</v>
      </c>
      <c r="C110" s="253" t="s">
        <v>1768</v>
      </c>
      <c r="D110" s="239" t="s">
        <v>333</v>
      </c>
      <c r="E110" s="240">
        <v>3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2">
        <v>0</v>
      </c>
      <c r="O110" s="242">
        <f>ROUND(E110*N110,2)</f>
        <v>0</v>
      </c>
      <c r="P110" s="242">
        <v>0</v>
      </c>
      <c r="Q110" s="243">
        <f>ROUND(E110*P110,2)</f>
        <v>0</v>
      </c>
      <c r="R110" s="225"/>
      <c r="S110" s="225" t="s">
        <v>276</v>
      </c>
      <c r="T110" s="225" t="s">
        <v>277</v>
      </c>
      <c r="U110" s="225">
        <v>0.13300000000000001</v>
      </c>
      <c r="V110" s="225">
        <f>ROUND(E110*U110,2)</f>
        <v>0.4</v>
      </c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659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54" t="s">
        <v>1769</v>
      </c>
      <c r="D111" s="226"/>
      <c r="E111" s="227">
        <v>3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280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37">
        <v>53</v>
      </c>
      <c r="B112" s="238" t="s">
        <v>1770</v>
      </c>
      <c r="C112" s="253" t="s">
        <v>1771</v>
      </c>
      <c r="D112" s="239" t="s">
        <v>370</v>
      </c>
      <c r="E112" s="240">
        <v>14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2">
        <v>0</v>
      </c>
      <c r="O112" s="242">
        <f>ROUND(E112*N112,2)</f>
        <v>0</v>
      </c>
      <c r="P112" s="242">
        <v>0</v>
      </c>
      <c r="Q112" s="243">
        <f>ROUND(E112*P112,2)</f>
        <v>0</v>
      </c>
      <c r="R112" s="225"/>
      <c r="S112" s="225" t="s">
        <v>276</v>
      </c>
      <c r="T112" s="225" t="s">
        <v>277</v>
      </c>
      <c r="U112" s="225">
        <v>4.8000000000000001E-2</v>
      </c>
      <c r="V112" s="225">
        <f>ROUND(E112*U112,2)</f>
        <v>0.67</v>
      </c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659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4" t="s">
        <v>1751</v>
      </c>
      <c r="D113" s="226"/>
      <c r="E113" s="227">
        <v>14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280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44">
        <v>54</v>
      </c>
      <c r="B114" s="245" t="s">
        <v>1772</v>
      </c>
      <c r="C114" s="255" t="s">
        <v>1773</v>
      </c>
      <c r="D114" s="246" t="s">
        <v>320</v>
      </c>
      <c r="E114" s="247">
        <v>0.14412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9">
        <v>0</v>
      </c>
      <c r="O114" s="249">
        <f>ROUND(E114*N114,2)</f>
        <v>0</v>
      </c>
      <c r="P114" s="249">
        <v>0</v>
      </c>
      <c r="Q114" s="250">
        <f>ROUND(E114*P114,2)</f>
        <v>0</v>
      </c>
      <c r="R114" s="225"/>
      <c r="S114" s="225" t="s">
        <v>276</v>
      </c>
      <c r="T114" s="225" t="s">
        <v>277</v>
      </c>
      <c r="U114" s="225">
        <v>1.47</v>
      </c>
      <c r="V114" s="225">
        <f>ROUND(E114*U114,2)</f>
        <v>0.21</v>
      </c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659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44">
        <v>55</v>
      </c>
      <c r="B115" s="245" t="s">
        <v>1774</v>
      </c>
      <c r="C115" s="255" t="s">
        <v>1775</v>
      </c>
      <c r="D115" s="246" t="s">
        <v>883</v>
      </c>
      <c r="E115" s="247">
        <v>70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9">
        <v>0</v>
      </c>
      <c r="O115" s="249">
        <f>ROUND(E115*N115,2)</f>
        <v>0</v>
      </c>
      <c r="P115" s="249">
        <v>0</v>
      </c>
      <c r="Q115" s="250">
        <f>ROUND(E115*P115,2)</f>
        <v>0</v>
      </c>
      <c r="R115" s="225" t="s">
        <v>1776</v>
      </c>
      <c r="S115" s="225" t="s">
        <v>276</v>
      </c>
      <c r="T115" s="225" t="s">
        <v>277</v>
      </c>
      <c r="U115" s="225">
        <v>1</v>
      </c>
      <c r="V115" s="225">
        <f>ROUND(E115*U115,2)</f>
        <v>70</v>
      </c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1777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37">
        <v>56</v>
      </c>
      <c r="B116" s="238" t="s">
        <v>1778</v>
      </c>
      <c r="C116" s="253" t="s">
        <v>1779</v>
      </c>
      <c r="D116" s="239" t="s">
        <v>1642</v>
      </c>
      <c r="E116" s="240">
        <v>3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2">
        <v>0</v>
      </c>
      <c r="O116" s="242">
        <f>ROUND(E116*N116,2)</f>
        <v>0</v>
      </c>
      <c r="P116" s="242">
        <v>0</v>
      </c>
      <c r="Q116" s="243">
        <f>ROUND(E116*P116,2)</f>
        <v>0</v>
      </c>
      <c r="R116" s="225"/>
      <c r="S116" s="225" t="s">
        <v>289</v>
      </c>
      <c r="T116" s="225" t="s">
        <v>277</v>
      </c>
      <c r="U116" s="225">
        <v>0</v>
      </c>
      <c r="V116" s="225">
        <f>ROUND(E116*U116,2)</f>
        <v>0</v>
      </c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673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54" t="s">
        <v>1769</v>
      </c>
      <c r="D117" s="226"/>
      <c r="E117" s="227">
        <v>3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280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x14ac:dyDescent="0.25">
      <c r="A118" s="231" t="s">
        <v>271</v>
      </c>
      <c r="B118" s="232" t="s">
        <v>190</v>
      </c>
      <c r="C118" s="252" t="s">
        <v>191</v>
      </c>
      <c r="D118" s="233"/>
      <c r="E118" s="234"/>
      <c r="F118" s="235"/>
      <c r="G118" s="235">
        <f>SUMIF(AG119:AG175,"&lt;&gt;NOR",G119:G175)</f>
        <v>0</v>
      </c>
      <c r="H118" s="235"/>
      <c r="I118" s="235">
        <f>SUM(I119:I175)</f>
        <v>0</v>
      </c>
      <c r="J118" s="235"/>
      <c r="K118" s="235">
        <f>SUM(K119:K175)</f>
        <v>0</v>
      </c>
      <c r="L118" s="235"/>
      <c r="M118" s="235">
        <f>SUM(M119:M175)</f>
        <v>0</v>
      </c>
      <c r="N118" s="235"/>
      <c r="O118" s="235">
        <f>SUM(O119:O175)</f>
        <v>0</v>
      </c>
      <c r="P118" s="235"/>
      <c r="Q118" s="236">
        <f>SUM(Q119:Q175)</f>
        <v>0</v>
      </c>
      <c r="R118" s="230"/>
      <c r="S118" s="230"/>
      <c r="T118" s="230"/>
      <c r="U118" s="230"/>
      <c r="V118" s="230">
        <f>SUM(V119:V175)</f>
        <v>137.97999999999999</v>
      </c>
      <c r="W118" s="230"/>
      <c r="AG118" t="s">
        <v>272</v>
      </c>
    </row>
    <row r="119" spans="1:60" outlineLevel="1" x14ac:dyDescent="0.25">
      <c r="A119" s="237">
        <v>57</v>
      </c>
      <c r="B119" s="238" t="s">
        <v>1780</v>
      </c>
      <c r="C119" s="253" t="s">
        <v>1781</v>
      </c>
      <c r="D119" s="239" t="s">
        <v>370</v>
      </c>
      <c r="E119" s="240">
        <v>154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2">
        <v>0</v>
      </c>
      <c r="O119" s="242">
        <f>ROUND(E119*N119,2)</f>
        <v>0</v>
      </c>
      <c r="P119" s="242">
        <v>0</v>
      </c>
      <c r="Q119" s="243">
        <f>ROUND(E119*P119,2)</f>
        <v>0</v>
      </c>
      <c r="R119" s="225"/>
      <c r="S119" s="225" t="s">
        <v>276</v>
      </c>
      <c r="T119" s="225" t="s">
        <v>277</v>
      </c>
      <c r="U119" s="225">
        <v>0.17299999999999999</v>
      </c>
      <c r="V119" s="225">
        <f>ROUND(E119*U119,2)</f>
        <v>26.64</v>
      </c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659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54" t="s">
        <v>1782</v>
      </c>
      <c r="D120" s="226"/>
      <c r="E120" s="227">
        <v>154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280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4">
        <v>58</v>
      </c>
      <c r="B121" s="245" t="s">
        <v>1783</v>
      </c>
      <c r="C121" s="255" t="s">
        <v>1784</v>
      </c>
      <c r="D121" s="246" t="s">
        <v>333</v>
      </c>
      <c r="E121" s="247">
        <v>3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9">
        <v>0</v>
      </c>
      <c r="O121" s="249">
        <f>ROUND(E121*N121,2)</f>
        <v>0</v>
      </c>
      <c r="P121" s="249">
        <v>0</v>
      </c>
      <c r="Q121" s="250">
        <f>ROUND(E121*P121,2)</f>
        <v>0</v>
      </c>
      <c r="R121" s="225"/>
      <c r="S121" s="225" t="s">
        <v>276</v>
      </c>
      <c r="T121" s="225" t="s">
        <v>277</v>
      </c>
      <c r="U121" s="225">
        <v>0.21593999999999999</v>
      </c>
      <c r="V121" s="225">
        <f>ROUND(E121*U121,2)</f>
        <v>0.65</v>
      </c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659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4">
        <v>59</v>
      </c>
      <c r="B122" s="245" t="s">
        <v>1785</v>
      </c>
      <c r="C122" s="255" t="s">
        <v>1786</v>
      </c>
      <c r="D122" s="246" t="s">
        <v>333</v>
      </c>
      <c r="E122" s="247">
        <v>2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9">
        <v>0</v>
      </c>
      <c r="O122" s="249">
        <f>ROUND(E122*N122,2)</f>
        <v>0</v>
      </c>
      <c r="P122" s="249">
        <v>0</v>
      </c>
      <c r="Q122" s="250">
        <f>ROUND(E122*P122,2)</f>
        <v>0</v>
      </c>
      <c r="R122" s="225"/>
      <c r="S122" s="225" t="s">
        <v>276</v>
      </c>
      <c r="T122" s="225" t="s">
        <v>277</v>
      </c>
      <c r="U122" s="225">
        <v>0.25024000000000002</v>
      </c>
      <c r="V122" s="225">
        <f>ROUND(E122*U122,2)</f>
        <v>0.5</v>
      </c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659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37">
        <v>60</v>
      </c>
      <c r="B123" s="238" t="s">
        <v>1787</v>
      </c>
      <c r="C123" s="253" t="s">
        <v>1788</v>
      </c>
      <c r="D123" s="239" t="s">
        <v>370</v>
      </c>
      <c r="E123" s="240">
        <v>100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2">
        <v>0</v>
      </c>
      <c r="O123" s="242">
        <f>ROUND(E123*N123,2)</f>
        <v>0</v>
      </c>
      <c r="P123" s="242">
        <v>0</v>
      </c>
      <c r="Q123" s="243">
        <f>ROUND(E123*P123,2)</f>
        <v>0</v>
      </c>
      <c r="R123" s="225"/>
      <c r="S123" s="225" t="s">
        <v>276</v>
      </c>
      <c r="T123" s="225" t="s">
        <v>277</v>
      </c>
      <c r="U123" s="225">
        <v>0.33283000000000001</v>
      </c>
      <c r="V123" s="225">
        <f>ROUND(E123*U123,2)</f>
        <v>33.28</v>
      </c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659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54" t="s">
        <v>1789</v>
      </c>
      <c r="D124" s="226"/>
      <c r="E124" s="227">
        <v>100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280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37">
        <v>61</v>
      </c>
      <c r="B125" s="238" t="s">
        <v>1790</v>
      </c>
      <c r="C125" s="253" t="s">
        <v>1791</v>
      </c>
      <c r="D125" s="239" t="s">
        <v>370</v>
      </c>
      <c r="E125" s="240">
        <v>34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2">
        <v>0</v>
      </c>
      <c r="O125" s="242">
        <f>ROUND(E125*N125,2)</f>
        <v>0</v>
      </c>
      <c r="P125" s="242">
        <v>0</v>
      </c>
      <c r="Q125" s="243">
        <f>ROUND(E125*P125,2)</f>
        <v>0</v>
      </c>
      <c r="R125" s="225"/>
      <c r="S125" s="225" t="s">
        <v>276</v>
      </c>
      <c r="T125" s="225" t="s">
        <v>277</v>
      </c>
      <c r="U125" s="225">
        <v>0.40018999999999999</v>
      </c>
      <c r="V125" s="225">
        <f>ROUND(E125*U125,2)</f>
        <v>13.61</v>
      </c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659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54" t="s">
        <v>1792</v>
      </c>
      <c r="D126" s="226"/>
      <c r="E126" s="227">
        <v>34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280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37">
        <v>62</v>
      </c>
      <c r="B127" s="238" t="s">
        <v>1793</v>
      </c>
      <c r="C127" s="253" t="s">
        <v>1794</v>
      </c>
      <c r="D127" s="239" t="s">
        <v>370</v>
      </c>
      <c r="E127" s="240">
        <v>8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2">
        <v>0</v>
      </c>
      <c r="O127" s="242">
        <f>ROUND(E127*N127,2)</f>
        <v>0</v>
      </c>
      <c r="P127" s="242">
        <v>0</v>
      </c>
      <c r="Q127" s="243">
        <f>ROUND(E127*P127,2)</f>
        <v>0</v>
      </c>
      <c r="R127" s="225"/>
      <c r="S127" s="225" t="s">
        <v>276</v>
      </c>
      <c r="T127" s="225" t="s">
        <v>277</v>
      </c>
      <c r="U127" s="225">
        <v>0.47626000000000002</v>
      </c>
      <c r="V127" s="225">
        <f>ROUND(E127*U127,2)</f>
        <v>3.81</v>
      </c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659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54" t="s">
        <v>1795</v>
      </c>
      <c r="D128" s="226"/>
      <c r="E128" s="227">
        <v>8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280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37">
        <v>63</v>
      </c>
      <c r="B129" s="238" t="s">
        <v>1796</v>
      </c>
      <c r="C129" s="253" t="s">
        <v>1797</v>
      </c>
      <c r="D129" s="239" t="s">
        <v>370</v>
      </c>
      <c r="E129" s="240">
        <v>10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0</v>
      </c>
      <c r="O129" s="242">
        <f>ROUND(E129*N129,2)</f>
        <v>0</v>
      </c>
      <c r="P129" s="242">
        <v>0</v>
      </c>
      <c r="Q129" s="243">
        <f>ROUND(E129*P129,2)</f>
        <v>0</v>
      </c>
      <c r="R129" s="225"/>
      <c r="S129" s="225" t="s">
        <v>276</v>
      </c>
      <c r="T129" s="225" t="s">
        <v>277</v>
      </c>
      <c r="U129" s="225">
        <v>0.54747999999999997</v>
      </c>
      <c r="V129" s="225">
        <f>ROUND(E129*U129,2)</f>
        <v>5.47</v>
      </c>
      <c r="W129" s="225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659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54" t="s">
        <v>1798</v>
      </c>
      <c r="D130" s="226"/>
      <c r="E130" s="227">
        <v>10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280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37">
        <v>64</v>
      </c>
      <c r="B131" s="238" t="s">
        <v>1799</v>
      </c>
      <c r="C131" s="253" t="s">
        <v>1800</v>
      </c>
      <c r="D131" s="239" t="s">
        <v>370</v>
      </c>
      <c r="E131" s="240">
        <v>61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0</v>
      </c>
      <c r="O131" s="242">
        <f>ROUND(E131*N131,2)</f>
        <v>0</v>
      </c>
      <c r="P131" s="242">
        <v>0</v>
      </c>
      <c r="Q131" s="243">
        <f>ROUND(E131*P131,2)</f>
        <v>0</v>
      </c>
      <c r="R131" s="225"/>
      <c r="S131" s="225" t="s">
        <v>276</v>
      </c>
      <c r="T131" s="225" t="s">
        <v>277</v>
      </c>
      <c r="U131" s="225">
        <v>0.13500000000000001</v>
      </c>
      <c r="V131" s="225">
        <f>ROUND(E131*U131,2)</f>
        <v>8.24</v>
      </c>
      <c r="W131" s="22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659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54" t="s">
        <v>1801</v>
      </c>
      <c r="D132" s="226"/>
      <c r="E132" s="227">
        <v>61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280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37">
        <v>65</v>
      </c>
      <c r="B133" s="238" t="s">
        <v>1799</v>
      </c>
      <c r="C133" s="253" t="s">
        <v>1800</v>
      </c>
      <c r="D133" s="239" t="s">
        <v>370</v>
      </c>
      <c r="E133" s="240">
        <v>18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2">
        <v>0</v>
      </c>
      <c r="O133" s="242">
        <f>ROUND(E133*N133,2)</f>
        <v>0</v>
      </c>
      <c r="P133" s="242">
        <v>0</v>
      </c>
      <c r="Q133" s="243">
        <f>ROUND(E133*P133,2)</f>
        <v>0</v>
      </c>
      <c r="R133" s="225"/>
      <c r="S133" s="225" t="s">
        <v>276</v>
      </c>
      <c r="T133" s="225" t="s">
        <v>277</v>
      </c>
      <c r="U133" s="225">
        <v>0.13500000000000001</v>
      </c>
      <c r="V133" s="225">
        <f>ROUND(E133*U133,2)</f>
        <v>2.4300000000000002</v>
      </c>
      <c r="W133" s="22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455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54" t="s">
        <v>1802</v>
      </c>
      <c r="D134" s="226"/>
      <c r="E134" s="227">
        <v>18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280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37">
        <v>66</v>
      </c>
      <c r="B135" s="238" t="s">
        <v>1799</v>
      </c>
      <c r="C135" s="253" t="s">
        <v>1800</v>
      </c>
      <c r="D135" s="239" t="s">
        <v>370</v>
      </c>
      <c r="E135" s="240">
        <v>3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2">
        <v>0</v>
      </c>
      <c r="O135" s="242">
        <f>ROUND(E135*N135,2)</f>
        <v>0</v>
      </c>
      <c r="P135" s="242">
        <v>0</v>
      </c>
      <c r="Q135" s="243">
        <f>ROUND(E135*P135,2)</f>
        <v>0</v>
      </c>
      <c r="R135" s="225"/>
      <c r="S135" s="225" t="s">
        <v>276</v>
      </c>
      <c r="T135" s="225" t="s">
        <v>277</v>
      </c>
      <c r="U135" s="225">
        <v>0.13500000000000001</v>
      </c>
      <c r="V135" s="225">
        <f>ROUND(E135*U135,2)</f>
        <v>0.41</v>
      </c>
      <c r="W135" s="22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455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54" t="s">
        <v>1803</v>
      </c>
      <c r="D136" s="226"/>
      <c r="E136" s="227">
        <v>3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280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37">
        <v>67</v>
      </c>
      <c r="B137" s="238" t="s">
        <v>1799</v>
      </c>
      <c r="C137" s="253" t="s">
        <v>1800</v>
      </c>
      <c r="D137" s="239" t="s">
        <v>370</v>
      </c>
      <c r="E137" s="240">
        <v>10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2">
        <v>0</v>
      </c>
      <c r="O137" s="242">
        <f>ROUND(E137*N137,2)</f>
        <v>0</v>
      </c>
      <c r="P137" s="242">
        <v>0</v>
      </c>
      <c r="Q137" s="243">
        <f>ROUND(E137*P137,2)</f>
        <v>0</v>
      </c>
      <c r="R137" s="225"/>
      <c r="S137" s="225" t="s">
        <v>276</v>
      </c>
      <c r="T137" s="225" t="s">
        <v>277</v>
      </c>
      <c r="U137" s="225">
        <v>0.13500000000000001</v>
      </c>
      <c r="V137" s="225">
        <f>ROUND(E137*U137,2)</f>
        <v>1.35</v>
      </c>
      <c r="W137" s="225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455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54" t="s">
        <v>1798</v>
      </c>
      <c r="D138" s="226"/>
      <c r="E138" s="227">
        <v>10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280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37">
        <v>68</v>
      </c>
      <c r="B139" s="238" t="s">
        <v>1804</v>
      </c>
      <c r="C139" s="253" t="s">
        <v>1805</v>
      </c>
      <c r="D139" s="239" t="s">
        <v>370</v>
      </c>
      <c r="E139" s="240">
        <v>39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2">
        <v>0</v>
      </c>
      <c r="O139" s="242">
        <f>ROUND(E139*N139,2)</f>
        <v>0</v>
      </c>
      <c r="P139" s="242">
        <v>0</v>
      </c>
      <c r="Q139" s="243">
        <f>ROUND(E139*P139,2)</f>
        <v>0</v>
      </c>
      <c r="R139" s="225"/>
      <c r="S139" s="225" t="s">
        <v>276</v>
      </c>
      <c r="T139" s="225" t="s">
        <v>277</v>
      </c>
      <c r="U139" s="225">
        <v>0.13500000000000001</v>
      </c>
      <c r="V139" s="225">
        <f>ROUND(E139*U139,2)</f>
        <v>5.27</v>
      </c>
      <c r="W139" s="225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659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54" t="s">
        <v>1806</v>
      </c>
      <c r="D140" s="226"/>
      <c r="E140" s="227">
        <v>39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280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37">
        <v>69</v>
      </c>
      <c r="B141" s="238" t="s">
        <v>1804</v>
      </c>
      <c r="C141" s="253" t="s">
        <v>1805</v>
      </c>
      <c r="D141" s="239" t="s">
        <v>370</v>
      </c>
      <c r="E141" s="240">
        <v>16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2">
        <v>0</v>
      </c>
      <c r="O141" s="242">
        <f>ROUND(E141*N141,2)</f>
        <v>0</v>
      </c>
      <c r="P141" s="242">
        <v>0</v>
      </c>
      <c r="Q141" s="243">
        <f>ROUND(E141*P141,2)</f>
        <v>0</v>
      </c>
      <c r="R141" s="225"/>
      <c r="S141" s="225" t="s">
        <v>276</v>
      </c>
      <c r="T141" s="225" t="s">
        <v>277</v>
      </c>
      <c r="U141" s="225">
        <v>0.13500000000000001</v>
      </c>
      <c r="V141" s="225">
        <f>ROUND(E141*U141,2)</f>
        <v>2.16</v>
      </c>
      <c r="W141" s="22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455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54" t="s">
        <v>1807</v>
      </c>
      <c r="D142" s="226"/>
      <c r="E142" s="227">
        <v>16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280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37">
        <v>70</v>
      </c>
      <c r="B143" s="238" t="s">
        <v>1804</v>
      </c>
      <c r="C143" s="253" t="s">
        <v>1805</v>
      </c>
      <c r="D143" s="239" t="s">
        <v>370</v>
      </c>
      <c r="E143" s="240">
        <v>5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2">
        <v>0</v>
      </c>
      <c r="O143" s="242">
        <f>ROUND(E143*N143,2)</f>
        <v>0</v>
      </c>
      <c r="P143" s="242">
        <v>0</v>
      </c>
      <c r="Q143" s="243">
        <f>ROUND(E143*P143,2)</f>
        <v>0</v>
      </c>
      <c r="R143" s="225"/>
      <c r="S143" s="225" t="s">
        <v>276</v>
      </c>
      <c r="T143" s="225" t="s">
        <v>277</v>
      </c>
      <c r="U143" s="225">
        <v>0.13500000000000001</v>
      </c>
      <c r="V143" s="225">
        <f>ROUND(E143*U143,2)</f>
        <v>0.68</v>
      </c>
      <c r="W143" s="225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455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54" t="s">
        <v>1808</v>
      </c>
      <c r="D144" s="226"/>
      <c r="E144" s="227">
        <v>5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280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ht="20.399999999999999" outlineLevel="1" x14ac:dyDescent="0.25">
      <c r="A145" s="237">
        <v>71</v>
      </c>
      <c r="B145" s="238" t="s">
        <v>1809</v>
      </c>
      <c r="C145" s="253" t="s">
        <v>1810</v>
      </c>
      <c r="D145" s="239" t="s">
        <v>370</v>
      </c>
      <c r="E145" s="240">
        <v>152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2">
        <v>0</v>
      </c>
      <c r="O145" s="242">
        <f>ROUND(E145*N145,2)</f>
        <v>0</v>
      </c>
      <c r="P145" s="242">
        <v>0</v>
      </c>
      <c r="Q145" s="243">
        <f>ROUND(E145*P145,2)</f>
        <v>0</v>
      </c>
      <c r="R145" s="225"/>
      <c r="S145" s="225" t="s">
        <v>276</v>
      </c>
      <c r="T145" s="225" t="s">
        <v>277</v>
      </c>
      <c r="U145" s="225">
        <v>8.2000000000000003E-2</v>
      </c>
      <c r="V145" s="225">
        <f>ROUND(E145*U145,2)</f>
        <v>12.46</v>
      </c>
      <c r="W145" s="225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659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54" t="s">
        <v>1789</v>
      </c>
      <c r="D146" s="226"/>
      <c r="E146" s="227">
        <v>100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280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54" t="s">
        <v>1792</v>
      </c>
      <c r="D147" s="226"/>
      <c r="E147" s="227">
        <v>34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280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54" t="s">
        <v>1795</v>
      </c>
      <c r="D148" s="226"/>
      <c r="E148" s="227">
        <v>8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280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54" t="s">
        <v>1798</v>
      </c>
      <c r="D149" s="226"/>
      <c r="E149" s="227">
        <v>10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280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37">
        <v>72</v>
      </c>
      <c r="B150" s="238" t="s">
        <v>1811</v>
      </c>
      <c r="C150" s="253" t="s">
        <v>1812</v>
      </c>
      <c r="D150" s="239" t="s">
        <v>370</v>
      </c>
      <c r="E150" s="240">
        <v>152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0</v>
      </c>
      <c r="O150" s="242">
        <f>ROUND(E150*N150,2)</f>
        <v>0</v>
      </c>
      <c r="P150" s="242">
        <v>0</v>
      </c>
      <c r="Q150" s="243">
        <f>ROUND(E150*P150,2)</f>
        <v>0</v>
      </c>
      <c r="R150" s="225"/>
      <c r="S150" s="225" t="s">
        <v>276</v>
      </c>
      <c r="T150" s="225" t="s">
        <v>277</v>
      </c>
      <c r="U150" s="225">
        <v>6.7000000000000004E-2</v>
      </c>
      <c r="V150" s="225">
        <f>ROUND(E150*U150,2)</f>
        <v>10.18</v>
      </c>
      <c r="W150" s="225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659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3"/>
      <c r="B151" s="224"/>
      <c r="C151" s="254" t="s">
        <v>1789</v>
      </c>
      <c r="D151" s="226"/>
      <c r="E151" s="227">
        <v>100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 t="s">
        <v>280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54" t="s">
        <v>1792</v>
      </c>
      <c r="D152" s="226"/>
      <c r="E152" s="227">
        <v>34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 t="s">
        <v>280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54" t="s">
        <v>1795</v>
      </c>
      <c r="D153" s="226"/>
      <c r="E153" s="227">
        <v>8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 t="s">
        <v>280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54" t="s">
        <v>1798</v>
      </c>
      <c r="D154" s="226"/>
      <c r="E154" s="227">
        <v>10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 t="s">
        <v>280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37">
        <v>73</v>
      </c>
      <c r="B155" s="238" t="s">
        <v>1813</v>
      </c>
      <c r="C155" s="253" t="s">
        <v>1814</v>
      </c>
      <c r="D155" s="239" t="s">
        <v>370</v>
      </c>
      <c r="E155" s="240">
        <v>152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2">
        <v>0</v>
      </c>
      <c r="O155" s="242">
        <f>ROUND(E155*N155,2)</f>
        <v>0</v>
      </c>
      <c r="P155" s="242">
        <v>0</v>
      </c>
      <c r="Q155" s="243">
        <f>ROUND(E155*P155,2)</f>
        <v>0</v>
      </c>
      <c r="R155" s="225"/>
      <c r="S155" s="225" t="s">
        <v>276</v>
      </c>
      <c r="T155" s="225" t="s">
        <v>277</v>
      </c>
      <c r="U155" s="225">
        <v>6.2E-2</v>
      </c>
      <c r="V155" s="225">
        <f>ROUND(E155*U155,2)</f>
        <v>9.42</v>
      </c>
      <c r="W155" s="22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 t="s">
        <v>659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54" t="s">
        <v>1789</v>
      </c>
      <c r="D156" s="226"/>
      <c r="E156" s="227">
        <v>100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 t="s">
        <v>280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23"/>
      <c r="B157" s="224"/>
      <c r="C157" s="254" t="s">
        <v>1792</v>
      </c>
      <c r="D157" s="226"/>
      <c r="E157" s="227">
        <v>34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 t="s">
        <v>280</v>
      </c>
      <c r="AH157" s="206">
        <v>0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23"/>
      <c r="B158" s="224"/>
      <c r="C158" s="254" t="s">
        <v>1795</v>
      </c>
      <c r="D158" s="226"/>
      <c r="E158" s="227">
        <v>8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 t="s">
        <v>280</v>
      </c>
      <c r="AH158" s="206">
        <v>0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54" t="s">
        <v>1798</v>
      </c>
      <c r="D159" s="226"/>
      <c r="E159" s="227">
        <v>10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 t="s">
        <v>280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44">
        <v>74</v>
      </c>
      <c r="B160" s="245" t="s">
        <v>1815</v>
      </c>
      <c r="C160" s="255" t="s">
        <v>1816</v>
      </c>
      <c r="D160" s="246" t="s">
        <v>320</v>
      </c>
      <c r="E160" s="247">
        <v>1.07186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21</v>
      </c>
      <c r="M160" s="249">
        <f>G160*(1+L160/100)</f>
        <v>0</v>
      </c>
      <c r="N160" s="249">
        <v>0</v>
      </c>
      <c r="O160" s="249">
        <f>ROUND(E160*N160,2)</f>
        <v>0</v>
      </c>
      <c r="P160" s="249">
        <v>0</v>
      </c>
      <c r="Q160" s="250">
        <f>ROUND(E160*P160,2)</f>
        <v>0</v>
      </c>
      <c r="R160" s="225"/>
      <c r="S160" s="225" t="s">
        <v>276</v>
      </c>
      <c r="T160" s="225" t="s">
        <v>277</v>
      </c>
      <c r="U160" s="225">
        <v>1.327</v>
      </c>
      <c r="V160" s="225">
        <f>ROUND(E160*U160,2)</f>
        <v>1.42</v>
      </c>
      <c r="W160" s="22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 t="s">
        <v>659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37">
        <v>75</v>
      </c>
      <c r="B161" s="238" t="s">
        <v>1817</v>
      </c>
      <c r="C161" s="253" t="s">
        <v>1818</v>
      </c>
      <c r="D161" s="239" t="s">
        <v>370</v>
      </c>
      <c r="E161" s="240">
        <v>58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2">
        <v>0</v>
      </c>
      <c r="O161" s="242">
        <f>ROUND(E161*N161,2)</f>
        <v>0</v>
      </c>
      <c r="P161" s="242">
        <v>0</v>
      </c>
      <c r="Q161" s="243">
        <f>ROUND(E161*P161,2)</f>
        <v>0</v>
      </c>
      <c r="R161" s="225"/>
      <c r="S161" s="225" t="s">
        <v>289</v>
      </c>
      <c r="T161" s="225" t="s">
        <v>277</v>
      </c>
      <c r="U161" s="225">
        <v>0</v>
      </c>
      <c r="V161" s="225">
        <f>ROUND(E161*U161,2)</f>
        <v>0</v>
      </c>
      <c r="W161" s="225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 t="s">
        <v>659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23"/>
      <c r="B162" s="224"/>
      <c r="C162" s="254" t="s">
        <v>1819</v>
      </c>
      <c r="D162" s="226"/>
      <c r="E162" s="227">
        <v>58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 t="s">
        <v>280</v>
      </c>
      <c r="AH162" s="206">
        <v>0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37">
        <v>76</v>
      </c>
      <c r="B163" s="238" t="s">
        <v>1820</v>
      </c>
      <c r="C163" s="253" t="s">
        <v>1821</v>
      </c>
      <c r="D163" s="239" t="s">
        <v>370</v>
      </c>
      <c r="E163" s="240">
        <v>100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2">
        <v>0</v>
      </c>
      <c r="O163" s="242">
        <f>ROUND(E163*N163,2)</f>
        <v>0</v>
      </c>
      <c r="P163" s="242">
        <v>0</v>
      </c>
      <c r="Q163" s="243">
        <f>ROUND(E163*P163,2)</f>
        <v>0</v>
      </c>
      <c r="R163" s="225"/>
      <c r="S163" s="225" t="s">
        <v>289</v>
      </c>
      <c r="T163" s="225" t="s">
        <v>277</v>
      </c>
      <c r="U163" s="225">
        <v>0</v>
      </c>
      <c r="V163" s="225">
        <f>ROUND(E163*U163,2)</f>
        <v>0</v>
      </c>
      <c r="W163" s="225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 t="s">
        <v>659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23"/>
      <c r="B164" s="224"/>
      <c r="C164" s="254" t="s">
        <v>1789</v>
      </c>
      <c r="D164" s="226"/>
      <c r="E164" s="227">
        <v>100</v>
      </c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 t="s">
        <v>280</v>
      </c>
      <c r="AH164" s="206">
        <v>0</v>
      </c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37">
        <v>77</v>
      </c>
      <c r="B165" s="238" t="s">
        <v>1822</v>
      </c>
      <c r="C165" s="253" t="s">
        <v>1823</v>
      </c>
      <c r="D165" s="239" t="s">
        <v>370</v>
      </c>
      <c r="E165" s="240">
        <v>34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2">
        <v>0</v>
      </c>
      <c r="O165" s="242">
        <f>ROUND(E165*N165,2)</f>
        <v>0</v>
      </c>
      <c r="P165" s="242">
        <v>0</v>
      </c>
      <c r="Q165" s="243">
        <f>ROUND(E165*P165,2)</f>
        <v>0</v>
      </c>
      <c r="R165" s="225"/>
      <c r="S165" s="225" t="s">
        <v>289</v>
      </c>
      <c r="T165" s="225" t="s">
        <v>277</v>
      </c>
      <c r="U165" s="225">
        <v>0</v>
      </c>
      <c r="V165" s="225">
        <f>ROUND(E165*U165,2)</f>
        <v>0</v>
      </c>
      <c r="W165" s="225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 t="s">
        <v>659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23"/>
      <c r="B166" s="224"/>
      <c r="C166" s="254" t="s">
        <v>1792</v>
      </c>
      <c r="D166" s="226"/>
      <c r="E166" s="227">
        <v>34</v>
      </c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 t="s">
        <v>280</v>
      </c>
      <c r="AH166" s="206">
        <v>0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37">
        <v>78</v>
      </c>
      <c r="B167" s="238" t="s">
        <v>1824</v>
      </c>
      <c r="C167" s="253" t="s">
        <v>1825</v>
      </c>
      <c r="D167" s="239" t="s">
        <v>370</v>
      </c>
      <c r="E167" s="240">
        <v>8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2">
        <v>0</v>
      </c>
      <c r="O167" s="242">
        <f>ROUND(E167*N167,2)</f>
        <v>0</v>
      </c>
      <c r="P167" s="242">
        <v>0</v>
      </c>
      <c r="Q167" s="243">
        <f>ROUND(E167*P167,2)</f>
        <v>0</v>
      </c>
      <c r="R167" s="225"/>
      <c r="S167" s="225" t="s">
        <v>289</v>
      </c>
      <c r="T167" s="225" t="s">
        <v>277</v>
      </c>
      <c r="U167" s="225">
        <v>0</v>
      </c>
      <c r="V167" s="225">
        <f>ROUND(E167*U167,2)</f>
        <v>0</v>
      </c>
      <c r="W167" s="225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 t="s">
        <v>659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23"/>
      <c r="B168" s="224"/>
      <c r="C168" s="254" t="s">
        <v>1795</v>
      </c>
      <c r="D168" s="226"/>
      <c r="E168" s="227">
        <v>8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 t="s">
        <v>280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37">
        <v>79</v>
      </c>
      <c r="B169" s="238" t="s">
        <v>1826</v>
      </c>
      <c r="C169" s="253" t="s">
        <v>1827</v>
      </c>
      <c r="D169" s="239" t="s">
        <v>370</v>
      </c>
      <c r="E169" s="240">
        <v>10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2">
        <v>0</v>
      </c>
      <c r="O169" s="242">
        <f>ROUND(E169*N169,2)</f>
        <v>0</v>
      </c>
      <c r="P169" s="242">
        <v>0</v>
      </c>
      <c r="Q169" s="243">
        <f>ROUND(E169*P169,2)</f>
        <v>0</v>
      </c>
      <c r="R169" s="225"/>
      <c r="S169" s="225" t="s">
        <v>289</v>
      </c>
      <c r="T169" s="225" t="s">
        <v>277</v>
      </c>
      <c r="U169" s="225">
        <v>0</v>
      </c>
      <c r="V169" s="225">
        <f>ROUND(E169*U169,2)</f>
        <v>0</v>
      </c>
      <c r="W169" s="225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 t="s">
        <v>659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23"/>
      <c r="B170" s="224"/>
      <c r="C170" s="254" t="s">
        <v>1828</v>
      </c>
      <c r="D170" s="226"/>
      <c r="E170" s="227">
        <v>10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 t="s">
        <v>280</v>
      </c>
      <c r="AH170" s="206">
        <v>0</v>
      </c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37">
        <v>80</v>
      </c>
      <c r="B171" s="238" t="s">
        <v>1829</v>
      </c>
      <c r="C171" s="253" t="s">
        <v>1830</v>
      </c>
      <c r="D171" s="239" t="s">
        <v>333</v>
      </c>
      <c r="E171" s="240">
        <v>38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2">
        <v>0</v>
      </c>
      <c r="O171" s="242">
        <f>ROUND(E171*N171,2)</f>
        <v>0</v>
      </c>
      <c r="P171" s="242">
        <v>0</v>
      </c>
      <c r="Q171" s="243">
        <f>ROUND(E171*P171,2)</f>
        <v>0</v>
      </c>
      <c r="R171" s="225"/>
      <c r="S171" s="225" t="s">
        <v>289</v>
      </c>
      <c r="T171" s="225" t="s">
        <v>277</v>
      </c>
      <c r="U171" s="225">
        <v>0</v>
      </c>
      <c r="V171" s="225">
        <f>ROUND(E171*U171,2)</f>
        <v>0</v>
      </c>
      <c r="W171" s="225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659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23"/>
      <c r="B172" s="224"/>
      <c r="C172" s="254" t="s">
        <v>1831</v>
      </c>
      <c r="D172" s="226"/>
      <c r="E172" s="227">
        <v>38</v>
      </c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 t="s">
        <v>280</v>
      </c>
      <c r="AH172" s="206">
        <v>0</v>
      </c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4">
        <v>81</v>
      </c>
      <c r="B173" s="245" t="s">
        <v>1778</v>
      </c>
      <c r="C173" s="255" t="s">
        <v>1832</v>
      </c>
      <c r="D173" s="246" t="s">
        <v>1642</v>
      </c>
      <c r="E173" s="247">
        <v>24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9">
        <v>0</v>
      </c>
      <c r="O173" s="249">
        <f>ROUND(E173*N173,2)</f>
        <v>0</v>
      </c>
      <c r="P173" s="249">
        <v>0</v>
      </c>
      <c r="Q173" s="250">
        <f>ROUND(E173*P173,2)</f>
        <v>0</v>
      </c>
      <c r="R173" s="225"/>
      <c r="S173" s="225" t="s">
        <v>289</v>
      </c>
      <c r="T173" s="225" t="s">
        <v>277</v>
      </c>
      <c r="U173" s="225">
        <v>0</v>
      </c>
      <c r="V173" s="225">
        <f>ROUND(E173*U173,2)</f>
        <v>0</v>
      </c>
      <c r="W173" s="225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 t="s">
        <v>659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37">
        <v>82</v>
      </c>
      <c r="B174" s="238" t="s">
        <v>1778</v>
      </c>
      <c r="C174" s="253" t="s">
        <v>1833</v>
      </c>
      <c r="D174" s="239" t="s">
        <v>370</v>
      </c>
      <c r="E174" s="240">
        <v>58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2">
        <v>0</v>
      </c>
      <c r="O174" s="242">
        <f>ROUND(E174*N174,2)</f>
        <v>0</v>
      </c>
      <c r="P174" s="242">
        <v>0</v>
      </c>
      <c r="Q174" s="243">
        <f>ROUND(E174*P174,2)</f>
        <v>0</v>
      </c>
      <c r="R174" s="225"/>
      <c r="S174" s="225" t="s">
        <v>289</v>
      </c>
      <c r="T174" s="225" t="s">
        <v>277</v>
      </c>
      <c r="U174" s="225">
        <v>0</v>
      </c>
      <c r="V174" s="225">
        <f>ROUND(E174*U174,2)</f>
        <v>0</v>
      </c>
      <c r="W174" s="225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1834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23"/>
      <c r="B175" s="224"/>
      <c r="C175" s="254" t="s">
        <v>1819</v>
      </c>
      <c r="D175" s="226"/>
      <c r="E175" s="227">
        <v>58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280</v>
      </c>
      <c r="AH175" s="206">
        <v>0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x14ac:dyDescent="0.25">
      <c r="A176" s="231" t="s">
        <v>271</v>
      </c>
      <c r="B176" s="232" t="s">
        <v>192</v>
      </c>
      <c r="C176" s="252" t="s">
        <v>193</v>
      </c>
      <c r="D176" s="233"/>
      <c r="E176" s="234"/>
      <c r="F176" s="235"/>
      <c r="G176" s="235">
        <f>SUMIF(AG177:AG241,"&lt;&gt;NOR",G177:G241)</f>
        <v>0</v>
      </c>
      <c r="H176" s="235"/>
      <c r="I176" s="235">
        <f>SUM(I177:I241)</f>
        <v>0</v>
      </c>
      <c r="J176" s="235"/>
      <c r="K176" s="235">
        <f>SUM(K177:K241)</f>
        <v>0</v>
      </c>
      <c r="L176" s="235"/>
      <c r="M176" s="235">
        <f>SUM(M177:M241)</f>
        <v>0</v>
      </c>
      <c r="N176" s="235"/>
      <c r="O176" s="235">
        <f>SUM(O177:O241)</f>
        <v>0</v>
      </c>
      <c r="P176" s="235"/>
      <c r="Q176" s="236">
        <f>SUM(Q177:Q241)</f>
        <v>0</v>
      </c>
      <c r="R176" s="230"/>
      <c r="S176" s="230"/>
      <c r="T176" s="230"/>
      <c r="U176" s="230"/>
      <c r="V176" s="230">
        <f>SUM(V177:V241)</f>
        <v>61.65</v>
      </c>
      <c r="W176" s="230"/>
      <c r="AG176" t="s">
        <v>272</v>
      </c>
    </row>
    <row r="177" spans="1:60" ht="20.399999999999999" outlineLevel="1" x14ac:dyDescent="0.25">
      <c r="A177" s="237">
        <v>83</v>
      </c>
      <c r="B177" s="238" t="s">
        <v>1835</v>
      </c>
      <c r="C177" s="253" t="s">
        <v>1836</v>
      </c>
      <c r="D177" s="239" t="s">
        <v>333</v>
      </c>
      <c r="E177" s="240">
        <v>8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2">
        <v>0</v>
      </c>
      <c r="O177" s="242">
        <f>ROUND(E177*N177,2)</f>
        <v>0</v>
      </c>
      <c r="P177" s="242">
        <v>0</v>
      </c>
      <c r="Q177" s="243">
        <f>ROUND(E177*P177,2)</f>
        <v>0</v>
      </c>
      <c r="R177" s="225"/>
      <c r="S177" s="225" t="s">
        <v>1837</v>
      </c>
      <c r="T177" s="225" t="s">
        <v>277</v>
      </c>
      <c r="U177" s="225">
        <v>1.5</v>
      </c>
      <c r="V177" s="225">
        <f>ROUND(E177*U177,2)</f>
        <v>12</v>
      </c>
      <c r="W177" s="225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 t="s">
        <v>659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54" t="s">
        <v>1838</v>
      </c>
      <c r="D178" s="226"/>
      <c r="E178" s="227">
        <v>8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 t="s">
        <v>280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37">
        <v>84</v>
      </c>
      <c r="B179" s="238" t="s">
        <v>1839</v>
      </c>
      <c r="C179" s="253" t="s">
        <v>1840</v>
      </c>
      <c r="D179" s="239" t="s">
        <v>333</v>
      </c>
      <c r="E179" s="240">
        <v>9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2">
        <v>0</v>
      </c>
      <c r="O179" s="242">
        <f>ROUND(E179*N179,2)</f>
        <v>0</v>
      </c>
      <c r="P179" s="242">
        <v>0</v>
      </c>
      <c r="Q179" s="243">
        <f>ROUND(E179*P179,2)</f>
        <v>0</v>
      </c>
      <c r="R179" s="225"/>
      <c r="S179" s="225" t="s">
        <v>276</v>
      </c>
      <c r="T179" s="225" t="s">
        <v>277</v>
      </c>
      <c r="U179" s="225">
        <v>0.46500000000000002</v>
      </c>
      <c r="V179" s="225">
        <f>ROUND(E179*U179,2)</f>
        <v>4.1900000000000004</v>
      </c>
      <c r="W179" s="225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 t="s">
        <v>659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23"/>
      <c r="B180" s="224"/>
      <c r="C180" s="254" t="s">
        <v>148</v>
      </c>
      <c r="D180" s="226"/>
      <c r="E180" s="227">
        <v>9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 t="s">
        <v>280</v>
      </c>
      <c r="AH180" s="206">
        <v>0</v>
      </c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37">
        <v>85</v>
      </c>
      <c r="B181" s="238" t="s">
        <v>1841</v>
      </c>
      <c r="C181" s="253" t="s">
        <v>1842</v>
      </c>
      <c r="D181" s="239" t="s">
        <v>1642</v>
      </c>
      <c r="E181" s="240">
        <v>1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2">
        <v>0</v>
      </c>
      <c r="O181" s="242">
        <f>ROUND(E181*N181,2)</f>
        <v>0</v>
      </c>
      <c r="P181" s="242">
        <v>0</v>
      </c>
      <c r="Q181" s="243">
        <f>ROUND(E181*P181,2)</f>
        <v>0</v>
      </c>
      <c r="R181" s="225"/>
      <c r="S181" s="225" t="s">
        <v>1262</v>
      </c>
      <c r="T181" s="225" t="s">
        <v>277</v>
      </c>
      <c r="U181" s="225">
        <v>1.4</v>
      </c>
      <c r="V181" s="225">
        <f>ROUND(E181*U181,2)</f>
        <v>1.4</v>
      </c>
      <c r="W181" s="225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 t="s">
        <v>659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54" t="s">
        <v>1843</v>
      </c>
      <c r="D182" s="226"/>
      <c r="E182" s="227">
        <v>1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 t="s">
        <v>280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37">
        <v>86</v>
      </c>
      <c r="B183" s="238" t="s">
        <v>1844</v>
      </c>
      <c r="C183" s="253" t="s">
        <v>1845</v>
      </c>
      <c r="D183" s="239" t="s">
        <v>333</v>
      </c>
      <c r="E183" s="240">
        <v>2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2">
        <v>0</v>
      </c>
      <c r="O183" s="242">
        <f>ROUND(E183*N183,2)</f>
        <v>0</v>
      </c>
      <c r="P183" s="242">
        <v>0</v>
      </c>
      <c r="Q183" s="243">
        <f>ROUND(E183*P183,2)</f>
        <v>0</v>
      </c>
      <c r="R183" s="225"/>
      <c r="S183" s="225" t="s">
        <v>276</v>
      </c>
      <c r="T183" s="225" t="s">
        <v>277</v>
      </c>
      <c r="U183" s="225">
        <v>1.5</v>
      </c>
      <c r="V183" s="225">
        <f>ROUND(E183*U183,2)</f>
        <v>3</v>
      </c>
      <c r="W183" s="225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 t="s">
        <v>659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23"/>
      <c r="B184" s="224"/>
      <c r="C184" s="254" t="s">
        <v>1766</v>
      </c>
      <c r="D184" s="226"/>
      <c r="E184" s="227">
        <v>2</v>
      </c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 t="s">
        <v>280</v>
      </c>
      <c r="AH184" s="206">
        <v>0</v>
      </c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37">
        <v>87</v>
      </c>
      <c r="B185" s="238" t="s">
        <v>1846</v>
      </c>
      <c r="C185" s="253" t="s">
        <v>1847</v>
      </c>
      <c r="D185" s="239" t="s">
        <v>333</v>
      </c>
      <c r="E185" s="240">
        <v>8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2">
        <v>0</v>
      </c>
      <c r="O185" s="242">
        <f>ROUND(E185*N185,2)</f>
        <v>0</v>
      </c>
      <c r="P185" s="242">
        <v>0</v>
      </c>
      <c r="Q185" s="243">
        <f>ROUND(E185*P185,2)</f>
        <v>0</v>
      </c>
      <c r="R185" s="225"/>
      <c r="S185" s="225" t="s">
        <v>276</v>
      </c>
      <c r="T185" s="225" t="s">
        <v>277</v>
      </c>
      <c r="U185" s="225">
        <v>1.3340000000000001</v>
      </c>
      <c r="V185" s="225">
        <f>ROUND(E185*U185,2)</f>
        <v>10.67</v>
      </c>
      <c r="W185" s="225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 t="s">
        <v>659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54" t="s">
        <v>1838</v>
      </c>
      <c r="D186" s="226"/>
      <c r="E186" s="227">
        <v>8</v>
      </c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 t="s">
        <v>280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37">
        <v>88</v>
      </c>
      <c r="B187" s="238" t="s">
        <v>1848</v>
      </c>
      <c r="C187" s="253" t="s">
        <v>1849</v>
      </c>
      <c r="D187" s="239" t="s">
        <v>333</v>
      </c>
      <c r="E187" s="240">
        <v>3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2">
        <v>0</v>
      </c>
      <c r="O187" s="242">
        <f>ROUND(E187*N187,2)</f>
        <v>0</v>
      </c>
      <c r="P187" s="242">
        <v>0</v>
      </c>
      <c r="Q187" s="243">
        <f>ROUND(E187*P187,2)</f>
        <v>0</v>
      </c>
      <c r="R187" s="225"/>
      <c r="S187" s="225" t="s">
        <v>276</v>
      </c>
      <c r="T187" s="225" t="s">
        <v>277</v>
      </c>
      <c r="U187" s="225">
        <v>0.755</v>
      </c>
      <c r="V187" s="225">
        <f>ROUND(E187*U187,2)</f>
        <v>2.27</v>
      </c>
      <c r="W187" s="225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 t="s">
        <v>659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23"/>
      <c r="B188" s="224"/>
      <c r="C188" s="254" t="s">
        <v>1664</v>
      </c>
      <c r="D188" s="226"/>
      <c r="E188" s="227">
        <v>3</v>
      </c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 t="s">
        <v>280</v>
      </c>
      <c r="AH188" s="206">
        <v>0</v>
      </c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4">
        <v>89</v>
      </c>
      <c r="B189" s="245" t="s">
        <v>1850</v>
      </c>
      <c r="C189" s="255" t="s">
        <v>1851</v>
      </c>
      <c r="D189" s="246" t="s">
        <v>333</v>
      </c>
      <c r="E189" s="247">
        <v>13</v>
      </c>
      <c r="F189" s="248"/>
      <c r="G189" s="249">
        <f>ROUND(E189*F189,2)</f>
        <v>0</v>
      </c>
      <c r="H189" s="248"/>
      <c r="I189" s="249">
        <f>ROUND(E189*H189,2)</f>
        <v>0</v>
      </c>
      <c r="J189" s="248"/>
      <c r="K189" s="249">
        <f>ROUND(E189*J189,2)</f>
        <v>0</v>
      </c>
      <c r="L189" s="249">
        <v>21</v>
      </c>
      <c r="M189" s="249">
        <f>G189*(1+L189/100)</f>
        <v>0</v>
      </c>
      <c r="N189" s="249">
        <v>0</v>
      </c>
      <c r="O189" s="249">
        <f>ROUND(E189*N189,2)</f>
        <v>0</v>
      </c>
      <c r="P189" s="249">
        <v>0</v>
      </c>
      <c r="Q189" s="250">
        <f>ROUND(E189*P189,2)</f>
        <v>0</v>
      </c>
      <c r="R189" s="225"/>
      <c r="S189" s="225" t="s">
        <v>276</v>
      </c>
      <c r="T189" s="225" t="s">
        <v>277</v>
      </c>
      <c r="U189" s="225">
        <v>0.38200000000000001</v>
      </c>
      <c r="V189" s="225">
        <f>ROUND(E189*U189,2)</f>
        <v>4.97</v>
      </c>
      <c r="W189" s="225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 t="s">
        <v>659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37">
        <v>90</v>
      </c>
      <c r="B190" s="238" t="s">
        <v>1852</v>
      </c>
      <c r="C190" s="253" t="s">
        <v>1853</v>
      </c>
      <c r="D190" s="239" t="s">
        <v>333</v>
      </c>
      <c r="E190" s="240">
        <v>7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2">
        <v>0</v>
      </c>
      <c r="O190" s="242">
        <f>ROUND(E190*N190,2)</f>
        <v>0</v>
      </c>
      <c r="P190" s="242">
        <v>0</v>
      </c>
      <c r="Q190" s="243">
        <f>ROUND(E190*P190,2)</f>
        <v>0</v>
      </c>
      <c r="R190" s="225"/>
      <c r="S190" s="225" t="s">
        <v>276</v>
      </c>
      <c r="T190" s="225" t="s">
        <v>277</v>
      </c>
      <c r="U190" s="225">
        <v>1.1890000000000001</v>
      </c>
      <c r="V190" s="225">
        <f>ROUND(E190*U190,2)</f>
        <v>8.32</v>
      </c>
      <c r="W190" s="225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 t="s">
        <v>659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54" t="s">
        <v>1854</v>
      </c>
      <c r="D191" s="226"/>
      <c r="E191" s="227">
        <v>7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 t="s">
        <v>280</v>
      </c>
      <c r="AH191" s="206">
        <v>0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37">
        <v>91</v>
      </c>
      <c r="B192" s="238" t="s">
        <v>1855</v>
      </c>
      <c r="C192" s="253" t="s">
        <v>1856</v>
      </c>
      <c r="D192" s="239" t="s">
        <v>1642</v>
      </c>
      <c r="E192" s="240">
        <v>2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21</v>
      </c>
      <c r="M192" s="242">
        <f>G192*(1+L192/100)</f>
        <v>0</v>
      </c>
      <c r="N192" s="242">
        <v>0</v>
      </c>
      <c r="O192" s="242">
        <f>ROUND(E192*N192,2)</f>
        <v>0</v>
      </c>
      <c r="P192" s="242">
        <v>0</v>
      </c>
      <c r="Q192" s="243">
        <f>ROUND(E192*P192,2)</f>
        <v>0</v>
      </c>
      <c r="R192" s="225"/>
      <c r="S192" s="225" t="s">
        <v>810</v>
      </c>
      <c r="T192" s="225" t="s">
        <v>277</v>
      </c>
      <c r="U192" s="225">
        <v>1.2529999999999999</v>
      </c>
      <c r="V192" s="225">
        <f>ROUND(E192*U192,2)</f>
        <v>2.5099999999999998</v>
      </c>
      <c r="W192" s="225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 t="s">
        <v>659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23"/>
      <c r="B193" s="224"/>
      <c r="C193" s="254" t="s">
        <v>1857</v>
      </c>
      <c r="D193" s="226"/>
      <c r="E193" s="227">
        <v>2</v>
      </c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 t="s">
        <v>280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37">
        <v>92</v>
      </c>
      <c r="B194" s="238" t="s">
        <v>1858</v>
      </c>
      <c r="C194" s="253" t="s">
        <v>1859</v>
      </c>
      <c r="D194" s="239" t="s">
        <v>1642</v>
      </c>
      <c r="E194" s="240">
        <v>9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2">
        <v>0</v>
      </c>
      <c r="O194" s="242">
        <f>ROUND(E194*N194,2)</f>
        <v>0</v>
      </c>
      <c r="P194" s="242">
        <v>0</v>
      </c>
      <c r="Q194" s="243">
        <f>ROUND(E194*P194,2)</f>
        <v>0</v>
      </c>
      <c r="R194" s="225"/>
      <c r="S194" s="225" t="s">
        <v>276</v>
      </c>
      <c r="T194" s="225" t="s">
        <v>277</v>
      </c>
      <c r="U194" s="225">
        <v>0.32500000000000001</v>
      </c>
      <c r="V194" s="225">
        <f>ROUND(E194*U194,2)</f>
        <v>2.93</v>
      </c>
      <c r="W194" s="225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 t="s">
        <v>659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23"/>
      <c r="B195" s="224"/>
      <c r="C195" s="254" t="s">
        <v>1860</v>
      </c>
      <c r="D195" s="226"/>
      <c r="E195" s="227">
        <v>9</v>
      </c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 t="s">
        <v>280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4">
        <v>93</v>
      </c>
      <c r="B196" s="245" t="s">
        <v>1861</v>
      </c>
      <c r="C196" s="255" t="s">
        <v>1862</v>
      </c>
      <c r="D196" s="246" t="s">
        <v>333</v>
      </c>
      <c r="E196" s="247">
        <v>1</v>
      </c>
      <c r="F196" s="248"/>
      <c r="G196" s="249">
        <f>ROUND(E196*F196,2)</f>
        <v>0</v>
      </c>
      <c r="H196" s="248"/>
      <c r="I196" s="249">
        <f>ROUND(E196*H196,2)</f>
        <v>0</v>
      </c>
      <c r="J196" s="248"/>
      <c r="K196" s="249">
        <f>ROUND(E196*J196,2)</f>
        <v>0</v>
      </c>
      <c r="L196" s="249">
        <v>21</v>
      </c>
      <c r="M196" s="249">
        <f>G196*(1+L196/100)</f>
        <v>0</v>
      </c>
      <c r="N196" s="249">
        <v>0</v>
      </c>
      <c r="O196" s="249">
        <f>ROUND(E196*N196,2)</f>
        <v>0</v>
      </c>
      <c r="P196" s="249">
        <v>0</v>
      </c>
      <c r="Q196" s="250">
        <f>ROUND(E196*P196,2)</f>
        <v>0</v>
      </c>
      <c r="R196" s="225"/>
      <c r="S196" s="225" t="s">
        <v>276</v>
      </c>
      <c r="T196" s="225" t="s">
        <v>277</v>
      </c>
      <c r="U196" s="225">
        <v>0.38300000000000001</v>
      </c>
      <c r="V196" s="225">
        <f>ROUND(E196*U196,2)</f>
        <v>0.38</v>
      </c>
      <c r="W196" s="225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 t="s">
        <v>659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37">
        <v>94</v>
      </c>
      <c r="B197" s="238" t="s">
        <v>1863</v>
      </c>
      <c r="C197" s="253" t="s">
        <v>1864</v>
      </c>
      <c r="D197" s="239" t="s">
        <v>1642</v>
      </c>
      <c r="E197" s="240">
        <v>2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2">
        <v>0</v>
      </c>
      <c r="O197" s="242">
        <f>ROUND(E197*N197,2)</f>
        <v>0</v>
      </c>
      <c r="P197" s="242">
        <v>0</v>
      </c>
      <c r="Q197" s="243">
        <f>ROUND(E197*P197,2)</f>
        <v>0</v>
      </c>
      <c r="R197" s="225"/>
      <c r="S197" s="225" t="s">
        <v>276</v>
      </c>
      <c r="T197" s="225" t="s">
        <v>277</v>
      </c>
      <c r="U197" s="225">
        <v>0.25800000000000001</v>
      </c>
      <c r="V197" s="225">
        <f>ROUND(E197*U197,2)</f>
        <v>0.52</v>
      </c>
      <c r="W197" s="225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 t="s">
        <v>659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23"/>
      <c r="B198" s="224"/>
      <c r="C198" s="254" t="s">
        <v>1857</v>
      </c>
      <c r="D198" s="226"/>
      <c r="E198" s="227">
        <v>2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 t="s">
        <v>280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37">
        <v>95</v>
      </c>
      <c r="B199" s="238" t="s">
        <v>1865</v>
      </c>
      <c r="C199" s="253" t="s">
        <v>1866</v>
      </c>
      <c r="D199" s="239" t="s">
        <v>333</v>
      </c>
      <c r="E199" s="240">
        <v>2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2">
        <v>0</v>
      </c>
      <c r="O199" s="242">
        <f>ROUND(E199*N199,2)</f>
        <v>0</v>
      </c>
      <c r="P199" s="242">
        <v>0</v>
      </c>
      <c r="Q199" s="243">
        <f>ROUND(E199*P199,2)</f>
        <v>0</v>
      </c>
      <c r="R199" s="225"/>
      <c r="S199" s="225" t="s">
        <v>276</v>
      </c>
      <c r="T199" s="225" t="s">
        <v>277</v>
      </c>
      <c r="U199" s="225">
        <v>0.50600000000000001</v>
      </c>
      <c r="V199" s="225">
        <f>ROUND(E199*U199,2)</f>
        <v>1.01</v>
      </c>
      <c r="W199" s="225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 t="s">
        <v>659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23"/>
      <c r="B200" s="224"/>
      <c r="C200" s="254" t="s">
        <v>1857</v>
      </c>
      <c r="D200" s="226"/>
      <c r="E200" s="227">
        <v>2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 t="s">
        <v>280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44">
        <v>96</v>
      </c>
      <c r="B201" s="245" t="s">
        <v>1867</v>
      </c>
      <c r="C201" s="255" t="s">
        <v>1868</v>
      </c>
      <c r="D201" s="246" t="s">
        <v>333</v>
      </c>
      <c r="E201" s="247">
        <v>1</v>
      </c>
      <c r="F201" s="248"/>
      <c r="G201" s="249">
        <f>ROUND(E201*F201,2)</f>
        <v>0</v>
      </c>
      <c r="H201" s="248"/>
      <c r="I201" s="249">
        <f>ROUND(E201*H201,2)</f>
        <v>0</v>
      </c>
      <c r="J201" s="248"/>
      <c r="K201" s="249">
        <f>ROUND(E201*J201,2)</f>
        <v>0</v>
      </c>
      <c r="L201" s="249">
        <v>21</v>
      </c>
      <c r="M201" s="249">
        <f>G201*(1+L201/100)</f>
        <v>0</v>
      </c>
      <c r="N201" s="249">
        <v>0</v>
      </c>
      <c r="O201" s="249">
        <f>ROUND(E201*N201,2)</f>
        <v>0</v>
      </c>
      <c r="P201" s="249">
        <v>0</v>
      </c>
      <c r="Q201" s="250">
        <f>ROUND(E201*P201,2)</f>
        <v>0</v>
      </c>
      <c r="R201" s="225"/>
      <c r="S201" s="225" t="s">
        <v>276</v>
      </c>
      <c r="T201" s="225" t="s">
        <v>277</v>
      </c>
      <c r="U201" s="225">
        <v>0.36199999999999999</v>
      </c>
      <c r="V201" s="225">
        <f>ROUND(E201*U201,2)</f>
        <v>0.36</v>
      </c>
      <c r="W201" s="225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 t="s">
        <v>659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37">
        <v>97</v>
      </c>
      <c r="B202" s="238" t="s">
        <v>1869</v>
      </c>
      <c r="C202" s="253" t="s">
        <v>1870</v>
      </c>
      <c r="D202" s="239" t="s">
        <v>333</v>
      </c>
      <c r="E202" s="240">
        <v>1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2">
        <v>0</v>
      </c>
      <c r="O202" s="242">
        <f>ROUND(E202*N202,2)</f>
        <v>0</v>
      </c>
      <c r="P202" s="242">
        <v>0</v>
      </c>
      <c r="Q202" s="243">
        <f>ROUND(E202*P202,2)</f>
        <v>0</v>
      </c>
      <c r="R202" s="225"/>
      <c r="S202" s="225" t="s">
        <v>276</v>
      </c>
      <c r="T202" s="225" t="s">
        <v>277</v>
      </c>
      <c r="U202" s="225">
        <v>1.25</v>
      </c>
      <c r="V202" s="225">
        <f>ROUND(E202*U202,2)</f>
        <v>1.25</v>
      </c>
      <c r="W202" s="225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 t="s">
        <v>659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23"/>
      <c r="B203" s="224"/>
      <c r="C203" s="254" t="s">
        <v>1843</v>
      </c>
      <c r="D203" s="226"/>
      <c r="E203" s="227">
        <v>1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 t="s">
        <v>280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0.399999999999999" outlineLevel="1" x14ac:dyDescent="0.25">
      <c r="A204" s="237">
        <v>98</v>
      </c>
      <c r="B204" s="238" t="s">
        <v>1871</v>
      </c>
      <c r="C204" s="253" t="s">
        <v>1872</v>
      </c>
      <c r="D204" s="239" t="s">
        <v>333</v>
      </c>
      <c r="E204" s="240">
        <v>1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2">
        <v>0</v>
      </c>
      <c r="O204" s="242">
        <f>ROUND(E204*N204,2)</f>
        <v>0</v>
      </c>
      <c r="P204" s="242">
        <v>0</v>
      </c>
      <c r="Q204" s="243">
        <f>ROUND(E204*P204,2)</f>
        <v>0</v>
      </c>
      <c r="R204" s="225"/>
      <c r="S204" s="225" t="s">
        <v>276</v>
      </c>
      <c r="T204" s="225" t="s">
        <v>277</v>
      </c>
      <c r="U204" s="225">
        <v>0.47599999999999998</v>
      </c>
      <c r="V204" s="225">
        <f>ROUND(E204*U204,2)</f>
        <v>0.48</v>
      </c>
      <c r="W204" s="225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 t="s">
        <v>659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23"/>
      <c r="B205" s="224"/>
      <c r="C205" s="254" t="s">
        <v>1843</v>
      </c>
      <c r="D205" s="226"/>
      <c r="E205" s="227">
        <v>1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 t="s">
        <v>280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ht="20.399999999999999" outlineLevel="1" x14ac:dyDescent="0.25">
      <c r="A206" s="244">
        <v>99</v>
      </c>
      <c r="B206" s="245" t="s">
        <v>1873</v>
      </c>
      <c r="C206" s="255" t="s">
        <v>1874</v>
      </c>
      <c r="D206" s="246" t="s">
        <v>333</v>
      </c>
      <c r="E206" s="247">
        <v>1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21</v>
      </c>
      <c r="M206" s="249">
        <f>G206*(1+L206/100)</f>
        <v>0</v>
      </c>
      <c r="N206" s="249">
        <v>0</v>
      </c>
      <c r="O206" s="249">
        <f>ROUND(E206*N206,2)</f>
        <v>0</v>
      </c>
      <c r="P206" s="249">
        <v>0</v>
      </c>
      <c r="Q206" s="250">
        <f>ROUND(E206*P206,2)</f>
        <v>0</v>
      </c>
      <c r="R206" s="225"/>
      <c r="S206" s="225" t="s">
        <v>276</v>
      </c>
      <c r="T206" s="225" t="s">
        <v>277</v>
      </c>
      <c r="U206" s="225">
        <v>0.65500000000000003</v>
      </c>
      <c r="V206" s="225">
        <f>ROUND(E206*U206,2)</f>
        <v>0.66</v>
      </c>
      <c r="W206" s="225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 t="s">
        <v>659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ht="20.399999999999999" outlineLevel="1" x14ac:dyDescent="0.25">
      <c r="A207" s="237">
        <v>100</v>
      </c>
      <c r="B207" s="238" t="s">
        <v>1875</v>
      </c>
      <c r="C207" s="253" t="s">
        <v>1876</v>
      </c>
      <c r="D207" s="239" t="s">
        <v>333</v>
      </c>
      <c r="E207" s="240">
        <v>3</v>
      </c>
      <c r="F207" s="241"/>
      <c r="G207" s="242">
        <f>ROUND(E207*F207,2)</f>
        <v>0</v>
      </c>
      <c r="H207" s="241"/>
      <c r="I207" s="242">
        <f>ROUND(E207*H207,2)</f>
        <v>0</v>
      </c>
      <c r="J207" s="241"/>
      <c r="K207" s="242">
        <f>ROUND(E207*J207,2)</f>
        <v>0</v>
      </c>
      <c r="L207" s="242">
        <v>21</v>
      </c>
      <c r="M207" s="242">
        <f>G207*(1+L207/100)</f>
        <v>0</v>
      </c>
      <c r="N207" s="242">
        <v>0</v>
      </c>
      <c r="O207" s="242">
        <f>ROUND(E207*N207,2)</f>
        <v>0</v>
      </c>
      <c r="P207" s="242">
        <v>0</v>
      </c>
      <c r="Q207" s="243">
        <f>ROUND(E207*P207,2)</f>
        <v>0</v>
      </c>
      <c r="R207" s="225"/>
      <c r="S207" s="225" t="s">
        <v>276</v>
      </c>
      <c r="T207" s="225" t="s">
        <v>277</v>
      </c>
      <c r="U207" s="225">
        <v>0.246</v>
      </c>
      <c r="V207" s="225">
        <f>ROUND(E207*U207,2)</f>
        <v>0.74</v>
      </c>
      <c r="W207" s="225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 t="s">
        <v>659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23"/>
      <c r="B208" s="224"/>
      <c r="C208" s="254" t="s">
        <v>1664</v>
      </c>
      <c r="D208" s="226"/>
      <c r="E208" s="227">
        <v>3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 t="s">
        <v>280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0.399999999999999" outlineLevel="1" x14ac:dyDescent="0.25">
      <c r="A209" s="244">
        <v>101</v>
      </c>
      <c r="B209" s="245" t="s">
        <v>1877</v>
      </c>
      <c r="C209" s="255" t="s">
        <v>1878</v>
      </c>
      <c r="D209" s="246" t="s">
        <v>333</v>
      </c>
      <c r="E209" s="247">
        <v>1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21</v>
      </c>
      <c r="M209" s="249">
        <f>G209*(1+L209/100)</f>
        <v>0</v>
      </c>
      <c r="N209" s="249">
        <v>0</v>
      </c>
      <c r="O209" s="249">
        <f>ROUND(E209*N209,2)</f>
        <v>0</v>
      </c>
      <c r="P209" s="249">
        <v>0</v>
      </c>
      <c r="Q209" s="250">
        <f>ROUND(E209*P209,2)</f>
        <v>0</v>
      </c>
      <c r="R209" s="225"/>
      <c r="S209" s="225" t="s">
        <v>276</v>
      </c>
      <c r="T209" s="225" t="s">
        <v>277</v>
      </c>
      <c r="U209" s="225">
        <v>0.246</v>
      </c>
      <c r="V209" s="225">
        <f>ROUND(E209*U209,2)</f>
        <v>0.25</v>
      </c>
      <c r="W209" s="225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 t="s">
        <v>659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ht="20.399999999999999" outlineLevel="1" x14ac:dyDescent="0.25">
      <c r="A210" s="237">
        <v>102</v>
      </c>
      <c r="B210" s="238" t="s">
        <v>1879</v>
      </c>
      <c r="C210" s="253" t="s">
        <v>1880</v>
      </c>
      <c r="D210" s="239" t="s">
        <v>333</v>
      </c>
      <c r="E210" s="240">
        <v>2</v>
      </c>
      <c r="F210" s="241"/>
      <c r="G210" s="242">
        <f>ROUND(E210*F210,2)</f>
        <v>0</v>
      </c>
      <c r="H210" s="241"/>
      <c r="I210" s="242">
        <f>ROUND(E210*H210,2)</f>
        <v>0</v>
      </c>
      <c r="J210" s="241"/>
      <c r="K210" s="242">
        <f>ROUND(E210*J210,2)</f>
        <v>0</v>
      </c>
      <c r="L210" s="242">
        <v>21</v>
      </c>
      <c r="M210" s="242">
        <f>G210*(1+L210/100)</f>
        <v>0</v>
      </c>
      <c r="N210" s="242">
        <v>0</v>
      </c>
      <c r="O210" s="242">
        <f>ROUND(E210*N210,2)</f>
        <v>0</v>
      </c>
      <c r="P210" s="242">
        <v>0</v>
      </c>
      <c r="Q210" s="243">
        <f>ROUND(E210*P210,2)</f>
        <v>0</v>
      </c>
      <c r="R210" s="225"/>
      <c r="S210" s="225" t="s">
        <v>276</v>
      </c>
      <c r="T210" s="225" t="s">
        <v>277</v>
      </c>
      <c r="U210" s="225">
        <v>0.246</v>
      </c>
      <c r="V210" s="225">
        <f>ROUND(E210*U210,2)</f>
        <v>0.49</v>
      </c>
      <c r="W210" s="225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 t="s">
        <v>659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23"/>
      <c r="B211" s="224"/>
      <c r="C211" s="254" t="s">
        <v>1857</v>
      </c>
      <c r="D211" s="226"/>
      <c r="E211" s="227">
        <v>2</v>
      </c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 t="s">
        <v>280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37">
        <v>103</v>
      </c>
      <c r="B212" s="238" t="s">
        <v>1881</v>
      </c>
      <c r="C212" s="253" t="s">
        <v>1882</v>
      </c>
      <c r="D212" s="239" t="s">
        <v>333</v>
      </c>
      <c r="E212" s="240">
        <v>9</v>
      </c>
      <c r="F212" s="241"/>
      <c r="G212" s="242">
        <f>ROUND(E212*F212,2)</f>
        <v>0</v>
      </c>
      <c r="H212" s="241"/>
      <c r="I212" s="242">
        <f>ROUND(E212*H212,2)</f>
        <v>0</v>
      </c>
      <c r="J212" s="241"/>
      <c r="K212" s="242">
        <f>ROUND(E212*J212,2)</f>
        <v>0</v>
      </c>
      <c r="L212" s="242">
        <v>21</v>
      </c>
      <c r="M212" s="242">
        <f>G212*(1+L212/100)</f>
        <v>0</v>
      </c>
      <c r="N212" s="242">
        <v>0</v>
      </c>
      <c r="O212" s="242">
        <f>ROUND(E212*N212,2)</f>
        <v>0</v>
      </c>
      <c r="P212" s="242">
        <v>0</v>
      </c>
      <c r="Q212" s="243">
        <f>ROUND(E212*P212,2)</f>
        <v>0</v>
      </c>
      <c r="R212" s="225"/>
      <c r="S212" s="225" t="s">
        <v>276</v>
      </c>
      <c r="T212" s="225" t="s">
        <v>277</v>
      </c>
      <c r="U212" s="225">
        <v>0.246</v>
      </c>
      <c r="V212" s="225">
        <f>ROUND(E212*U212,2)</f>
        <v>2.21</v>
      </c>
      <c r="W212" s="225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 t="s">
        <v>659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54" t="s">
        <v>1860</v>
      </c>
      <c r="D213" s="226"/>
      <c r="E213" s="227">
        <v>9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 t="s">
        <v>280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44">
        <v>104</v>
      </c>
      <c r="B214" s="245" t="s">
        <v>1883</v>
      </c>
      <c r="C214" s="255" t="s">
        <v>1884</v>
      </c>
      <c r="D214" s="246" t="s">
        <v>320</v>
      </c>
      <c r="E214" s="247">
        <v>0.68537999999999999</v>
      </c>
      <c r="F214" s="248"/>
      <c r="G214" s="249">
        <f>ROUND(E214*F214,2)</f>
        <v>0</v>
      </c>
      <c r="H214" s="248"/>
      <c r="I214" s="249">
        <f>ROUND(E214*H214,2)</f>
        <v>0</v>
      </c>
      <c r="J214" s="248"/>
      <c r="K214" s="249">
        <f>ROUND(E214*J214,2)</f>
        <v>0</v>
      </c>
      <c r="L214" s="249">
        <v>21</v>
      </c>
      <c r="M214" s="249">
        <f>G214*(1+L214/100)</f>
        <v>0</v>
      </c>
      <c r="N214" s="249">
        <v>0</v>
      </c>
      <c r="O214" s="249">
        <f>ROUND(E214*N214,2)</f>
        <v>0</v>
      </c>
      <c r="P214" s="249">
        <v>0</v>
      </c>
      <c r="Q214" s="250">
        <f>ROUND(E214*P214,2)</f>
        <v>0</v>
      </c>
      <c r="R214" s="225"/>
      <c r="S214" s="225" t="s">
        <v>276</v>
      </c>
      <c r="T214" s="225" t="s">
        <v>277</v>
      </c>
      <c r="U214" s="225">
        <v>1.5169999999999999</v>
      </c>
      <c r="V214" s="225">
        <f>ROUND(E214*U214,2)</f>
        <v>1.04</v>
      </c>
      <c r="W214" s="225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 t="s">
        <v>659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37">
        <v>105</v>
      </c>
      <c r="B215" s="238" t="s">
        <v>1885</v>
      </c>
      <c r="C215" s="253" t="s">
        <v>1886</v>
      </c>
      <c r="D215" s="239" t="s">
        <v>333</v>
      </c>
      <c r="E215" s="240">
        <v>3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21</v>
      </c>
      <c r="M215" s="242">
        <f>G215*(1+L215/100)</f>
        <v>0</v>
      </c>
      <c r="N215" s="242">
        <v>0</v>
      </c>
      <c r="O215" s="242">
        <f>ROUND(E215*N215,2)</f>
        <v>0</v>
      </c>
      <c r="P215" s="242">
        <v>0</v>
      </c>
      <c r="Q215" s="243">
        <f>ROUND(E215*P215,2)</f>
        <v>0</v>
      </c>
      <c r="R215" s="225"/>
      <c r="S215" s="225" t="s">
        <v>289</v>
      </c>
      <c r="T215" s="225" t="s">
        <v>277</v>
      </c>
      <c r="U215" s="225">
        <v>0</v>
      </c>
      <c r="V215" s="225">
        <f>ROUND(E215*U215,2)</f>
        <v>0</v>
      </c>
      <c r="W215" s="225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 t="s">
        <v>659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54" t="s">
        <v>1664</v>
      </c>
      <c r="D216" s="226"/>
      <c r="E216" s="227">
        <v>3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 t="s">
        <v>280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37">
        <v>106</v>
      </c>
      <c r="B217" s="238" t="s">
        <v>1887</v>
      </c>
      <c r="C217" s="253" t="s">
        <v>1888</v>
      </c>
      <c r="D217" s="239" t="s">
        <v>333</v>
      </c>
      <c r="E217" s="240">
        <v>2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2">
        <v>0</v>
      </c>
      <c r="O217" s="242">
        <f>ROUND(E217*N217,2)</f>
        <v>0</v>
      </c>
      <c r="P217" s="242">
        <v>0</v>
      </c>
      <c r="Q217" s="243">
        <f>ROUND(E217*P217,2)</f>
        <v>0</v>
      </c>
      <c r="R217" s="225"/>
      <c r="S217" s="225" t="s">
        <v>289</v>
      </c>
      <c r="T217" s="225" t="s">
        <v>277</v>
      </c>
      <c r="U217" s="225">
        <v>0</v>
      </c>
      <c r="V217" s="225">
        <f>ROUND(E217*U217,2)</f>
        <v>0</v>
      </c>
      <c r="W217" s="225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 t="s">
        <v>659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54" t="s">
        <v>1857</v>
      </c>
      <c r="D218" s="226"/>
      <c r="E218" s="227">
        <v>2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 t="s">
        <v>280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37">
        <v>107</v>
      </c>
      <c r="B219" s="238" t="s">
        <v>1889</v>
      </c>
      <c r="C219" s="253" t="s">
        <v>1890</v>
      </c>
      <c r="D219" s="239" t="s">
        <v>333</v>
      </c>
      <c r="E219" s="240">
        <v>1</v>
      </c>
      <c r="F219" s="241"/>
      <c r="G219" s="242">
        <f>ROUND(E219*F219,2)</f>
        <v>0</v>
      </c>
      <c r="H219" s="241"/>
      <c r="I219" s="242">
        <f>ROUND(E219*H219,2)</f>
        <v>0</v>
      </c>
      <c r="J219" s="241"/>
      <c r="K219" s="242">
        <f>ROUND(E219*J219,2)</f>
        <v>0</v>
      </c>
      <c r="L219" s="242">
        <v>21</v>
      </c>
      <c r="M219" s="242">
        <f>G219*(1+L219/100)</f>
        <v>0</v>
      </c>
      <c r="N219" s="242">
        <v>0</v>
      </c>
      <c r="O219" s="242">
        <f>ROUND(E219*N219,2)</f>
        <v>0</v>
      </c>
      <c r="P219" s="242">
        <v>0</v>
      </c>
      <c r="Q219" s="243">
        <f>ROUND(E219*P219,2)</f>
        <v>0</v>
      </c>
      <c r="R219" s="225"/>
      <c r="S219" s="225" t="s">
        <v>289</v>
      </c>
      <c r="T219" s="225" t="s">
        <v>277</v>
      </c>
      <c r="U219" s="225">
        <v>0</v>
      </c>
      <c r="V219" s="225">
        <f>ROUND(E219*U219,2)</f>
        <v>0</v>
      </c>
      <c r="W219" s="225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 t="s">
        <v>659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54" t="s">
        <v>1843</v>
      </c>
      <c r="D220" s="226"/>
      <c r="E220" s="227">
        <v>1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 t="s">
        <v>280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ht="20.399999999999999" outlineLevel="1" x14ac:dyDescent="0.25">
      <c r="A221" s="244">
        <v>108</v>
      </c>
      <c r="B221" s="245" t="s">
        <v>1891</v>
      </c>
      <c r="C221" s="255" t="s">
        <v>1892</v>
      </c>
      <c r="D221" s="246" t="s">
        <v>333</v>
      </c>
      <c r="E221" s="247">
        <v>1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21</v>
      </c>
      <c r="M221" s="249">
        <f>G221*(1+L221/100)</f>
        <v>0</v>
      </c>
      <c r="N221" s="249">
        <v>0</v>
      </c>
      <c r="O221" s="249">
        <f>ROUND(E221*N221,2)</f>
        <v>0</v>
      </c>
      <c r="P221" s="249">
        <v>0</v>
      </c>
      <c r="Q221" s="250">
        <f>ROUND(E221*P221,2)</f>
        <v>0</v>
      </c>
      <c r="R221" s="225"/>
      <c r="S221" s="225" t="s">
        <v>289</v>
      </c>
      <c r="T221" s="225" t="s">
        <v>277</v>
      </c>
      <c r="U221" s="225">
        <v>0</v>
      </c>
      <c r="V221" s="225">
        <f>ROUND(E221*U221,2)</f>
        <v>0</v>
      </c>
      <c r="W221" s="225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 t="s">
        <v>659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37">
        <v>109</v>
      </c>
      <c r="B222" s="238" t="s">
        <v>1778</v>
      </c>
      <c r="C222" s="253" t="s">
        <v>1893</v>
      </c>
      <c r="D222" s="239" t="s">
        <v>333</v>
      </c>
      <c r="E222" s="240">
        <v>1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2">
        <v>0</v>
      </c>
      <c r="O222" s="242">
        <f>ROUND(E222*N222,2)</f>
        <v>0</v>
      </c>
      <c r="P222" s="242">
        <v>0</v>
      </c>
      <c r="Q222" s="243">
        <f>ROUND(E222*P222,2)</f>
        <v>0</v>
      </c>
      <c r="R222" s="225"/>
      <c r="S222" s="225" t="s">
        <v>289</v>
      </c>
      <c r="T222" s="225" t="s">
        <v>277</v>
      </c>
      <c r="U222" s="225">
        <v>0</v>
      </c>
      <c r="V222" s="225">
        <f>ROUND(E222*U222,2)</f>
        <v>0</v>
      </c>
      <c r="W222" s="225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1834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54" t="s">
        <v>1843</v>
      </c>
      <c r="D223" s="226"/>
      <c r="E223" s="227">
        <v>1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 t="s">
        <v>280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37">
        <v>110</v>
      </c>
      <c r="B224" s="238" t="s">
        <v>1778</v>
      </c>
      <c r="C224" s="253" t="s">
        <v>1894</v>
      </c>
      <c r="D224" s="239" t="s">
        <v>333</v>
      </c>
      <c r="E224" s="240">
        <v>2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2">
        <v>0</v>
      </c>
      <c r="O224" s="242">
        <f>ROUND(E224*N224,2)</f>
        <v>0</v>
      </c>
      <c r="P224" s="242">
        <v>0</v>
      </c>
      <c r="Q224" s="243">
        <f>ROUND(E224*P224,2)</f>
        <v>0</v>
      </c>
      <c r="R224" s="225"/>
      <c r="S224" s="225" t="s">
        <v>289</v>
      </c>
      <c r="T224" s="225" t="s">
        <v>277</v>
      </c>
      <c r="U224" s="225">
        <v>0</v>
      </c>
      <c r="V224" s="225">
        <f>ROUND(E224*U224,2)</f>
        <v>0</v>
      </c>
      <c r="W224" s="225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1834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54" t="s">
        <v>1766</v>
      </c>
      <c r="D225" s="226"/>
      <c r="E225" s="227">
        <v>2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 t="s">
        <v>280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37">
        <v>111</v>
      </c>
      <c r="B226" s="238" t="s">
        <v>1778</v>
      </c>
      <c r="C226" s="253" t="s">
        <v>1895</v>
      </c>
      <c r="D226" s="239" t="s">
        <v>333</v>
      </c>
      <c r="E226" s="240">
        <v>4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2">
        <v>0</v>
      </c>
      <c r="O226" s="242">
        <f>ROUND(E226*N226,2)</f>
        <v>0</v>
      </c>
      <c r="P226" s="242">
        <v>0</v>
      </c>
      <c r="Q226" s="243">
        <f>ROUND(E226*P226,2)</f>
        <v>0</v>
      </c>
      <c r="R226" s="225"/>
      <c r="S226" s="225" t="s">
        <v>289</v>
      </c>
      <c r="T226" s="225" t="s">
        <v>277</v>
      </c>
      <c r="U226" s="225">
        <v>0</v>
      </c>
      <c r="V226" s="225">
        <f>ROUND(E226*U226,2)</f>
        <v>0</v>
      </c>
      <c r="W226" s="225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1834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54" t="s">
        <v>1896</v>
      </c>
      <c r="D227" s="226"/>
      <c r="E227" s="227">
        <v>4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 t="s">
        <v>280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37">
        <v>112</v>
      </c>
      <c r="B228" s="238" t="s">
        <v>1778</v>
      </c>
      <c r="C228" s="253" t="s">
        <v>1897</v>
      </c>
      <c r="D228" s="239" t="s">
        <v>333</v>
      </c>
      <c r="E228" s="240">
        <v>2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2">
        <v>0</v>
      </c>
      <c r="O228" s="242">
        <f>ROUND(E228*N228,2)</f>
        <v>0</v>
      </c>
      <c r="P228" s="242">
        <v>0</v>
      </c>
      <c r="Q228" s="243">
        <f>ROUND(E228*P228,2)</f>
        <v>0</v>
      </c>
      <c r="R228" s="225"/>
      <c r="S228" s="225" t="s">
        <v>289</v>
      </c>
      <c r="T228" s="225" t="s">
        <v>277</v>
      </c>
      <c r="U228" s="225">
        <v>0</v>
      </c>
      <c r="V228" s="225">
        <f>ROUND(E228*U228,2)</f>
        <v>0</v>
      </c>
      <c r="W228" s="225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1834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54" t="s">
        <v>1766</v>
      </c>
      <c r="D229" s="226"/>
      <c r="E229" s="227">
        <v>2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 t="s">
        <v>280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37">
        <v>113</v>
      </c>
      <c r="B230" s="238" t="s">
        <v>1778</v>
      </c>
      <c r="C230" s="253" t="s">
        <v>1898</v>
      </c>
      <c r="D230" s="239" t="s">
        <v>1642</v>
      </c>
      <c r="E230" s="240">
        <v>11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2">
        <v>0</v>
      </c>
      <c r="O230" s="242">
        <f>ROUND(E230*N230,2)</f>
        <v>0</v>
      </c>
      <c r="P230" s="242">
        <v>0</v>
      </c>
      <c r="Q230" s="243">
        <f>ROUND(E230*P230,2)</f>
        <v>0</v>
      </c>
      <c r="R230" s="225"/>
      <c r="S230" s="225" t="s">
        <v>289</v>
      </c>
      <c r="T230" s="225" t="s">
        <v>277</v>
      </c>
      <c r="U230" s="225">
        <v>0</v>
      </c>
      <c r="V230" s="225">
        <f>ROUND(E230*U230,2)</f>
        <v>0</v>
      </c>
      <c r="W230" s="225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1834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54" t="s">
        <v>1899</v>
      </c>
      <c r="D231" s="226"/>
      <c r="E231" s="227">
        <v>11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 t="s">
        <v>280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37">
        <v>114</v>
      </c>
      <c r="B232" s="238" t="s">
        <v>1778</v>
      </c>
      <c r="C232" s="253" t="s">
        <v>1900</v>
      </c>
      <c r="D232" s="239" t="s">
        <v>333</v>
      </c>
      <c r="E232" s="240">
        <v>3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2">
        <v>0</v>
      </c>
      <c r="O232" s="242">
        <f>ROUND(E232*N232,2)</f>
        <v>0</v>
      </c>
      <c r="P232" s="242">
        <v>0</v>
      </c>
      <c r="Q232" s="243">
        <f>ROUND(E232*P232,2)</f>
        <v>0</v>
      </c>
      <c r="R232" s="225"/>
      <c r="S232" s="225" t="s">
        <v>289</v>
      </c>
      <c r="T232" s="225" t="s">
        <v>277</v>
      </c>
      <c r="U232" s="225">
        <v>0</v>
      </c>
      <c r="V232" s="225">
        <f>ROUND(E232*U232,2)</f>
        <v>0</v>
      </c>
      <c r="W232" s="225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1834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54" t="s">
        <v>1664</v>
      </c>
      <c r="D233" s="226"/>
      <c r="E233" s="227">
        <v>3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 t="s">
        <v>280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37">
        <v>115</v>
      </c>
      <c r="B234" s="238" t="s">
        <v>1778</v>
      </c>
      <c r="C234" s="253" t="s">
        <v>1901</v>
      </c>
      <c r="D234" s="239" t="s">
        <v>333</v>
      </c>
      <c r="E234" s="240">
        <v>3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2">
        <v>0</v>
      </c>
      <c r="O234" s="242">
        <f>ROUND(E234*N234,2)</f>
        <v>0</v>
      </c>
      <c r="P234" s="242">
        <v>0</v>
      </c>
      <c r="Q234" s="243">
        <f>ROUND(E234*P234,2)</f>
        <v>0</v>
      </c>
      <c r="R234" s="225"/>
      <c r="S234" s="225" t="s">
        <v>289</v>
      </c>
      <c r="T234" s="225" t="s">
        <v>277</v>
      </c>
      <c r="U234" s="225">
        <v>0</v>
      </c>
      <c r="V234" s="225">
        <f>ROUND(E234*U234,2)</f>
        <v>0</v>
      </c>
      <c r="W234" s="22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1834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54" t="s">
        <v>1664</v>
      </c>
      <c r="D235" s="226"/>
      <c r="E235" s="227">
        <v>3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 t="s">
        <v>280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37">
        <v>116</v>
      </c>
      <c r="B236" s="238" t="s">
        <v>1778</v>
      </c>
      <c r="C236" s="253" t="s">
        <v>1902</v>
      </c>
      <c r="D236" s="239" t="s">
        <v>1642</v>
      </c>
      <c r="E236" s="240">
        <v>2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2">
        <v>0</v>
      </c>
      <c r="O236" s="242">
        <f>ROUND(E236*N236,2)</f>
        <v>0</v>
      </c>
      <c r="P236" s="242">
        <v>0</v>
      </c>
      <c r="Q236" s="243">
        <f>ROUND(E236*P236,2)</f>
        <v>0</v>
      </c>
      <c r="R236" s="225"/>
      <c r="S236" s="225" t="s">
        <v>289</v>
      </c>
      <c r="T236" s="225" t="s">
        <v>277</v>
      </c>
      <c r="U236" s="225">
        <v>0</v>
      </c>
      <c r="V236" s="225">
        <f>ROUND(E236*U236,2)</f>
        <v>0</v>
      </c>
      <c r="W236" s="225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1834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54" t="s">
        <v>1766</v>
      </c>
      <c r="D237" s="226"/>
      <c r="E237" s="227">
        <v>2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 t="s">
        <v>280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37">
        <v>117</v>
      </c>
      <c r="B238" s="238" t="s">
        <v>1778</v>
      </c>
      <c r="C238" s="253" t="s">
        <v>1903</v>
      </c>
      <c r="D238" s="239" t="s">
        <v>1642</v>
      </c>
      <c r="E238" s="240">
        <v>2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21</v>
      </c>
      <c r="M238" s="242">
        <f>G238*(1+L238/100)</f>
        <v>0</v>
      </c>
      <c r="N238" s="242">
        <v>0</v>
      </c>
      <c r="O238" s="242">
        <f>ROUND(E238*N238,2)</f>
        <v>0</v>
      </c>
      <c r="P238" s="242">
        <v>0</v>
      </c>
      <c r="Q238" s="243">
        <f>ROUND(E238*P238,2)</f>
        <v>0</v>
      </c>
      <c r="R238" s="225"/>
      <c r="S238" s="225" t="s">
        <v>289</v>
      </c>
      <c r="T238" s="225" t="s">
        <v>277</v>
      </c>
      <c r="U238" s="225">
        <v>0</v>
      </c>
      <c r="V238" s="225">
        <f>ROUND(E238*U238,2)</f>
        <v>0</v>
      </c>
      <c r="W238" s="225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1834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54" t="s">
        <v>1857</v>
      </c>
      <c r="D239" s="226"/>
      <c r="E239" s="227">
        <v>2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 t="s">
        <v>280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37">
        <v>118</v>
      </c>
      <c r="B240" s="238" t="s">
        <v>1778</v>
      </c>
      <c r="C240" s="253" t="s">
        <v>1904</v>
      </c>
      <c r="D240" s="239" t="s">
        <v>333</v>
      </c>
      <c r="E240" s="240">
        <v>1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2">
        <v>0</v>
      </c>
      <c r="O240" s="242">
        <f>ROUND(E240*N240,2)</f>
        <v>0</v>
      </c>
      <c r="P240" s="242">
        <v>0</v>
      </c>
      <c r="Q240" s="243">
        <f>ROUND(E240*P240,2)</f>
        <v>0</v>
      </c>
      <c r="R240" s="225"/>
      <c r="S240" s="225" t="s">
        <v>289</v>
      </c>
      <c r="T240" s="225" t="s">
        <v>277</v>
      </c>
      <c r="U240" s="225">
        <v>0</v>
      </c>
      <c r="V240" s="225">
        <f>ROUND(E240*U240,2)</f>
        <v>0</v>
      </c>
      <c r="W240" s="225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1834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54" t="s">
        <v>1843</v>
      </c>
      <c r="D241" s="226"/>
      <c r="E241" s="227">
        <v>1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 t="s">
        <v>280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x14ac:dyDescent="0.25">
      <c r="A242" s="5"/>
      <c r="B242" s="6"/>
      <c r="C242" s="258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AE242">
        <v>15</v>
      </c>
      <c r="AF242">
        <v>21</v>
      </c>
    </row>
    <row r="243" spans="1:60" x14ac:dyDescent="0.25">
      <c r="A243" s="209"/>
      <c r="B243" s="210" t="s">
        <v>31</v>
      </c>
      <c r="C243" s="259"/>
      <c r="D243" s="211"/>
      <c r="E243" s="212"/>
      <c r="F243" s="212"/>
      <c r="G243" s="251">
        <f>G8+G33+G38+G45+G52+G69+G72+G78+G118+G176</f>
        <v>0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AE243">
        <f>SUMIF(L7:L241,AE242,G7:G241)</f>
        <v>0</v>
      </c>
      <c r="AF243">
        <f>SUMIF(L7:L241,AF242,G7:G241)</f>
        <v>0</v>
      </c>
      <c r="AG243" t="s">
        <v>915</v>
      </c>
    </row>
    <row r="244" spans="1:60" x14ac:dyDescent="0.25">
      <c r="A244" s="5"/>
      <c r="B244" s="6"/>
      <c r="C244" s="258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60" x14ac:dyDescent="0.25">
      <c r="A245" s="5"/>
      <c r="B245" s="6"/>
      <c r="C245" s="258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60" x14ac:dyDescent="0.25">
      <c r="A246" s="213" t="s">
        <v>916</v>
      </c>
      <c r="B246" s="213"/>
      <c r="C246" s="260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60" x14ac:dyDescent="0.25">
      <c r="A247" s="214"/>
      <c r="B247" s="215"/>
      <c r="C247" s="261"/>
      <c r="D247" s="215"/>
      <c r="E247" s="215"/>
      <c r="F247" s="215"/>
      <c r="G247" s="21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AG247" t="s">
        <v>917</v>
      </c>
    </row>
    <row r="248" spans="1:60" x14ac:dyDescent="0.25">
      <c r="A248" s="217"/>
      <c r="B248" s="218"/>
      <c r="C248" s="262"/>
      <c r="D248" s="218"/>
      <c r="E248" s="218"/>
      <c r="F248" s="218"/>
      <c r="G248" s="21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60" x14ac:dyDescent="0.25">
      <c r="A249" s="217"/>
      <c r="B249" s="218"/>
      <c r="C249" s="262"/>
      <c r="D249" s="218"/>
      <c r="E249" s="218"/>
      <c r="F249" s="218"/>
      <c r="G249" s="21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60" x14ac:dyDescent="0.25">
      <c r="A250" s="217"/>
      <c r="B250" s="218"/>
      <c r="C250" s="262"/>
      <c r="D250" s="218"/>
      <c r="E250" s="218"/>
      <c r="F250" s="218"/>
      <c r="G250" s="21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60" x14ac:dyDescent="0.25">
      <c r="A251" s="220"/>
      <c r="B251" s="221"/>
      <c r="C251" s="263"/>
      <c r="D251" s="221"/>
      <c r="E251" s="221"/>
      <c r="F251" s="221"/>
      <c r="G251" s="222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60" x14ac:dyDescent="0.25">
      <c r="A252" s="5"/>
      <c r="B252" s="6"/>
      <c r="C252" s="258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60" x14ac:dyDescent="0.25">
      <c r="C253" s="264"/>
      <c r="D253" s="190"/>
      <c r="AG253" t="s">
        <v>918</v>
      </c>
    </row>
    <row r="254" spans="1:60" x14ac:dyDescent="0.25">
      <c r="D254" s="190"/>
    </row>
    <row r="255" spans="1:60" x14ac:dyDescent="0.25">
      <c r="D255" s="190"/>
    </row>
    <row r="256" spans="1:60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EGwIITqpf97xv48fo07l2clzM0MacDQBCDW8CjF2l3WphLeF6PDgdUN7OQUBF3kkf1hBns/2vPgO8Ae9qQB1Kw==" saltValue="JOWGApyHnwz5wgP6DqahGA==" spinCount="100000" sheet="1"/>
  <mergeCells count="6">
    <mergeCell ref="A1:G1"/>
    <mergeCell ref="C2:G2"/>
    <mergeCell ref="C3:G3"/>
    <mergeCell ref="C4:G4"/>
    <mergeCell ref="A246:C246"/>
    <mergeCell ref="A247:G2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66</v>
      </c>
      <c r="C4" s="198" t="s">
        <v>67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208</v>
      </c>
      <c r="C8" s="252" t="s">
        <v>209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5"/>
      <c r="O8" s="235">
        <f>SUM(O9:O10)</f>
        <v>0</v>
      </c>
      <c r="P8" s="235"/>
      <c r="Q8" s="236">
        <f>SUM(Q9:Q10)</f>
        <v>0</v>
      </c>
      <c r="R8" s="230"/>
      <c r="S8" s="230"/>
      <c r="T8" s="230"/>
      <c r="U8" s="230"/>
      <c r="V8" s="230">
        <f>SUM(V9:V10)</f>
        <v>0</v>
      </c>
      <c r="W8" s="230"/>
      <c r="AG8" t="s">
        <v>272</v>
      </c>
    </row>
    <row r="9" spans="1:60" outlineLevel="1" x14ac:dyDescent="0.25">
      <c r="A9" s="244">
        <v>1</v>
      </c>
      <c r="B9" s="245" t="s">
        <v>1905</v>
      </c>
      <c r="C9" s="255" t="s">
        <v>1906</v>
      </c>
      <c r="D9" s="246" t="s">
        <v>883</v>
      </c>
      <c r="E9" s="247">
        <v>24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50">
        <f>ROUND(E9*P9,2)</f>
        <v>0</v>
      </c>
      <c r="R9" s="225"/>
      <c r="S9" s="225" t="s">
        <v>289</v>
      </c>
      <c r="T9" s="225" t="s">
        <v>277</v>
      </c>
      <c r="U9" s="225">
        <v>0</v>
      </c>
      <c r="V9" s="225">
        <f>ROUND(E9*U9,2)</f>
        <v>0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659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4">
        <v>2</v>
      </c>
      <c r="B10" s="245" t="s">
        <v>1907</v>
      </c>
      <c r="C10" s="255" t="s">
        <v>1908</v>
      </c>
      <c r="D10" s="246" t="s">
        <v>883</v>
      </c>
      <c r="E10" s="247">
        <v>15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9">
        <v>0</v>
      </c>
      <c r="O10" s="249">
        <f>ROUND(E10*N10,2)</f>
        <v>0</v>
      </c>
      <c r="P10" s="249">
        <v>0</v>
      </c>
      <c r="Q10" s="250">
        <f>ROUND(E10*P10,2)</f>
        <v>0</v>
      </c>
      <c r="R10" s="225"/>
      <c r="S10" s="225" t="s">
        <v>289</v>
      </c>
      <c r="T10" s="225" t="s">
        <v>277</v>
      </c>
      <c r="U10" s="225">
        <v>0</v>
      </c>
      <c r="V10" s="225">
        <f>ROUND(E10*U10,2)</f>
        <v>0</v>
      </c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659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x14ac:dyDescent="0.25">
      <c r="A11" s="231" t="s">
        <v>271</v>
      </c>
      <c r="B11" s="232" t="s">
        <v>210</v>
      </c>
      <c r="C11" s="252" t="s">
        <v>211</v>
      </c>
      <c r="D11" s="233"/>
      <c r="E11" s="234"/>
      <c r="F11" s="235"/>
      <c r="G11" s="235">
        <f>SUMIF(AG12:AG31,"&lt;&gt;NOR",G12:G31)</f>
        <v>0</v>
      </c>
      <c r="H11" s="235"/>
      <c r="I11" s="235">
        <f>SUM(I12:I31)</f>
        <v>0</v>
      </c>
      <c r="J11" s="235"/>
      <c r="K11" s="235">
        <f>SUM(K12:K31)</f>
        <v>0</v>
      </c>
      <c r="L11" s="235"/>
      <c r="M11" s="235">
        <f>SUM(M12:M31)</f>
        <v>0</v>
      </c>
      <c r="N11" s="235"/>
      <c r="O11" s="235">
        <f>SUM(O12:O31)</f>
        <v>0</v>
      </c>
      <c r="P11" s="235"/>
      <c r="Q11" s="236">
        <f>SUM(Q12:Q31)</f>
        <v>0</v>
      </c>
      <c r="R11" s="230"/>
      <c r="S11" s="230"/>
      <c r="T11" s="230"/>
      <c r="U11" s="230"/>
      <c r="V11" s="230">
        <f>SUM(V12:V31)</f>
        <v>318.03000000000003</v>
      </c>
      <c r="W11" s="230"/>
      <c r="AG11" t="s">
        <v>272</v>
      </c>
    </row>
    <row r="12" spans="1:60" outlineLevel="1" x14ac:dyDescent="0.25">
      <c r="A12" s="237">
        <v>3</v>
      </c>
      <c r="B12" s="238" t="s">
        <v>1909</v>
      </c>
      <c r="C12" s="253" t="s">
        <v>1910</v>
      </c>
      <c r="D12" s="239" t="s">
        <v>370</v>
      </c>
      <c r="E12" s="240">
        <v>250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3">
        <f>ROUND(E12*P12,2)</f>
        <v>0</v>
      </c>
      <c r="R12" s="225"/>
      <c r="S12" s="225" t="s">
        <v>1911</v>
      </c>
      <c r="T12" s="225" t="s">
        <v>277</v>
      </c>
      <c r="U12" s="225">
        <v>0.71199999999999997</v>
      </c>
      <c r="V12" s="225">
        <f>ROUND(E12*U12,2)</f>
        <v>178</v>
      </c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659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4" t="s">
        <v>1912</v>
      </c>
      <c r="D13" s="226"/>
      <c r="E13" s="227">
        <v>250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280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37">
        <v>4</v>
      </c>
      <c r="B14" s="238" t="s">
        <v>1913</v>
      </c>
      <c r="C14" s="253" t="s">
        <v>1914</v>
      </c>
      <c r="D14" s="239" t="s">
        <v>370</v>
      </c>
      <c r="E14" s="240">
        <v>35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3">
        <f>ROUND(E14*P14,2)</f>
        <v>0</v>
      </c>
      <c r="R14" s="225"/>
      <c r="S14" s="225" t="s">
        <v>1911</v>
      </c>
      <c r="T14" s="225" t="s">
        <v>277</v>
      </c>
      <c r="U14" s="225">
        <v>0.70899999999999996</v>
      </c>
      <c r="V14" s="225">
        <f>ROUND(E14*U14,2)</f>
        <v>24.82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659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54" t="s">
        <v>1915</v>
      </c>
      <c r="D15" s="226"/>
      <c r="E15" s="227">
        <v>35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280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7">
        <v>5</v>
      </c>
      <c r="B16" s="238" t="s">
        <v>1916</v>
      </c>
      <c r="C16" s="253" t="s">
        <v>1917</v>
      </c>
      <c r="D16" s="239" t="s">
        <v>370</v>
      </c>
      <c r="E16" s="240">
        <v>33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3">
        <f>ROUND(E16*P16,2)</f>
        <v>0</v>
      </c>
      <c r="R16" s="225"/>
      <c r="S16" s="225" t="s">
        <v>1911</v>
      </c>
      <c r="T16" s="225" t="s">
        <v>277</v>
      </c>
      <c r="U16" s="225">
        <v>0.93700000000000006</v>
      </c>
      <c r="V16" s="225">
        <f>ROUND(E16*U16,2)</f>
        <v>30.92</v>
      </c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659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4" t="s">
        <v>1918</v>
      </c>
      <c r="D17" s="226"/>
      <c r="E17" s="227">
        <v>33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280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37">
        <v>6</v>
      </c>
      <c r="B18" s="238" t="s">
        <v>1919</v>
      </c>
      <c r="C18" s="253" t="s">
        <v>1920</v>
      </c>
      <c r="D18" s="239" t="s">
        <v>370</v>
      </c>
      <c r="E18" s="240">
        <v>23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3">
        <f>ROUND(E18*P18,2)</f>
        <v>0</v>
      </c>
      <c r="R18" s="225"/>
      <c r="S18" s="225" t="s">
        <v>1921</v>
      </c>
      <c r="T18" s="225" t="s">
        <v>277</v>
      </c>
      <c r="U18" s="225">
        <v>0.81299999999999994</v>
      </c>
      <c r="V18" s="225">
        <f>ROUND(E18*U18,2)</f>
        <v>18.7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659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4" t="s">
        <v>1922</v>
      </c>
      <c r="D19" s="226"/>
      <c r="E19" s="227">
        <v>23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280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37">
        <v>7</v>
      </c>
      <c r="B20" s="238" t="s">
        <v>1923</v>
      </c>
      <c r="C20" s="253" t="s">
        <v>1924</v>
      </c>
      <c r="D20" s="239" t="s">
        <v>370</v>
      </c>
      <c r="E20" s="240">
        <v>379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3">
        <f>ROUND(E20*P20,2)</f>
        <v>0</v>
      </c>
      <c r="R20" s="225"/>
      <c r="S20" s="225" t="s">
        <v>276</v>
      </c>
      <c r="T20" s="225" t="s">
        <v>277</v>
      </c>
      <c r="U20" s="225">
        <v>2.9000000000000001E-2</v>
      </c>
      <c r="V20" s="225">
        <f>ROUND(E20*U20,2)</f>
        <v>10.99</v>
      </c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659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54" t="s">
        <v>1925</v>
      </c>
      <c r="D21" s="226"/>
      <c r="E21" s="227">
        <v>379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280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37">
        <v>8</v>
      </c>
      <c r="B22" s="238" t="s">
        <v>1926</v>
      </c>
      <c r="C22" s="253" t="s">
        <v>1927</v>
      </c>
      <c r="D22" s="239" t="s">
        <v>333</v>
      </c>
      <c r="E22" s="240">
        <v>82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3">
        <f>ROUND(E22*P22,2)</f>
        <v>0</v>
      </c>
      <c r="R22" s="225"/>
      <c r="S22" s="225" t="s">
        <v>276</v>
      </c>
      <c r="T22" s="225" t="s">
        <v>277</v>
      </c>
      <c r="U22" s="225">
        <v>0.23699999999999999</v>
      </c>
      <c r="V22" s="225">
        <f>ROUND(E22*U22,2)</f>
        <v>19.43</v>
      </c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659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4" t="s">
        <v>1928</v>
      </c>
      <c r="D23" s="226"/>
      <c r="E23" s="227">
        <v>82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280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37">
        <v>9</v>
      </c>
      <c r="B24" s="238" t="s">
        <v>1929</v>
      </c>
      <c r="C24" s="253" t="s">
        <v>1930</v>
      </c>
      <c r="D24" s="239" t="s">
        <v>370</v>
      </c>
      <c r="E24" s="240">
        <v>278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3">
        <f>ROUND(E24*P24,2)</f>
        <v>0</v>
      </c>
      <c r="R24" s="225"/>
      <c r="S24" s="225" t="s">
        <v>276</v>
      </c>
      <c r="T24" s="225" t="s">
        <v>277</v>
      </c>
      <c r="U24" s="225">
        <v>5.2999999999999999E-2</v>
      </c>
      <c r="V24" s="225">
        <f>ROUND(E24*U24,2)</f>
        <v>14.73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659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4" t="s">
        <v>1931</v>
      </c>
      <c r="D25" s="226"/>
      <c r="E25" s="227">
        <v>278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280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37">
        <v>10</v>
      </c>
      <c r="B26" s="238" t="s">
        <v>1932</v>
      </c>
      <c r="C26" s="253" t="s">
        <v>1933</v>
      </c>
      <c r="D26" s="239" t="s">
        <v>370</v>
      </c>
      <c r="E26" s="240">
        <v>38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3">
        <f>ROUND(E26*P26,2)</f>
        <v>0</v>
      </c>
      <c r="R26" s="225"/>
      <c r="S26" s="225" t="s">
        <v>276</v>
      </c>
      <c r="T26" s="225" t="s">
        <v>277</v>
      </c>
      <c r="U26" s="225">
        <v>0.31738</v>
      </c>
      <c r="V26" s="225">
        <f>ROUND(E26*U26,2)</f>
        <v>12.06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659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4" t="s">
        <v>1934</v>
      </c>
      <c r="D27" s="226"/>
      <c r="E27" s="227">
        <v>38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37">
        <v>11</v>
      </c>
      <c r="B28" s="238" t="s">
        <v>1935</v>
      </c>
      <c r="C28" s="253" t="s">
        <v>1936</v>
      </c>
      <c r="D28" s="239" t="s">
        <v>370</v>
      </c>
      <c r="E28" s="240">
        <v>379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3">
        <f>ROUND(E28*P28,2)</f>
        <v>0</v>
      </c>
      <c r="R28" s="225"/>
      <c r="S28" s="225" t="s">
        <v>276</v>
      </c>
      <c r="T28" s="225" t="s">
        <v>277</v>
      </c>
      <c r="U28" s="225">
        <v>1.7999999999999999E-2</v>
      </c>
      <c r="V28" s="225">
        <f>ROUND(E28*U28,2)</f>
        <v>6.82</v>
      </c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659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4" t="s">
        <v>1925</v>
      </c>
      <c r="D29" s="226"/>
      <c r="E29" s="227">
        <v>379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280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44">
        <v>12</v>
      </c>
      <c r="B30" s="245" t="s">
        <v>1937</v>
      </c>
      <c r="C30" s="255" t="s">
        <v>1938</v>
      </c>
      <c r="D30" s="246" t="s">
        <v>320</v>
      </c>
      <c r="E30" s="247">
        <v>0.43774999999999997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9">
        <v>0</v>
      </c>
      <c r="O30" s="249">
        <f>ROUND(E30*N30,2)</f>
        <v>0</v>
      </c>
      <c r="P30" s="249">
        <v>0</v>
      </c>
      <c r="Q30" s="250">
        <f>ROUND(E30*P30,2)</f>
        <v>0</v>
      </c>
      <c r="R30" s="225"/>
      <c r="S30" s="225" t="s">
        <v>276</v>
      </c>
      <c r="T30" s="225" t="s">
        <v>277</v>
      </c>
      <c r="U30" s="225">
        <v>3.5630000000000002</v>
      </c>
      <c r="V30" s="225">
        <f>ROUND(E30*U30,2)</f>
        <v>1.56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659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44">
        <v>13</v>
      </c>
      <c r="B31" s="245" t="s">
        <v>1778</v>
      </c>
      <c r="C31" s="255" t="s">
        <v>1939</v>
      </c>
      <c r="D31" s="246" t="s">
        <v>1940</v>
      </c>
      <c r="E31" s="247">
        <v>35.64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9">
        <v>0</v>
      </c>
      <c r="O31" s="249">
        <f>ROUND(E31*N31,2)</f>
        <v>0</v>
      </c>
      <c r="P31" s="249">
        <v>0</v>
      </c>
      <c r="Q31" s="250">
        <f>ROUND(E31*P31,2)</f>
        <v>0</v>
      </c>
      <c r="R31" s="225"/>
      <c r="S31" s="225" t="s">
        <v>289</v>
      </c>
      <c r="T31" s="225" t="s">
        <v>277</v>
      </c>
      <c r="U31" s="225">
        <v>0</v>
      </c>
      <c r="V31" s="225">
        <f>ROUND(E31*U31,2)</f>
        <v>0</v>
      </c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659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x14ac:dyDescent="0.25">
      <c r="A32" s="231" t="s">
        <v>271</v>
      </c>
      <c r="B32" s="232" t="s">
        <v>212</v>
      </c>
      <c r="C32" s="252" t="s">
        <v>213</v>
      </c>
      <c r="D32" s="233"/>
      <c r="E32" s="234"/>
      <c r="F32" s="235"/>
      <c r="G32" s="235">
        <f>SUMIF(AG33:AG58,"&lt;&gt;NOR",G33:G58)</f>
        <v>0</v>
      </c>
      <c r="H32" s="235"/>
      <c r="I32" s="235">
        <f>SUM(I33:I58)</f>
        <v>0</v>
      </c>
      <c r="J32" s="235"/>
      <c r="K32" s="235">
        <f>SUM(K33:K58)</f>
        <v>0</v>
      </c>
      <c r="L32" s="235"/>
      <c r="M32" s="235">
        <f>SUM(M33:M58)</f>
        <v>0</v>
      </c>
      <c r="N32" s="235"/>
      <c r="O32" s="235">
        <f>SUM(O33:O58)</f>
        <v>0</v>
      </c>
      <c r="P32" s="235"/>
      <c r="Q32" s="236">
        <f>SUM(Q33:Q58)</f>
        <v>0</v>
      </c>
      <c r="R32" s="230"/>
      <c r="S32" s="230"/>
      <c r="T32" s="230"/>
      <c r="U32" s="230"/>
      <c r="V32" s="230">
        <f>SUM(V33:V58)</f>
        <v>0</v>
      </c>
      <c r="W32" s="230"/>
      <c r="AG32" t="s">
        <v>272</v>
      </c>
    </row>
    <row r="33" spans="1:60" outlineLevel="1" x14ac:dyDescent="0.25">
      <c r="A33" s="244">
        <v>14</v>
      </c>
      <c r="B33" s="245" t="s">
        <v>1778</v>
      </c>
      <c r="C33" s="255" t="s">
        <v>1941</v>
      </c>
      <c r="D33" s="246" t="s">
        <v>333</v>
      </c>
      <c r="E33" s="247">
        <v>4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9">
        <v>0</v>
      </c>
      <c r="O33" s="249">
        <f>ROUND(E33*N33,2)</f>
        <v>0</v>
      </c>
      <c r="P33" s="249">
        <v>0</v>
      </c>
      <c r="Q33" s="250">
        <f>ROUND(E33*P33,2)</f>
        <v>0</v>
      </c>
      <c r="R33" s="225"/>
      <c r="S33" s="225" t="s">
        <v>289</v>
      </c>
      <c r="T33" s="225" t="s">
        <v>277</v>
      </c>
      <c r="U33" s="225">
        <v>0</v>
      </c>
      <c r="V33" s="225">
        <f>ROUND(E33*U33,2)</f>
        <v>0</v>
      </c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1834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44">
        <v>15</v>
      </c>
      <c r="B34" s="245" t="s">
        <v>1778</v>
      </c>
      <c r="C34" s="255" t="s">
        <v>1942</v>
      </c>
      <c r="D34" s="246" t="s">
        <v>333</v>
      </c>
      <c r="E34" s="247">
        <v>4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9">
        <v>0</v>
      </c>
      <c r="O34" s="249">
        <f>ROUND(E34*N34,2)</f>
        <v>0</v>
      </c>
      <c r="P34" s="249">
        <v>0</v>
      </c>
      <c r="Q34" s="250">
        <f>ROUND(E34*P34,2)</f>
        <v>0</v>
      </c>
      <c r="R34" s="225"/>
      <c r="S34" s="225" t="s">
        <v>289</v>
      </c>
      <c r="T34" s="225" t="s">
        <v>277</v>
      </c>
      <c r="U34" s="225">
        <v>0</v>
      </c>
      <c r="V34" s="225">
        <f>ROUND(E34*U34,2)</f>
        <v>0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1834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44">
        <v>16</v>
      </c>
      <c r="B35" s="245" t="s">
        <v>1778</v>
      </c>
      <c r="C35" s="255" t="s">
        <v>1943</v>
      </c>
      <c r="D35" s="246" t="s">
        <v>333</v>
      </c>
      <c r="E35" s="247">
        <v>1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9">
        <v>0</v>
      </c>
      <c r="O35" s="249">
        <f>ROUND(E35*N35,2)</f>
        <v>0</v>
      </c>
      <c r="P35" s="249">
        <v>0</v>
      </c>
      <c r="Q35" s="250">
        <f>ROUND(E35*P35,2)</f>
        <v>0</v>
      </c>
      <c r="R35" s="225"/>
      <c r="S35" s="225" t="s">
        <v>289</v>
      </c>
      <c r="T35" s="225" t="s">
        <v>277</v>
      </c>
      <c r="U35" s="225">
        <v>0</v>
      </c>
      <c r="V35" s="225">
        <f>ROUND(E35*U35,2)</f>
        <v>0</v>
      </c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1834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44">
        <v>17</v>
      </c>
      <c r="B36" s="245" t="s">
        <v>1778</v>
      </c>
      <c r="C36" s="255" t="s">
        <v>1944</v>
      </c>
      <c r="D36" s="246" t="s">
        <v>333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9">
        <v>0</v>
      </c>
      <c r="O36" s="249">
        <f>ROUND(E36*N36,2)</f>
        <v>0</v>
      </c>
      <c r="P36" s="249">
        <v>0</v>
      </c>
      <c r="Q36" s="250">
        <f>ROUND(E36*P36,2)</f>
        <v>0</v>
      </c>
      <c r="R36" s="225"/>
      <c r="S36" s="225" t="s">
        <v>289</v>
      </c>
      <c r="T36" s="225" t="s">
        <v>277</v>
      </c>
      <c r="U36" s="225">
        <v>0</v>
      </c>
      <c r="V36" s="225">
        <f>ROUND(E36*U36,2)</f>
        <v>0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1834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44">
        <v>18</v>
      </c>
      <c r="B37" s="245" t="s">
        <v>1778</v>
      </c>
      <c r="C37" s="255" t="s">
        <v>1945</v>
      </c>
      <c r="D37" s="246" t="s">
        <v>333</v>
      </c>
      <c r="E37" s="247">
        <v>2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9">
        <v>0</v>
      </c>
      <c r="O37" s="249">
        <f>ROUND(E37*N37,2)</f>
        <v>0</v>
      </c>
      <c r="P37" s="249">
        <v>0</v>
      </c>
      <c r="Q37" s="250">
        <f>ROUND(E37*P37,2)</f>
        <v>0</v>
      </c>
      <c r="R37" s="225"/>
      <c r="S37" s="225" t="s">
        <v>289</v>
      </c>
      <c r="T37" s="225" t="s">
        <v>277</v>
      </c>
      <c r="U37" s="225">
        <v>0</v>
      </c>
      <c r="V37" s="225">
        <f>ROUND(E37*U37,2)</f>
        <v>0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1834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4">
        <v>19</v>
      </c>
      <c r="B38" s="245" t="s">
        <v>1778</v>
      </c>
      <c r="C38" s="255" t="s">
        <v>1946</v>
      </c>
      <c r="D38" s="246" t="s">
        <v>333</v>
      </c>
      <c r="E38" s="247">
        <v>2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9">
        <v>0</v>
      </c>
      <c r="O38" s="249">
        <f>ROUND(E38*N38,2)</f>
        <v>0</v>
      </c>
      <c r="P38" s="249">
        <v>0</v>
      </c>
      <c r="Q38" s="250">
        <f>ROUND(E38*P38,2)</f>
        <v>0</v>
      </c>
      <c r="R38" s="225"/>
      <c r="S38" s="225" t="s">
        <v>289</v>
      </c>
      <c r="T38" s="225" t="s">
        <v>277</v>
      </c>
      <c r="U38" s="225">
        <v>0</v>
      </c>
      <c r="V38" s="225">
        <f>ROUND(E38*U38,2)</f>
        <v>0</v>
      </c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673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44">
        <v>20</v>
      </c>
      <c r="B39" s="245" t="s">
        <v>1778</v>
      </c>
      <c r="C39" s="255" t="s">
        <v>1947</v>
      </c>
      <c r="D39" s="246" t="s">
        <v>333</v>
      </c>
      <c r="E39" s="247">
        <v>6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0</v>
      </c>
      <c r="O39" s="249">
        <f>ROUND(E39*N39,2)</f>
        <v>0</v>
      </c>
      <c r="P39" s="249">
        <v>0</v>
      </c>
      <c r="Q39" s="250">
        <f>ROUND(E39*P39,2)</f>
        <v>0</v>
      </c>
      <c r="R39" s="225"/>
      <c r="S39" s="225" t="s">
        <v>289</v>
      </c>
      <c r="T39" s="225" t="s">
        <v>277</v>
      </c>
      <c r="U39" s="225">
        <v>0</v>
      </c>
      <c r="V39" s="225">
        <f>ROUND(E39*U39,2)</f>
        <v>0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1948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44">
        <v>21</v>
      </c>
      <c r="B40" s="245" t="s">
        <v>1778</v>
      </c>
      <c r="C40" s="255" t="s">
        <v>1949</v>
      </c>
      <c r="D40" s="246" t="s">
        <v>370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0</v>
      </c>
      <c r="O40" s="249">
        <f>ROUND(E40*N40,2)</f>
        <v>0</v>
      </c>
      <c r="P40" s="249">
        <v>0</v>
      </c>
      <c r="Q40" s="250">
        <f>ROUND(E40*P40,2)</f>
        <v>0</v>
      </c>
      <c r="R40" s="225"/>
      <c r="S40" s="225" t="s">
        <v>289</v>
      </c>
      <c r="T40" s="225" t="s">
        <v>277</v>
      </c>
      <c r="U40" s="225">
        <v>0</v>
      </c>
      <c r="V40" s="225">
        <f>ROUND(E40*U40,2)</f>
        <v>0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1948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4">
        <v>22</v>
      </c>
      <c r="B41" s="245" t="s">
        <v>1778</v>
      </c>
      <c r="C41" s="255" t="s">
        <v>1950</v>
      </c>
      <c r="D41" s="246" t="s">
        <v>370</v>
      </c>
      <c r="E41" s="247">
        <v>5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50">
        <f>ROUND(E41*P41,2)</f>
        <v>0</v>
      </c>
      <c r="R41" s="225"/>
      <c r="S41" s="225" t="s">
        <v>289</v>
      </c>
      <c r="T41" s="225" t="s">
        <v>277</v>
      </c>
      <c r="U41" s="225">
        <v>0</v>
      </c>
      <c r="V41" s="225">
        <f>ROUND(E41*U41,2)</f>
        <v>0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1948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0.399999999999999" outlineLevel="1" x14ac:dyDescent="0.25">
      <c r="A42" s="244">
        <v>23</v>
      </c>
      <c r="B42" s="245" t="s">
        <v>1778</v>
      </c>
      <c r="C42" s="255" t="s">
        <v>1951</v>
      </c>
      <c r="D42" s="246" t="s">
        <v>333</v>
      </c>
      <c r="E42" s="247">
        <v>1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9">
        <v>0</v>
      </c>
      <c r="O42" s="249">
        <f>ROUND(E42*N42,2)</f>
        <v>0</v>
      </c>
      <c r="P42" s="249">
        <v>0</v>
      </c>
      <c r="Q42" s="250">
        <f>ROUND(E42*P42,2)</f>
        <v>0</v>
      </c>
      <c r="R42" s="225"/>
      <c r="S42" s="225" t="s">
        <v>289</v>
      </c>
      <c r="T42" s="225" t="s">
        <v>277</v>
      </c>
      <c r="U42" s="225">
        <v>0</v>
      </c>
      <c r="V42" s="225">
        <f>ROUND(E42*U42,2)</f>
        <v>0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1948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44">
        <v>24</v>
      </c>
      <c r="B43" s="245" t="s">
        <v>1778</v>
      </c>
      <c r="C43" s="255" t="s">
        <v>1952</v>
      </c>
      <c r="D43" s="246" t="s">
        <v>333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9">
        <v>0</v>
      </c>
      <c r="O43" s="249">
        <f>ROUND(E43*N43,2)</f>
        <v>0</v>
      </c>
      <c r="P43" s="249">
        <v>0</v>
      </c>
      <c r="Q43" s="250">
        <f>ROUND(E43*P43,2)</f>
        <v>0</v>
      </c>
      <c r="R43" s="225"/>
      <c r="S43" s="225" t="s">
        <v>289</v>
      </c>
      <c r="T43" s="225" t="s">
        <v>277</v>
      </c>
      <c r="U43" s="225">
        <v>0</v>
      </c>
      <c r="V43" s="225">
        <f>ROUND(E43*U43,2)</f>
        <v>0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1948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44">
        <v>25</v>
      </c>
      <c r="B44" s="245" t="s">
        <v>1778</v>
      </c>
      <c r="C44" s="255" t="s">
        <v>1953</v>
      </c>
      <c r="D44" s="246" t="s">
        <v>333</v>
      </c>
      <c r="E44" s="247">
        <v>2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0</v>
      </c>
      <c r="O44" s="249">
        <f>ROUND(E44*N44,2)</f>
        <v>0</v>
      </c>
      <c r="P44" s="249">
        <v>0</v>
      </c>
      <c r="Q44" s="250">
        <f>ROUND(E44*P44,2)</f>
        <v>0</v>
      </c>
      <c r="R44" s="225"/>
      <c r="S44" s="225" t="s">
        <v>289</v>
      </c>
      <c r="T44" s="225" t="s">
        <v>277</v>
      </c>
      <c r="U44" s="225">
        <v>0</v>
      </c>
      <c r="V44" s="225">
        <f>ROUND(E44*U44,2)</f>
        <v>0</v>
      </c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1948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4">
        <v>26</v>
      </c>
      <c r="B45" s="245" t="s">
        <v>1778</v>
      </c>
      <c r="C45" s="255" t="s">
        <v>1954</v>
      </c>
      <c r="D45" s="246" t="s">
        <v>333</v>
      </c>
      <c r="E45" s="247">
        <v>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9">
        <v>0</v>
      </c>
      <c r="O45" s="249">
        <f>ROUND(E45*N45,2)</f>
        <v>0</v>
      </c>
      <c r="P45" s="249">
        <v>0</v>
      </c>
      <c r="Q45" s="250">
        <f>ROUND(E45*P45,2)</f>
        <v>0</v>
      </c>
      <c r="R45" s="225"/>
      <c r="S45" s="225" t="s">
        <v>289</v>
      </c>
      <c r="T45" s="225" t="s">
        <v>277</v>
      </c>
      <c r="U45" s="225">
        <v>0</v>
      </c>
      <c r="V45" s="225">
        <f>ROUND(E45*U45,2)</f>
        <v>0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1948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4">
        <v>27</v>
      </c>
      <c r="B46" s="245" t="s">
        <v>1778</v>
      </c>
      <c r="C46" s="255" t="s">
        <v>1955</v>
      </c>
      <c r="D46" s="246" t="s">
        <v>333</v>
      </c>
      <c r="E46" s="247">
        <v>5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9">
        <v>0</v>
      </c>
      <c r="O46" s="249">
        <f>ROUND(E46*N46,2)</f>
        <v>0</v>
      </c>
      <c r="P46" s="249">
        <v>0</v>
      </c>
      <c r="Q46" s="250">
        <f>ROUND(E46*P46,2)</f>
        <v>0</v>
      </c>
      <c r="R46" s="225"/>
      <c r="S46" s="225" t="s">
        <v>289</v>
      </c>
      <c r="T46" s="225" t="s">
        <v>277</v>
      </c>
      <c r="U46" s="225">
        <v>0</v>
      </c>
      <c r="V46" s="225">
        <f>ROUND(E46*U46,2)</f>
        <v>0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1948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4">
        <v>28</v>
      </c>
      <c r="B47" s="245" t="s">
        <v>1778</v>
      </c>
      <c r="C47" s="255" t="s">
        <v>1956</v>
      </c>
      <c r="D47" s="246" t="s">
        <v>333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9">
        <v>0</v>
      </c>
      <c r="O47" s="249">
        <f>ROUND(E47*N47,2)</f>
        <v>0</v>
      </c>
      <c r="P47" s="249">
        <v>0</v>
      </c>
      <c r="Q47" s="250">
        <f>ROUND(E47*P47,2)</f>
        <v>0</v>
      </c>
      <c r="R47" s="225"/>
      <c r="S47" s="225" t="s">
        <v>289</v>
      </c>
      <c r="T47" s="225" t="s">
        <v>277</v>
      </c>
      <c r="U47" s="225">
        <v>0</v>
      </c>
      <c r="V47" s="225">
        <f>ROUND(E47*U47,2)</f>
        <v>0</v>
      </c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1948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44">
        <v>29</v>
      </c>
      <c r="B48" s="245" t="s">
        <v>1778</v>
      </c>
      <c r="C48" s="255" t="s">
        <v>1957</v>
      </c>
      <c r="D48" s="246" t="s">
        <v>333</v>
      </c>
      <c r="E48" s="247">
        <v>2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9">
        <v>0</v>
      </c>
      <c r="O48" s="249">
        <f>ROUND(E48*N48,2)</f>
        <v>0</v>
      </c>
      <c r="P48" s="249">
        <v>0</v>
      </c>
      <c r="Q48" s="250">
        <f>ROUND(E48*P48,2)</f>
        <v>0</v>
      </c>
      <c r="R48" s="225"/>
      <c r="S48" s="225" t="s">
        <v>289</v>
      </c>
      <c r="T48" s="225" t="s">
        <v>277</v>
      </c>
      <c r="U48" s="225">
        <v>0</v>
      </c>
      <c r="V48" s="225">
        <f>ROUND(E48*U48,2)</f>
        <v>0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1948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44">
        <v>30</v>
      </c>
      <c r="B49" s="245" t="s">
        <v>1778</v>
      </c>
      <c r="C49" s="255" t="s">
        <v>1958</v>
      </c>
      <c r="D49" s="246" t="s">
        <v>333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9">
        <v>0</v>
      </c>
      <c r="O49" s="249">
        <f>ROUND(E49*N49,2)</f>
        <v>0</v>
      </c>
      <c r="P49" s="249">
        <v>0</v>
      </c>
      <c r="Q49" s="250">
        <f>ROUND(E49*P49,2)</f>
        <v>0</v>
      </c>
      <c r="R49" s="225"/>
      <c r="S49" s="225" t="s">
        <v>289</v>
      </c>
      <c r="T49" s="225" t="s">
        <v>277</v>
      </c>
      <c r="U49" s="225">
        <v>0</v>
      </c>
      <c r="V49" s="225">
        <f>ROUND(E49*U49,2)</f>
        <v>0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1948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44">
        <v>31</v>
      </c>
      <c r="B50" s="245" t="s">
        <v>1778</v>
      </c>
      <c r="C50" s="255" t="s">
        <v>1959</v>
      </c>
      <c r="D50" s="246" t="s">
        <v>333</v>
      </c>
      <c r="E50" s="247">
        <v>2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9">
        <v>0</v>
      </c>
      <c r="O50" s="249">
        <f>ROUND(E50*N50,2)</f>
        <v>0</v>
      </c>
      <c r="P50" s="249">
        <v>0</v>
      </c>
      <c r="Q50" s="250">
        <f>ROUND(E50*P50,2)</f>
        <v>0</v>
      </c>
      <c r="R50" s="225"/>
      <c r="S50" s="225" t="s">
        <v>289</v>
      </c>
      <c r="T50" s="225" t="s">
        <v>277</v>
      </c>
      <c r="U50" s="225">
        <v>0</v>
      </c>
      <c r="V50" s="225">
        <f>ROUND(E50*U50,2)</f>
        <v>0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1948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44">
        <v>32</v>
      </c>
      <c r="B51" s="245" t="s">
        <v>1778</v>
      </c>
      <c r="C51" s="255" t="s">
        <v>1960</v>
      </c>
      <c r="D51" s="246" t="s">
        <v>333</v>
      </c>
      <c r="E51" s="247">
        <v>4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50">
        <f>ROUND(E51*P51,2)</f>
        <v>0</v>
      </c>
      <c r="R51" s="225"/>
      <c r="S51" s="225" t="s">
        <v>289</v>
      </c>
      <c r="T51" s="225" t="s">
        <v>277</v>
      </c>
      <c r="U51" s="225">
        <v>0</v>
      </c>
      <c r="V51" s="225">
        <f>ROUND(E51*U51,2)</f>
        <v>0</v>
      </c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1948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44">
        <v>33</v>
      </c>
      <c r="B52" s="245" t="s">
        <v>1778</v>
      </c>
      <c r="C52" s="255" t="s">
        <v>1961</v>
      </c>
      <c r="D52" s="246" t="s">
        <v>1962</v>
      </c>
      <c r="E52" s="247">
        <v>12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9">
        <v>0</v>
      </c>
      <c r="O52" s="249">
        <f>ROUND(E52*N52,2)</f>
        <v>0</v>
      </c>
      <c r="P52" s="249">
        <v>0</v>
      </c>
      <c r="Q52" s="250">
        <f>ROUND(E52*P52,2)</f>
        <v>0</v>
      </c>
      <c r="R52" s="225"/>
      <c r="S52" s="225" t="s">
        <v>289</v>
      </c>
      <c r="T52" s="225" t="s">
        <v>277</v>
      </c>
      <c r="U52" s="225">
        <v>0</v>
      </c>
      <c r="V52" s="225">
        <f>ROUND(E52*U52,2)</f>
        <v>0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1948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20.399999999999999" outlineLevel="1" x14ac:dyDescent="0.25">
      <c r="A53" s="244">
        <v>34</v>
      </c>
      <c r="B53" s="245" t="s">
        <v>1778</v>
      </c>
      <c r="C53" s="255" t="s">
        <v>1963</v>
      </c>
      <c r="D53" s="246" t="s">
        <v>333</v>
      </c>
      <c r="E53" s="247">
        <v>1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9">
        <v>0</v>
      </c>
      <c r="O53" s="249">
        <f>ROUND(E53*N53,2)</f>
        <v>0</v>
      </c>
      <c r="P53" s="249">
        <v>0</v>
      </c>
      <c r="Q53" s="250">
        <f>ROUND(E53*P53,2)</f>
        <v>0</v>
      </c>
      <c r="R53" s="225"/>
      <c r="S53" s="225" t="s">
        <v>289</v>
      </c>
      <c r="T53" s="225" t="s">
        <v>277</v>
      </c>
      <c r="U53" s="225">
        <v>0</v>
      </c>
      <c r="V53" s="225">
        <f>ROUND(E53*U53,2)</f>
        <v>0</v>
      </c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1948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0.399999999999999" outlineLevel="1" x14ac:dyDescent="0.25">
      <c r="A54" s="244">
        <v>35</v>
      </c>
      <c r="B54" s="245" t="s">
        <v>1778</v>
      </c>
      <c r="C54" s="255" t="s">
        <v>1964</v>
      </c>
      <c r="D54" s="246" t="s">
        <v>333</v>
      </c>
      <c r="E54" s="247">
        <v>9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9">
        <v>0</v>
      </c>
      <c r="O54" s="249">
        <f>ROUND(E54*N54,2)</f>
        <v>0</v>
      </c>
      <c r="P54" s="249">
        <v>0</v>
      </c>
      <c r="Q54" s="250">
        <f>ROUND(E54*P54,2)</f>
        <v>0</v>
      </c>
      <c r="R54" s="225"/>
      <c r="S54" s="225" t="s">
        <v>289</v>
      </c>
      <c r="T54" s="225" t="s">
        <v>277</v>
      </c>
      <c r="U54" s="225">
        <v>0</v>
      </c>
      <c r="V54" s="225">
        <f>ROUND(E54*U54,2)</f>
        <v>0</v>
      </c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1948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4">
        <v>36</v>
      </c>
      <c r="B55" s="245" t="s">
        <v>1778</v>
      </c>
      <c r="C55" s="255" t="s">
        <v>1965</v>
      </c>
      <c r="D55" s="246" t="s">
        <v>1962</v>
      </c>
      <c r="E55" s="247">
        <v>6.5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50">
        <f>ROUND(E55*P55,2)</f>
        <v>0</v>
      </c>
      <c r="R55" s="225"/>
      <c r="S55" s="225" t="s">
        <v>289</v>
      </c>
      <c r="T55" s="225" t="s">
        <v>277</v>
      </c>
      <c r="U55" s="225">
        <v>0</v>
      </c>
      <c r="V55" s="225">
        <f>ROUND(E55*U55,2)</f>
        <v>0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1948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4">
        <v>37</v>
      </c>
      <c r="B56" s="245" t="s">
        <v>1778</v>
      </c>
      <c r="C56" s="255" t="s">
        <v>1966</v>
      </c>
      <c r="D56" s="246" t="s">
        <v>1940</v>
      </c>
      <c r="E56" s="247">
        <v>7.34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9">
        <v>0</v>
      </c>
      <c r="O56" s="249">
        <f>ROUND(E56*N56,2)</f>
        <v>0</v>
      </c>
      <c r="P56" s="249">
        <v>0</v>
      </c>
      <c r="Q56" s="250">
        <f>ROUND(E56*P56,2)</f>
        <v>0</v>
      </c>
      <c r="R56" s="225"/>
      <c r="S56" s="225" t="s">
        <v>289</v>
      </c>
      <c r="T56" s="225" t="s">
        <v>277</v>
      </c>
      <c r="U56" s="225">
        <v>0</v>
      </c>
      <c r="V56" s="225">
        <f>ROUND(E56*U56,2)</f>
        <v>0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1948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7">
        <v>38</v>
      </c>
      <c r="B57" s="238" t="s">
        <v>1778</v>
      </c>
      <c r="C57" s="253" t="s">
        <v>1967</v>
      </c>
      <c r="D57" s="239" t="s">
        <v>320</v>
      </c>
      <c r="E57" s="240">
        <v>6.25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0</v>
      </c>
      <c r="O57" s="242">
        <f>ROUND(E57*N57,2)</f>
        <v>0</v>
      </c>
      <c r="P57" s="242">
        <v>0</v>
      </c>
      <c r="Q57" s="243">
        <f>ROUND(E57*P57,2)</f>
        <v>0</v>
      </c>
      <c r="R57" s="225"/>
      <c r="S57" s="225" t="s">
        <v>289</v>
      </c>
      <c r="T57" s="225" t="s">
        <v>277</v>
      </c>
      <c r="U57" s="225">
        <v>0</v>
      </c>
      <c r="V57" s="225">
        <f>ROUND(E57*U57,2)</f>
        <v>0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1948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54" t="s">
        <v>1968</v>
      </c>
      <c r="D58" s="226"/>
      <c r="E58" s="227">
        <v>6.25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280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x14ac:dyDescent="0.25">
      <c r="A59" s="231" t="s">
        <v>271</v>
      </c>
      <c r="B59" s="232" t="s">
        <v>214</v>
      </c>
      <c r="C59" s="252" t="s">
        <v>215</v>
      </c>
      <c r="D59" s="233"/>
      <c r="E59" s="234"/>
      <c r="F59" s="235"/>
      <c r="G59" s="235">
        <f>SUMIF(AG60:AG96,"&lt;&gt;NOR",G60:G96)</f>
        <v>0</v>
      </c>
      <c r="H59" s="235"/>
      <c r="I59" s="235">
        <f>SUM(I60:I96)</f>
        <v>0</v>
      </c>
      <c r="J59" s="235"/>
      <c r="K59" s="235">
        <f>SUM(K60:K96)</f>
        <v>0</v>
      </c>
      <c r="L59" s="235"/>
      <c r="M59" s="235">
        <f>SUM(M60:M96)</f>
        <v>0</v>
      </c>
      <c r="N59" s="235"/>
      <c r="O59" s="235">
        <f>SUM(O60:O96)</f>
        <v>0</v>
      </c>
      <c r="P59" s="235"/>
      <c r="Q59" s="236">
        <f>SUM(Q60:Q96)</f>
        <v>0</v>
      </c>
      <c r="R59" s="230"/>
      <c r="S59" s="230"/>
      <c r="T59" s="230"/>
      <c r="U59" s="230"/>
      <c r="V59" s="230">
        <f>SUM(V60:V96)</f>
        <v>108.17000000000002</v>
      </c>
      <c r="W59" s="230"/>
      <c r="AG59" t="s">
        <v>272</v>
      </c>
    </row>
    <row r="60" spans="1:60" outlineLevel="1" x14ac:dyDescent="0.25">
      <c r="A60" s="237">
        <v>39</v>
      </c>
      <c r="B60" s="238" t="s">
        <v>1969</v>
      </c>
      <c r="C60" s="253" t="s">
        <v>1970</v>
      </c>
      <c r="D60" s="239" t="s">
        <v>333</v>
      </c>
      <c r="E60" s="240">
        <v>41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0</v>
      </c>
      <c r="O60" s="242">
        <f>ROUND(E60*N60,2)</f>
        <v>0</v>
      </c>
      <c r="P60" s="242">
        <v>0</v>
      </c>
      <c r="Q60" s="243">
        <f>ROUND(E60*P60,2)</f>
        <v>0</v>
      </c>
      <c r="R60" s="225"/>
      <c r="S60" s="225" t="s">
        <v>1971</v>
      </c>
      <c r="T60" s="225" t="s">
        <v>277</v>
      </c>
      <c r="U60" s="225">
        <v>7.1999999999999995E-2</v>
      </c>
      <c r="V60" s="225">
        <f>ROUND(E60*U60,2)</f>
        <v>2.95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659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54" t="s">
        <v>1972</v>
      </c>
      <c r="D61" s="226"/>
      <c r="E61" s="227">
        <v>41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280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37">
        <v>40</v>
      </c>
      <c r="B62" s="238" t="s">
        <v>1973</v>
      </c>
      <c r="C62" s="253" t="s">
        <v>1974</v>
      </c>
      <c r="D62" s="239" t="s">
        <v>333</v>
      </c>
      <c r="E62" s="240">
        <v>41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0</v>
      </c>
      <c r="O62" s="242">
        <f>ROUND(E62*N62,2)</f>
        <v>0</v>
      </c>
      <c r="P62" s="242">
        <v>0</v>
      </c>
      <c r="Q62" s="243">
        <f>ROUND(E62*P62,2)</f>
        <v>0</v>
      </c>
      <c r="R62" s="225"/>
      <c r="S62" s="225" t="s">
        <v>276</v>
      </c>
      <c r="T62" s="225" t="s">
        <v>277</v>
      </c>
      <c r="U62" s="225">
        <v>0.26800000000000002</v>
      </c>
      <c r="V62" s="225">
        <f>ROUND(E62*U62,2)</f>
        <v>10.99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659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54" t="s">
        <v>1972</v>
      </c>
      <c r="D63" s="226"/>
      <c r="E63" s="227">
        <v>41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280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37">
        <v>41</v>
      </c>
      <c r="B64" s="238" t="s">
        <v>1975</v>
      </c>
      <c r="C64" s="253" t="s">
        <v>1976</v>
      </c>
      <c r="D64" s="239" t="s">
        <v>333</v>
      </c>
      <c r="E64" s="240">
        <v>8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0</v>
      </c>
      <c r="O64" s="242">
        <f>ROUND(E64*N64,2)</f>
        <v>0</v>
      </c>
      <c r="P64" s="242">
        <v>0</v>
      </c>
      <c r="Q64" s="243">
        <f>ROUND(E64*P64,2)</f>
        <v>0</v>
      </c>
      <c r="R64" s="225"/>
      <c r="S64" s="225" t="s">
        <v>276</v>
      </c>
      <c r="T64" s="225" t="s">
        <v>277</v>
      </c>
      <c r="U64" s="225">
        <v>0.92900000000000005</v>
      </c>
      <c r="V64" s="225">
        <f>ROUND(E64*U64,2)</f>
        <v>7.43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659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4" t="s">
        <v>1977</v>
      </c>
      <c r="D65" s="226"/>
      <c r="E65" s="227">
        <v>8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280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37">
        <v>42</v>
      </c>
      <c r="B66" s="238" t="s">
        <v>1978</v>
      </c>
      <c r="C66" s="253" t="s">
        <v>1979</v>
      </c>
      <c r="D66" s="239" t="s">
        <v>333</v>
      </c>
      <c r="E66" s="240">
        <v>2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2">
        <v>0</v>
      </c>
      <c r="O66" s="242">
        <f>ROUND(E66*N66,2)</f>
        <v>0</v>
      </c>
      <c r="P66" s="242">
        <v>0</v>
      </c>
      <c r="Q66" s="243">
        <f>ROUND(E66*P66,2)</f>
        <v>0</v>
      </c>
      <c r="R66" s="225"/>
      <c r="S66" s="225" t="s">
        <v>276</v>
      </c>
      <c r="T66" s="225" t="s">
        <v>277</v>
      </c>
      <c r="U66" s="225">
        <v>0.94499999999999995</v>
      </c>
      <c r="V66" s="225">
        <f>ROUND(E66*U66,2)</f>
        <v>1.89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659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54" t="s">
        <v>1980</v>
      </c>
      <c r="D67" s="226"/>
      <c r="E67" s="227">
        <v>2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280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37">
        <v>43</v>
      </c>
      <c r="B68" s="238" t="s">
        <v>1981</v>
      </c>
      <c r="C68" s="253" t="s">
        <v>1982</v>
      </c>
      <c r="D68" s="239" t="s">
        <v>333</v>
      </c>
      <c r="E68" s="240">
        <v>4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0</v>
      </c>
      <c r="O68" s="242">
        <f>ROUND(E68*N68,2)</f>
        <v>0</v>
      </c>
      <c r="P68" s="242">
        <v>0</v>
      </c>
      <c r="Q68" s="243">
        <f>ROUND(E68*P68,2)</f>
        <v>0</v>
      </c>
      <c r="R68" s="225"/>
      <c r="S68" s="225" t="s">
        <v>276</v>
      </c>
      <c r="T68" s="225" t="s">
        <v>277</v>
      </c>
      <c r="U68" s="225">
        <v>0.94499999999999995</v>
      </c>
      <c r="V68" s="225">
        <f>ROUND(E68*U68,2)</f>
        <v>3.78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659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4" t="s">
        <v>1983</v>
      </c>
      <c r="D69" s="226"/>
      <c r="E69" s="227">
        <v>4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280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37">
        <v>44</v>
      </c>
      <c r="B70" s="238" t="s">
        <v>1984</v>
      </c>
      <c r="C70" s="253" t="s">
        <v>1985</v>
      </c>
      <c r="D70" s="239" t="s">
        <v>333</v>
      </c>
      <c r="E70" s="240">
        <v>1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2">
        <v>0</v>
      </c>
      <c r="O70" s="242">
        <f>ROUND(E70*N70,2)</f>
        <v>0</v>
      </c>
      <c r="P70" s="242">
        <v>0</v>
      </c>
      <c r="Q70" s="243">
        <f>ROUND(E70*P70,2)</f>
        <v>0</v>
      </c>
      <c r="R70" s="225"/>
      <c r="S70" s="225" t="s">
        <v>276</v>
      </c>
      <c r="T70" s="225" t="s">
        <v>277</v>
      </c>
      <c r="U70" s="225">
        <v>1.127</v>
      </c>
      <c r="V70" s="225">
        <f>ROUND(E70*U70,2)</f>
        <v>1.1299999999999999</v>
      </c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659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54" t="s">
        <v>1986</v>
      </c>
      <c r="D71" s="226"/>
      <c r="E71" s="227">
        <v>1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280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37">
        <v>45</v>
      </c>
      <c r="B72" s="238" t="s">
        <v>1987</v>
      </c>
      <c r="C72" s="253" t="s">
        <v>1988</v>
      </c>
      <c r="D72" s="239" t="s">
        <v>333</v>
      </c>
      <c r="E72" s="240">
        <v>4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2">
        <v>0</v>
      </c>
      <c r="O72" s="242">
        <f>ROUND(E72*N72,2)</f>
        <v>0</v>
      </c>
      <c r="P72" s="242">
        <v>0</v>
      </c>
      <c r="Q72" s="243">
        <f>ROUND(E72*P72,2)</f>
        <v>0</v>
      </c>
      <c r="R72" s="225"/>
      <c r="S72" s="225" t="s">
        <v>276</v>
      </c>
      <c r="T72" s="225" t="s">
        <v>277</v>
      </c>
      <c r="U72" s="225">
        <v>0.94499999999999995</v>
      </c>
      <c r="V72" s="225">
        <f>ROUND(E72*U72,2)</f>
        <v>3.78</v>
      </c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659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54" t="s">
        <v>1983</v>
      </c>
      <c r="D73" s="226"/>
      <c r="E73" s="227">
        <v>4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280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37">
        <v>46</v>
      </c>
      <c r="B74" s="238" t="s">
        <v>1989</v>
      </c>
      <c r="C74" s="253" t="s">
        <v>1990</v>
      </c>
      <c r="D74" s="239" t="s">
        <v>333</v>
      </c>
      <c r="E74" s="240">
        <v>3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0</v>
      </c>
      <c r="O74" s="242">
        <f>ROUND(E74*N74,2)</f>
        <v>0</v>
      </c>
      <c r="P74" s="242">
        <v>0</v>
      </c>
      <c r="Q74" s="243">
        <f>ROUND(E74*P74,2)</f>
        <v>0</v>
      </c>
      <c r="R74" s="225"/>
      <c r="S74" s="225" t="s">
        <v>276</v>
      </c>
      <c r="T74" s="225" t="s">
        <v>277</v>
      </c>
      <c r="U74" s="225">
        <v>0.95299999999999996</v>
      </c>
      <c r="V74" s="225">
        <f>ROUND(E74*U74,2)</f>
        <v>2.86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659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4" t="s">
        <v>1991</v>
      </c>
      <c r="D75" s="226"/>
      <c r="E75" s="227">
        <v>3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280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37">
        <v>47</v>
      </c>
      <c r="B76" s="238" t="s">
        <v>1992</v>
      </c>
      <c r="C76" s="253" t="s">
        <v>1993</v>
      </c>
      <c r="D76" s="239" t="s">
        <v>333</v>
      </c>
      <c r="E76" s="240">
        <v>1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2">
        <v>0</v>
      </c>
      <c r="O76" s="242">
        <f>ROUND(E76*N76,2)</f>
        <v>0</v>
      </c>
      <c r="P76" s="242">
        <v>0</v>
      </c>
      <c r="Q76" s="243">
        <f>ROUND(E76*P76,2)</f>
        <v>0</v>
      </c>
      <c r="R76" s="225"/>
      <c r="S76" s="225" t="s">
        <v>276</v>
      </c>
      <c r="T76" s="225" t="s">
        <v>277</v>
      </c>
      <c r="U76" s="225">
        <v>0.96099999999999997</v>
      </c>
      <c r="V76" s="225">
        <f>ROUND(E76*U76,2)</f>
        <v>0.96</v>
      </c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659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54" t="s">
        <v>1986</v>
      </c>
      <c r="D77" s="226"/>
      <c r="E77" s="227">
        <v>1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280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37">
        <v>48</v>
      </c>
      <c r="B78" s="238" t="s">
        <v>1994</v>
      </c>
      <c r="C78" s="253" t="s">
        <v>1995</v>
      </c>
      <c r="D78" s="239" t="s">
        <v>333</v>
      </c>
      <c r="E78" s="240">
        <v>4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</v>
      </c>
      <c r="O78" s="242">
        <f>ROUND(E78*N78,2)</f>
        <v>0</v>
      </c>
      <c r="P78" s="242">
        <v>0</v>
      </c>
      <c r="Q78" s="243">
        <f>ROUND(E78*P78,2)</f>
        <v>0</v>
      </c>
      <c r="R78" s="225"/>
      <c r="S78" s="225" t="s">
        <v>276</v>
      </c>
      <c r="T78" s="225" t="s">
        <v>277</v>
      </c>
      <c r="U78" s="225">
        <v>1</v>
      </c>
      <c r="V78" s="225">
        <f>ROUND(E78*U78,2)</f>
        <v>4</v>
      </c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659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54" t="s">
        <v>1983</v>
      </c>
      <c r="D79" s="226"/>
      <c r="E79" s="227">
        <v>4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280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37">
        <v>49</v>
      </c>
      <c r="B80" s="238" t="s">
        <v>1996</v>
      </c>
      <c r="C80" s="253" t="s">
        <v>1997</v>
      </c>
      <c r="D80" s="239" t="s">
        <v>333</v>
      </c>
      <c r="E80" s="240">
        <v>5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0</v>
      </c>
      <c r="O80" s="242">
        <f>ROUND(E80*N80,2)</f>
        <v>0</v>
      </c>
      <c r="P80" s="242">
        <v>0</v>
      </c>
      <c r="Q80" s="243">
        <f>ROUND(E80*P80,2)</f>
        <v>0</v>
      </c>
      <c r="R80" s="225"/>
      <c r="S80" s="225" t="s">
        <v>276</v>
      </c>
      <c r="T80" s="225" t="s">
        <v>277</v>
      </c>
      <c r="U80" s="225">
        <v>1.008</v>
      </c>
      <c r="V80" s="225">
        <f>ROUND(E80*U80,2)</f>
        <v>5.04</v>
      </c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659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54" t="s">
        <v>1998</v>
      </c>
      <c r="D81" s="226"/>
      <c r="E81" s="227">
        <v>5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280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37">
        <v>50</v>
      </c>
      <c r="B82" s="238" t="s">
        <v>1999</v>
      </c>
      <c r="C82" s="253" t="s">
        <v>2000</v>
      </c>
      <c r="D82" s="239" t="s">
        <v>333</v>
      </c>
      <c r="E82" s="240">
        <v>3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0</v>
      </c>
      <c r="O82" s="242">
        <f>ROUND(E82*N82,2)</f>
        <v>0</v>
      </c>
      <c r="P82" s="242">
        <v>0</v>
      </c>
      <c r="Q82" s="243">
        <f>ROUND(E82*P82,2)</f>
        <v>0</v>
      </c>
      <c r="R82" s="225"/>
      <c r="S82" s="225" t="s">
        <v>276</v>
      </c>
      <c r="T82" s="225" t="s">
        <v>277</v>
      </c>
      <c r="U82" s="225">
        <v>1.127</v>
      </c>
      <c r="V82" s="225">
        <f>ROUND(E82*U82,2)</f>
        <v>3.38</v>
      </c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659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4" t="s">
        <v>1991</v>
      </c>
      <c r="D83" s="226"/>
      <c r="E83" s="227">
        <v>3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280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37">
        <v>51</v>
      </c>
      <c r="B84" s="238" t="s">
        <v>2001</v>
      </c>
      <c r="C84" s="253" t="s">
        <v>2002</v>
      </c>
      <c r="D84" s="239" t="s">
        <v>333</v>
      </c>
      <c r="E84" s="240">
        <v>2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2">
        <v>0</v>
      </c>
      <c r="O84" s="242">
        <f>ROUND(E84*N84,2)</f>
        <v>0</v>
      </c>
      <c r="P84" s="242">
        <v>0</v>
      </c>
      <c r="Q84" s="243">
        <f>ROUND(E84*P84,2)</f>
        <v>0</v>
      </c>
      <c r="R84" s="225"/>
      <c r="S84" s="225" t="s">
        <v>276</v>
      </c>
      <c r="T84" s="225" t="s">
        <v>277</v>
      </c>
      <c r="U84" s="225">
        <v>1.1835</v>
      </c>
      <c r="V84" s="225">
        <f>ROUND(E84*U84,2)</f>
        <v>2.37</v>
      </c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659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4" t="s">
        <v>1980</v>
      </c>
      <c r="D85" s="226"/>
      <c r="E85" s="227">
        <v>2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280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37">
        <v>52</v>
      </c>
      <c r="B86" s="238" t="s">
        <v>2003</v>
      </c>
      <c r="C86" s="253" t="s">
        <v>2004</v>
      </c>
      <c r="D86" s="239" t="s">
        <v>333</v>
      </c>
      <c r="E86" s="240">
        <v>2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2">
        <v>0</v>
      </c>
      <c r="O86" s="242">
        <f>ROUND(E86*N86,2)</f>
        <v>0</v>
      </c>
      <c r="P86" s="242">
        <v>0</v>
      </c>
      <c r="Q86" s="243">
        <f>ROUND(E86*P86,2)</f>
        <v>0</v>
      </c>
      <c r="R86" s="225"/>
      <c r="S86" s="225" t="s">
        <v>276</v>
      </c>
      <c r="T86" s="225" t="s">
        <v>277</v>
      </c>
      <c r="U86" s="225">
        <v>1.3145</v>
      </c>
      <c r="V86" s="225">
        <f>ROUND(E86*U86,2)</f>
        <v>2.63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659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4" t="s">
        <v>1980</v>
      </c>
      <c r="D87" s="226"/>
      <c r="E87" s="227">
        <v>2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280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7">
        <v>53</v>
      </c>
      <c r="B88" s="238" t="s">
        <v>2005</v>
      </c>
      <c r="C88" s="253" t="s">
        <v>2006</v>
      </c>
      <c r="D88" s="239" t="s">
        <v>333</v>
      </c>
      <c r="E88" s="240">
        <v>2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2">
        <v>0</v>
      </c>
      <c r="O88" s="242">
        <f>ROUND(E88*N88,2)</f>
        <v>0</v>
      </c>
      <c r="P88" s="242">
        <v>0</v>
      </c>
      <c r="Q88" s="243">
        <f>ROUND(E88*P88,2)</f>
        <v>0</v>
      </c>
      <c r="R88" s="225"/>
      <c r="S88" s="225" t="s">
        <v>276</v>
      </c>
      <c r="T88" s="225" t="s">
        <v>277</v>
      </c>
      <c r="U88" s="225">
        <v>1.3305</v>
      </c>
      <c r="V88" s="225">
        <f>ROUND(E88*U88,2)</f>
        <v>2.66</v>
      </c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659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4" t="s">
        <v>1980</v>
      </c>
      <c r="D89" s="226"/>
      <c r="E89" s="227">
        <v>2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280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37">
        <v>54</v>
      </c>
      <c r="B90" s="238" t="s">
        <v>2007</v>
      </c>
      <c r="C90" s="253" t="s">
        <v>2008</v>
      </c>
      <c r="D90" s="239" t="s">
        <v>333</v>
      </c>
      <c r="E90" s="240">
        <v>35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2">
        <v>0</v>
      </c>
      <c r="O90" s="242">
        <f>ROUND(E90*N90,2)</f>
        <v>0</v>
      </c>
      <c r="P90" s="242">
        <v>0</v>
      </c>
      <c r="Q90" s="243">
        <f>ROUND(E90*P90,2)</f>
        <v>0</v>
      </c>
      <c r="R90" s="225"/>
      <c r="S90" s="225" t="s">
        <v>276</v>
      </c>
      <c r="T90" s="225" t="s">
        <v>277</v>
      </c>
      <c r="U90" s="225">
        <v>0.86799999999999999</v>
      </c>
      <c r="V90" s="225">
        <f>ROUND(E90*U90,2)</f>
        <v>30.38</v>
      </c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659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4" t="s">
        <v>2009</v>
      </c>
      <c r="D91" s="226"/>
      <c r="E91" s="227">
        <v>35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280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37">
        <v>55</v>
      </c>
      <c r="B92" s="238" t="s">
        <v>2010</v>
      </c>
      <c r="C92" s="253" t="s">
        <v>2011</v>
      </c>
      <c r="D92" s="239" t="s">
        <v>333</v>
      </c>
      <c r="E92" s="240">
        <v>6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0</v>
      </c>
      <c r="O92" s="242">
        <f>ROUND(E92*N92,2)</f>
        <v>0</v>
      </c>
      <c r="P92" s="242">
        <v>0</v>
      </c>
      <c r="Q92" s="243">
        <f>ROUND(E92*P92,2)</f>
        <v>0</v>
      </c>
      <c r="R92" s="225"/>
      <c r="S92" s="225" t="s">
        <v>276</v>
      </c>
      <c r="T92" s="225" t="s">
        <v>277</v>
      </c>
      <c r="U92" s="225">
        <v>1.3169999999999999</v>
      </c>
      <c r="V92" s="225">
        <f>ROUND(E92*U92,2)</f>
        <v>7.9</v>
      </c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659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4" t="s">
        <v>2012</v>
      </c>
      <c r="D93" s="226"/>
      <c r="E93" s="227">
        <v>6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280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44">
        <v>56</v>
      </c>
      <c r="B94" s="245" t="s">
        <v>2013</v>
      </c>
      <c r="C94" s="255" t="s">
        <v>2014</v>
      </c>
      <c r="D94" s="246" t="s">
        <v>333</v>
      </c>
      <c r="E94" s="247">
        <v>19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9">
        <v>0</v>
      </c>
      <c r="O94" s="249">
        <f>ROUND(E94*N94,2)</f>
        <v>0</v>
      </c>
      <c r="P94" s="249">
        <v>0</v>
      </c>
      <c r="Q94" s="250">
        <f>ROUND(E94*P94,2)</f>
        <v>0</v>
      </c>
      <c r="R94" s="225"/>
      <c r="S94" s="225" t="s">
        <v>276</v>
      </c>
      <c r="T94" s="225" t="s">
        <v>277</v>
      </c>
      <c r="U94" s="225">
        <v>0.26800000000000002</v>
      </c>
      <c r="V94" s="225">
        <f>ROUND(E94*U94,2)</f>
        <v>5.09</v>
      </c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659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44">
        <v>57</v>
      </c>
      <c r="B95" s="245" t="s">
        <v>2015</v>
      </c>
      <c r="C95" s="255" t="s">
        <v>2016</v>
      </c>
      <c r="D95" s="246" t="s">
        <v>333</v>
      </c>
      <c r="E95" s="247">
        <v>10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9">
        <v>0</v>
      </c>
      <c r="O95" s="249">
        <f>ROUND(E95*N95,2)</f>
        <v>0</v>
      </c>
      <c r="P95" s="249">
        <v>0</v>
      </c>
      <c r="Q95" s="250">
        <f>ROUND(E95*P95,2)</f>
        <v>0</v>
      </c>
      <c r="R95" s="225"/>
      <c r="S95" s="225" t="s">
        <v>276</v>
      </c>
      <c r="T95" s="225" t="s">
        <v>277</v>
      </c>
      <c r="U95" s="225">
        <v>0.36099999999999999</v>
      </c>
      <c r="V95" s="225">
        <f>ROUND(E95*U95,2)</f>
        <v>3.61</v>
      </c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659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37">
        <v>58</v>
      </c>
      <c r="B96" s="238" t="s">
        <v>2017</v>
      </c>
      <c r="C96" s="253" t="s">
        <v>2018</v>
      </c>
      <c r="D96" s="239" t="s">
        <v>320</v>
      </c>
      <c r="E96" s="240">
        <v>1.73529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2">
        <v>0</v>
      </c>
      <c r="O96" s="242">
        <f>ROUND(E96*N96,2)</f>
        <v>0</v>
      </c>
      <c r="P96" s="242">
        <v>0</v>
      </c>
      <c r="Q96" s="243">
        <f>ROUND(E96*P96,2)</f>
        <v>0</v>
      </c>
      <c r="R96" s="225"/>
      <c r="S96" s="225" t="s">
        <v>276</v>
      </c>
      <c r="T96" s="225" t="s">
        <v>277</v>
      </c>
      <c r="U96" s="225">
        <v>3.0750000000000002</v>
      </c>
      <c r="V96" s="225">
        <f>ROUND(E96*U96,2)</f>
        <v>5.34</v>
      </c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659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33" x14ac:dyDescent="0.25">
      <c r="A97" s="5"/>
      <c r="B97" s="6"/>
      <c r="C97" s="258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E97">
        <v>15</v>
      </c>
      <c r="AF97">
        <v>21</v>
      </c>
    </row>
    <row r="98" spans="1:33" x14ac:dyDescent="0.25">
      <c r="A98" s="209"/>
      <c r="B98" s="210" t="s">
        <v>31</v>
      </c>
      <c r="C98" s="259"/>
      <c r="D98" s="211"/>
      <c r="E98" s="212"/>
      <c r="F98" s="212"/>
      <c r="G98" s="251">
        <f>G8+G11+G32+G59</f>
        <v>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AE98">
        <f>SUMIF(L7:L96,AE97,G7:G96)</f>
        <v>0</v>
      </c>
      <c r="AF98">
        <f>SUMIF(L7:L96,AF97,G7:G96)</f>
        <v>0</v>
      </c>
      <c r="AG98" t="s">
        <v>915</v>
      </c>
    </row>
    <row r="99" spans="1:33" x14ac:dyDescent="0.25">
      <c r="A99" s="5"/>
      <c r="B99" s="6"/>
      <c r="C99" s="258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5">
      <c r="A100" s="5"/>
      <c r="B100" s="6"/>
      <c r="C100" s="258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33" x14ac:dyDescent="0.25">
      <c r="A101" s="213" t="s">
        <v>916</v>
      </c>
      <c r="B101" s="213"/>
      <c r="C101" s="260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5">
      <c r="A102" s="214"/>
      <c r="B102" s="215"/>
      <c r="C102" s="261"/>
      <c r="D102" s="215"/>
      <c r="E102" s="215"/>
      <c r="F102" s="215"/>
      <c r="G102" s="21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AG102" t="s">
        <v>917</v>
      </c>
    </row>
    <row r="103" spans="1:33" x14ac:dyDescent="0.25">
      <c r="A103" s="217"/>
      <c r="B103" s="218"/>
      <c r="C103" s="262"/>
      <c r="D103" s="218"/>
      <c r="E103" s="218"/>
      <c r="F103" s="218"/>
      <c r="G103" s="21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33" x14ac:dyDescent="0.25">
      <c r="A104" s="217"/>
      <c r="B104" s="218"/>
      <c r="C104" s="262"/>
      <c r="D104" s="218"/>
      <c r="E104" s="218"/>
      <c r="F104" s="218"/>
      <c r="G104" s="21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33" x14ac:dyDescent="0.25">
      <c r="A105" s="217"/>
      <c r="B105" s="218"/>
      <c r="C105" s="262"/>
      <c r="D105" s="218"/>
      <c r="E105" s="218"/>
      <c r="F105" s="218"/>
      <c r="G105" s="21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33" x14ac:dyDescent="0.25">
      <c r="A106" s="220"/>
      <c r="B106" s="221"/>
      <c r="C106" s="263"/>
      <c r="D106" s="221"/>
      <c r="E106" s="221"/>
      <c r="F106" s="221"/>
      <c r="G106" s="22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33" x14ac:dyDescent="0.25">
      <c r="A107" s="5"/>
      <c r="B107" s="6"/>
      <c r="C107" s="258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33" x14ac:dyDescent="0.25">
      <c r="C108" s="264"/>
      <c r="D108" s="190"/>
      <c r="AG108" t="s">
        <v>918</v>
      </c>
    </row>
    <row r="109" spans="1:33" x14ac:dyDescent="0.25">
      <c r="D109" s="190"/>
    </row>
    <row r="110" spans="1:33" x14ac:dyDescent="0.25">
      <c r="D110" s="190"/>
    </row>
    <row r="111" spans="1:33" x14ac:dyDescent="0.25">
      <c r="D111" s="190"/>
    </row>
    <row r="112" spans="1:33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JosuNBb9wGfsP1WBRToliJgPeVaGw+XfC1WCEJkwut7e9acCclKXDitNx+p7cDFQghgzJ670PqT3P5ojuMh9RA==" saltValue="OWBbzp8qZvw9DZPEqWU9qA==" spinCount="100000" sheet="1"/>
  <mergeCells count="6">
    <mergeCell ref="A1:G1"/>
    <mergeCell ref="C2:G2"/>
    <mergeCell ref="C3:G3"/>
    <mergeCell ref="C4:G4"/>
    <mergeCell ref="A101:C101"/>
    <mergeCell ref="A102:G10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68</v>
      </c>
      <c r="C4" s="198" t="s">
        <v>69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194</v>
      </c>
      <c r="C8" s="252" t="s">
        <v>195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5"/>
      <c r="O8" s="235">
        <f>SUM(O9:O16)</f>
        <v>0</v>
      </c>
      <c r="P8" s="235"/>
      <c r="Q8" s="236">
        <f>SUM(Q9:Q16)</f>
        <v>0</v>
      </c>
      <c r="R8" s="230"/>
      <c r="S8" s="230"/>
      <c r="T8" s="230"/>
      <c r="U8" s="230"/>
      <c r="V8" s="230">
        <f>SUM(V9:V16)</f>
        <v>0</v>
      </c>
      <c r="W8" s="230"/>
      <c r="AG8" t="s">
        <v>272</v>
      </c>
    </row>
    <row r="9" spans="1:60" ht="20.399999999999999" outlineLevel="1" x14ac:dyDescent="0.25">
      <c r="A9" s="244">
        <v>1</v>
      </c>
      <c r="B9" s="245" t="s">
        <v>2019</v>
      </c>
      <c r="C9" s="255" t="s">
        <v>2020</v>
      </c>
      <c r="D9" s="246" t="s">
        <v>1642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50">
        <f>ROUND(E9*P9,2)</f>
        <v>0</v>
      </c>
      <c r="R9" s="225"/>
      <c r="S9" s="225" t="s">
        <v>289</v>
      </c>
      <c r="T9" s="225" t="s">
        <v>277</v>
      </c>
      <c r="U9" s="225">
        <v>0</v>
      </c>
      <c r="V9" s="225">
        <f>ROUND(E9*U9,2)</f>
        <v>0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278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4">
        <v>2</v>
      </c>
      <c r="B10" s="245" t="s">
        <v>2021</v>
      </c>
      <c r="C10" s="255" t="s">
        <v>2022</v>
      </c>
      <c r="D10" s="246" t="s">
        <v>1642</v>
      </c>
      <c r="E10" s="247">
        <v>1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9">
        <v>0</v>
      </c>
      <c r="O10" s="249">
        <f>ROUND(E10*N10,2)</f>
        <v>0</v>
      </c>
      <c r="P10" s="249">
        <v>0</v>
      </c>
      <c r="Q10" s="250">
        <f>ROUND(E10*P10,2)</f>
        <v>0</v>
      </c>
      <c r="R10" s="225"/>
      <c r="S10" s="225" t="s">
        <v>810</v>
      </c>
      <c r="T10" s="225" t="s">
        <v>277</v>
      </c>
      <c r="U10" s="225">
        <v>0</v>
      </c>
      <c r="V10" s="225">
        <f>ROUND(E10*U10,2)</f>
        <v>0</v>
      </c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2023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4">
        <v>3</v>
      </c>
      <c r="B11" s="245" t="s">
        <v>122</v>
      </c>
      <c r="C11" s="255" t="s">
        <v>2024</v>
      </c>
      <c r="D11" s="246" t="s">
        <v>1642</v>
      </c>
      <c r="E11" s="247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50">
        <f>ROUND(E11*P11,2)</f>
        <v>0</v>
      </c>
      <c r="R11" s="225"/>
      <c r="S11" s="225" t="s">
        <v>289</v>
      </c>
      <c r="T11" s="225" t="s">
        <v>277</v>
      </c>
      <c r="U11" s="225">
        <v>0</v>
      </c>
      <c r="V11" s="225">
        <f>ROUND(E11*U11,2)</f>
        <v>0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278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4">
        <v>4</v>
      </c>
      <c r="B12" s="245" t="s">
        <v>128</v>
      </c>
      <c r="C12" s="255" t="s">
        <v>2025</v>
      </c>
      <c r="D12" s="246" t="s">
        <v>1642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9">
        <v>0</v>
      </c>
      <c r="O12" s="249">
        <f>ROUND(E12*N12,2)</f>
        <v>0</v>
      </c>
      <c r="P12" s="249">
        <v>0</v>
      </c>
      <c r="Q12" s="250">
        <f>ROUND(E12*P12,2)</f>
        <v>0</v>
      </c>
      <c r="R12" s="225"/>
      <c r="S12" s="225" t="s">
        <v>289</v>
      </c>
      <c r="T12" s="225" t="s">
        <v>277</v>
      </c>
      <c r="U12" s="225">
        <v>0</v>
      </c>
      <c r="V12" s="225">
        <f>ROUND(E12*U12,2)</f>
        <v>0</v>
      </c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278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44">
        <v>5</v>
      </c>
      <c r="B13" s="245" t="s">
        <v>132</v>
      </c>
      <c r="C13" s="255" t="s">
        <v>2026</v>
      </c>
      <c r="D13" s="246" t="s">
        <v>1642</v>
      </c>
      <c r="E13" s="247">
        <v>2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50">
        <f>ROUND(E13*P13,2)</f>
        <v>0</v>
      </c>
      <c r="R13" s="225"/>
      <c r="S13" s="225" t="s">
        <v>289</v>
      </c>
      <c r="T13" s="225" t="s">
        <v>277</v>
      </c>
      <c r="U13" s="225">
        <v>0</v>
      </c>
      <c r="V13" s="225">
        <f>ROUND(E13*U13,2)</f>
        <v>0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278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4">
        <v>6</v>
      </c>
      <c r="B14" s="245" t="s">
        <v>2027</v>
      </c>
      <c r="C14" s="255" t="s">
        <v>2028</v>
      </c>
      <c r="D14" s="246" t="s">
        <v>370</v>
      </c>
      <c r="E14" s="247">
        <v>2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9">
        <v>0</v>
      </c>
      <c r="O14" s="249">
        <f>ROUND(E14*N14,2)</f>
        <v>0</v>
      </c>
      <c r="P14" s="249">
        <v>0</v>
      </c>
      <c r="Q14" s="250">
        <f>ROUND(E14*P14,2)</f>
        <v>0</v>
      </c>
      <c r="R14" s="225"/>
      <c r="S14" s="225" t="s">
        <v>289</v>
      </c>
      <c r="T14" s="225" t="s">
        <v>277</v>
      </c>
      <c r="U14" s="225">
        <v>0</v>
      </c>
      <c r="V14" s="225">
        <f>ROUND(E14*U14,2)</f>
        <v>0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278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4">
        <v>7</v>
      </c>
      <c r="B15" s="245" t="s">
        <v>2029</v>
      </c>
      <c r="C15" s="255" t="s">
        <v>2030</v>
      </c>
      <c r="D15" s="246" t="s">
        <v>314</v>
      </c>
      <c r="E15" s="247">
        <v>0.5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9">
        <v>0</v>
      </c>
      <c r="O15" s="249">
        <f>ROUND(E15*N15,2)</f>
        <v>0</v>
      </c>
      <c r="P15" s="249">
        <v>0</v>
      </c>
      <c r="Q15" s="250">
        <f>ROUND(E15*P15,2)</f>
        <v>0</v>
      </c>
      <c r="R15" s="225"/>
      <c r="S15" s="225" t="s">
        <v>289</v>
      </c>
      <c r="T15" s="225" t="s">
        <v>277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278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44">
        <v>8</v>
      </c>
      <c r="B16" s="245" t="s">
        <v>146</v>
      </c>
      <c r="C16" s="255" t="s">
        <v>2031</v>
      </c>
      <c r="D16" s="246" t="s">
        <v>239</v>
      </c>
      <c r="E16" s="247">
        <v>10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9">
        <v>0</v>
      </c>
      <c r="O16" s="249">
        <f>ROUND(E16*N16,2)</f>
        <v>0</v>
      </c>
      <c r="P16" s="249">
        <v>0</v>
      </c>
      <c r="Q16" s="250">
        <f>ROUND(E16*P16,2)</f>
        <v>0</v>
      </c>
      <c r="R16" s="225"/>
      <c r="S16" s="225" t="s">
        <v>289</v>
      </c>
      <c r="T16" s="225" t="s">
        <v>277</v>
      </c>
      <c r="U16" s="225">
        <v>0</v>
      </c>
      <c r="V16" s="225">
        <f>ROUND(E16*U16,2)</f>
        <v>0</v>
      </c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278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31" t="s">
        <v>271</v>
      </c>
      <c r="B17" s="232" t="s">
        <v>196</v>
      </c>
      <c r="C17" s="252" t="s">
        <v>197</v>
      </c>
      <c r="D17" s="233"/>
      <c r="E17" s="234"/>
      <c r="F17" s="235"/>
      <c r="G17" s="235">
        <f>SUMIF(AG18:AG25,"&lt;&gt;NOR",G18:G25)</f>
        <v>0</v>
      </c>
      <c r="H17" s="235"/>
      <c r="I17" s="235">
        <f>SUM(I18:I25)</f>
        <v>0</v>
      </c>
      <c r="J17" s="235"/>
      <c r="K17" s="235">
        <f>SUM(K18:K25)</f>
        <v>0</v>
      </c>
      <c r="L17" s="235"/>
      <c r="M17" s="235">
        <f>SUM(M18:M25)</f>
        <v>0</v>
      </c>
      <c r="N17" s="235"/>
      <c r="O17" s="235">
        <f>SUM(O18:O25)</f>
        <v>0</v>
      </c>
      <c r="P17" s="235"/>
      <c r="Q17" s="236">
        <f>SUM(Q18:Q25)</f>
        <v>0</v>
      </c>
      <c r="R17" s="230"/>
      <c r="S17" s="230"/>
      <c r="T17" s="230"/>
      <c r="U17" s="230"/>
      <c r="V17" s="230">
        <f>SUM(V18:V25)</f>
        <v>0</v>
      </c>
      <c r="W17" s="230"/>
      <c r="AG17" t="s">
        <v>272</v>
      </c>
    </row>
    <row r="18" spans="1:60" ht="20.399999999999999" outlineLevel="1" x14ac:dyDescent="0.25">
      <c r="A18" s="244">
        <v>9</v>
      </c>
      <c r="B18" s="245" t="s">
        <v>2032</v>
      </c>
      <c r="C18" s="255" t="s">
        <v>2033</v>
      </c>
      <c r="D18" s="246" t="s">
        <v>1642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9">
        <v>0</v>
      </c>
      <c r="O18" s="249">
        <f>ROUND(E18*N18,2)</f>
        <v>0</v>
      </c>
      <c r="P18" s="249">
        <v>0</v>
      </c>
      <c r="Q18" s="250">
        <f>ROUND(E18*P18,2)</f>
        <v>0</v>
      </c>
      <c r="R18" s="225"/>
      <c r="S18" s="225" t="s">
        <v>289</v>
      </c>
      <c r="T18" s="225" t="s">
        <v>277</v>
      </c>
      <c r="U18" s="225">
        <v>0</v>
      </c>
      <c r="V18" s="225">
        <f>ROUND(E18*U18,2)</f>
        <v>0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1948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44">
        <v>10</v>
      </c>
      <c r="B19" s="245" t="s">
        <v>2021</v>
      </c>
      <c r="C19" s="255" t="s">
        <v>2022</v>
      </c>
      <c r="D19" s="246" t="s">
        <v>1642</v>
      </c>
      <c r="E19" s="247">
        <v>1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9">
        <v>0</v>
      </c>
      <c r="O19" s="249">
        <f>ROUND(E19*N19,2)</f>
        <v>0</v>
      </c>
      <c r="P19" s="249">
        <v>0</v>
      </c>
      <c r="Q19" s="250">
        <f>ROUND(E19*P19,2)</f>
        <v>0</v>
      </c>
      <c r="R19" s="225"/>
      <c r="S19" s="225" t="s">
        <v>810</v>
      </c>
      <c r="T19" s="225" t="s">
        <v>277</v>
      </c>
      <c r="U19" s="225">
        <v>0</v>
      </c>
      <c r="V19" s="225">
        <f>ROUND(E19*U19,2)</f>
        <v>0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2023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44">
        <v>11</v>
      </c>
      <c r="B20" s="245" t="s">
        <v>148</v>
      </c>
      <c r="C20" s="255" t="s">
        <v>2034</v>
      </c>
      <c r="D20" s="246" t="s">
        <v>1642</v>
      </c>
      <c r="E20" s="247">
        <v>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9">
        <v>0</v>
      </c>
      <c r="O20" s="249">
        <f>ROUND(E20*N20,2)</f>
        <v>0</v>
      </c>
      <c r="P20" s="249">
        <v>0</v>
      </c>
      <c r="Q20" s="250">
        <f>ROUND(E20*P20,2)</f>
        <v>0</v>
      </c>
      <c r="R20" s="225"/>
      <c r="S20" s="225" t="s">
        <v>289</v>
      </c>
      <c r="T20" s="225" t="s">
        <v>277</v>
      </c>
      <c r="U20" s="225">
        <v>0</v>
      </c>
      <c r="V20" s="225">
        <f>ROUND(E20*U20,2)</f>
        <v>0</v>
      </c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1948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44">
        <v>12</v>
      </c>
      <c r="B21" s="245" t="s">
        <v>122</v>
      </c>
      <c r="C21" s="255" t="s">
        <v>2024</v>
      </c>
      <c r="D21" s="246" t="s">
        <v>1642</v>
      </c>
      <c r="E21" s="247">
        <v>1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0</v>
      </c>
      <c r="O21" s="249">
        <f>ROUND(E21*N21,2)</f>
        <v>0</v>
      </c>
      <c r="P21" s="249">
        <v>0</v>
      </c>
      <c r="Q21" s="250">
        <f>ROUND(E21*P21,2)</f>
        <v>0</v>
      </c>
      <c r="R21" s="225"/>
      <c r="S21" s="225" t="s">
        <v>289</v>
      </c>
      <c r="T21" s="225" t="s">
        <v>277</v>
      </c>
      <c r="U21" s="225">
        <v>0</v>
      </c>
      <c r="V21" s="225">
        <f>ROUND(E21*U21,2)</f>
        <v>0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1948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44">
        <v>13</v>
      </c>
      <c r="B22" s="245" t="s">
        <v>128</v>
      </c>
      <c r="C22" s="255" t="s">
        <v>2025</v>
      </c>
      <c r="D22" s="246" t="s">
        <v>1642</v>
      </c>
      <c r="E22" s="247">
        <v>1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9">
        <v>0</v>
      </c>
      <c r="O22" s="249">
        <f>ROUND(E22*N22,2)</f>
        <v>0</v>
      </c>
      <c r="P22" s="249">
        <v>0</v>
      </c>
      <c r="Q22" s="250">
        <f>ROUND(E22*P22,2)</f>
        <v>0</v>
      </c>
      <c r="R22" s="225"/>
      <c r="S22" s="225" t="s">
        <v>289</v>
      </c>
      <c r="T22" s="225" t="s">
        <v>277</v>
      </c>
      <c r="U22" s="225">
        <v>0</v>
      </c>
      <c r="V22" s="225">
        <f>ROUND(E22*U22,2)</f>
        <v>0</v>
      </c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1948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0.399999999999999" outlineLevel="1" x14ac:dyDescent="0.25">
      <c r="A23" s="244">
        <v>14</v>
      </c>
      <c r="B23" s="245" t="s">
        <v>132</v>
      </c>
      <c r="C23" s="255" t="s">
        <v>2026</v>
      </c>
      <c r="D23" s="246" t="s">
        <v>1642</v>
      </c>
      <c r="E23" s="247">
        <v>4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9">
        <v>0</v>
      </c>
      <c r="O23" s="249">
        <f>ROUND(E23*N23,2)</f>
        <v>0</v>
      </c>
      <c r="P23" s="249">
        <v>0</v>
      </c>
      <c r="Q23" s="250">
        <f>ROUND(E23*P23,2)</f>
        <v>0</v>
      </c>
      <c r="R23" s="225"/>
      <c r="S23" s="225" t="s">
        <v>289</v>
      </c>
      <c r="T23" s="225" t="s">
        <v>277</v>
      </c>
      <c r="U23" s="225">
        <v>0</v>
      </c>
      <c r="V23" s="225">
        <f>ROUND(E23*U23,2)</f>
        <v>0</v>
      </c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278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4">
        <v>15</v>
      </c>
      <c r="B24" s="245" t="s">
        <v>2027</v>
      </c>
      <c r="C24" s="255" t="s">
        <v>2028</v>
      </c>
      <c r="D24" s="246" t="s">
        <v>370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0</v>
      </c>
      <c r="O24" s="249">
        <f>ROUND(E24*N24,2)</f>
        <v>0</v>
      </c>
      <c r="P24" s="249">
        <v>0</v>
      </c>
      <c r="Q24" s="250">
        <f>ROUND(E24*P24,2)</f>
        <v>0</v>
      </c>
      <c r="R24" s="225"/>
      <c r="S24" s="225" t="s">
        <v>289</v>
      </c>
      <c r="T24" s="225" t="s">
        <v>277</v>
      </c>
      <c r="U24" s="225">
        <v>0</v>
      </c>
      <c r="V24" s="225">
        <f>ROUND(E24*U24,2)</f>
        <v>0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278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44">
        <v>16</v>
      </c>
      <c r="B25" s="245" t="s">
        <v>146</v>
      </c>
      <c r="C25" s="255" t="s">
        <v>2031</v>
      </c>
      <c r="D25" s="246" t="s">
        <v>239</v>
      </c>
      <c r="E25" s="247">
        <v>13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9">
        <v>0</v>
      </c>
      <c r="O25" s="249">
        <f>ROUND(E25*N25,2)</f>
        <v>0</v>
      </c>
      <c r="P25" s="249">
        <v>0</v>
      </c>
      <c r="Q25" s="250">
        <f>ROUND(E25*P25,2)</f>
        <v>0</v>
      </c>
      <c r="R25" s="225"/>
      <c r="S25" s="225" t="s">
        <v>289</v>
      </c>
      <c r="T25" s="225" t="s">
        <v>277</v>
      </c>
      <c r="U25" s="225">
        <v>0</v>
      </c>
      <c r="V25" s="225">
        <f>ROUND(E25*U25,2)</f>
        <v>0</v>
      </c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278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x14ac:dyDescent="0.25">
      <c r="A26" s="231" t="s">
        <v>271</v>
      </c>
      <c r="B26" s="232" t="s">
        <v>198</v>
      </c>
      <c r="C26" s="252" t="s">
        <v>199</v>
      </c>
      <c r="D26" s="233"/>
      <c r="E26" s="234"/>
      <c r="F26" s="235"/>
      <c r="G26" s="235">
        <f>SUMIF(AG27:AG34,"&lt;&gt;NOR",G27:G34)</f>
        <v>0</v>
      </c>
      <c r="H26" s="235"/>
      <c r="I26" s="235">
        <f>SUM(I27:I34)</f>
        <v>0</v>
      </c>
      <c r="J26" s="235"/>
      <c r="K26" s="235">
        <f>SUM(K27:K34)</f>
        <v>0</v>
      </c>
      <c r="L26" s="235"/>
      <c r="M26" s="235">
        <f>SUM(M27:M34)</f>
        <v>0</v>
      </c>
      <c r="N26" s="235"/>
      <c r="O26" s="235">
        <f>SUM(O27:O34)</f>
        <v>0</v>
      </c>
      <c r="P26" s="235"/>
      <c r="Q26" s="236">
        <f>SUM(Q27:Q34)</f>
        <v>0</v>
      </c>
      <c r="R26" s="230"/>
      <c r="S26" s="230"/>
      <c r="T26" s="230"/>
      <c r="U26" s="230"/>
      <c r="V26" s="230">
        <f>SUM(V27:V34)</f>
        <v>0</v>
      </c>
      <c r="W26" s="230"/>
      <c r="AG26" t="s">
        <v>272</v>
      </c>
    </row>
    <row r="27" spans="1:60" ht="20.399999999999999" outlineLevel="1" x14ac:dyDescent="0.25">
      <c r="A27" s="244">
        <v>17</v>
      </c>
      <c r="B27" s="245" t="s">
        <v>2035</v>
      </c>
      <c r="C27" s="255" t="s">
        <v>2036</v>
      </c>
      <c r="D27" s="246" t="s">
        <v>2037</v>
      </c>
      <c r="E27" s="247">
        <v>1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9">
        <v>0</v>
      </c>
      <c r="O27" s="249">
        <f>ROUND(E27*N27,2)</f>
        <v>0</v>
      </c>
      <c r="P27" s="249">
        <v>0</v>
      </c>
      <c r="Q27" s="250">
        <f>ROUND(E27*P27,2)</f>
        <v>0</v>
      </c>
      <c r="R27" s="225"/>
      <c r="S27" s="225" t="s">
        <v>289</v>
      </c>
      <c r="T27" s="225" t="s">
        <v>277</v>
      </c>
      <c r="U27" s="225">
        <v>0</v>
      </c>
      <c r="V27" s="225">
        <f>ROUND(E27*U27,2)</f>
        <v>0</v>
      </c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1948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44">
        <v>18</v>
      </c>
      <c r="B28" s="245" t="s">
        <v>2021</v>
      </c>
      <c r="C28" s="255" t="s">
        <v>2022</v>
      </c>
      <c r="D28" s="246" t="s">
        <v>1642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9">
        <v>0</v>
      </c>
      <c r="O28" s="249">
        <f>ROUND(E28*N28,2)</f>
        <v>0</v>
      </c>
      <c r="P28" s="249">
        <v>0</v>
      </c>
      <c r="Q28" s="250">
        <f>ROUND(E28*P28,2)</f>
        <v>0</v>
      </c>
      <c r="R28" s="225"/>
      <c r="S28" s="225" t="s">
        <v>810</v>
      </c>
      <c r="T28" s="225" t="s">
        <v>277</v>
      </c>
      <c r="U28" s="225">
        <v>0</v>
      </c>
      <c r="V28" s="225">
        <f>ROUND(E28*U28,2)</f>
        <v>0</v>
      </c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2023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44">
        <v>19</v>
      </c>
      <c r="B29" s="245" t="s">
        <v>148</v>
      </c>
      <c r="C29" s="255" t="s">
        <v>2034</v>
      </c>
      <c r="D29" s="246" t="s">
        <v>1642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9">
        <v>0</v>
      </c>
      <c r="O29" s="249">
        <f>ROUND(E29*N29,2)</f>
        <v>0</v>
      </c>
      <c r="P29" s="249">
        <v>0</v>
      </c>
      <c r="Q29" s="250">
        <f>ROUND(E29*P29,2)</f>
        <v>0</v>
      </c>
      <c r="R29" s="225"/>
      <c r="S29" s="225" t="s">
        <v>289</v>
      </c>
      <c r="T29" s="225" t="s">
        <v>277</v>
      </c>
      <c r="U29" s="225">
        <v>0</v>
      </c>
      <c r="V29" s="225">
        <f>ROUND(E29*U29,2)</f>
        <v>0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1948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44">
        <v>20</v>
      </c>
      <c r="B30" s="245" t="s">
        <v>122</v>
      </c>
      <c r="C30" s="255" t="s">
        <v>2024</v>
      </c>
      <c r="D30" s="246" t="s">
        <v>1642</v>
      </c>
      <c r="E30" s="247">
        <v>1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9">
        <v>0</v>
      </c>
      <c r="O30" s="249">
        <f>ROUND(E30*N30,2)</f>
        <v>0</v>
      </c>
      <c r="P30" s="249">
        <v>0</v>
      </c>
      <c r="Q30" s="250">
        <f>ROUND(E30*P30,2)</f>
        <v>0</v>
      </c>
      <c r="R30" s="225"/>
      <c r="S30" s="225" t="s">
        <v>289</v>
      </c>
      <c r="T30" s="225" t="s">
        <v>277</v>
      </c>
      <c r="U30" s="225">
        <v>0</v>
      </c>
      <c r="V30" s="225">
        <f>ROUND(E30*U30,2)</f>
        <v>0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1948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44">
        <v>21</v>
      </c>
      <c r="B31" s="245" t="s">
        <v>128</v>
      </c>
      <c r="C31" s="255" t="s">
        <v>2025</v>
      </c>
      <c r="D31" s="246" t="s">
        <v>1642</v>
      </c>
      <c r="E31" s="247">
        <v>3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9">
        <v>0</v>
      </c>
      <c r="O31" s="249">
        <f>ROUND(E31*N31,2)</f>
        <v>0</v>
      </c>
      <c r="P31" s="249">
        <v>0</v>
      </c>
      <c r="Q31" s="250">
        <f>ROUND(E31*P31,2)</f>
        <v>0</v>
      </c>
      <c r="R31" s="225"/>
      <c r="S31" s="225" t="s">
        <v>289</v>
      </c>
      <c r="T31" s="225" t="s">
        <v>277</v>
      </c>
      <c r="U31" s="225">
        <v>0</v>
      </c>
      <c r="V31" s="225">
        <f>ROUND(E31*U31,2)</f>
        <v>0</v>
      </c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1948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20.399999999999999" outlineLevel="1" x14ac:dyDescent="0.25">
      <c r="A32" s="244">
        <v>22</v>
      </c>
      <c r="B32" s="245" t="s">
        <v>132</v>
      </c>
      <c r="C32" s="255" t="s">
        <v>2026</v>
      </c>
      <c r="D32" s="246" t="s">
        <v>1642</v>
      </c>
      <c r="E32" s="247">
        <v>4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9">
        <v>0</v>
      </c>
      <c r="O32" s="249">
        <f>ROUND(E32*N32,2)</f>
        <v>0</v>
      </c>
      <c r="P32" s="249">
        <v>0</v>
      </c>
      <c r="Q32" s="250">
        <f>ROUND(E32*P32,2)</f>
        <v>0</v>
      </c>
      <c r="R32" s="225"/>
      <c r="S32" s="225" t="s">
        <v>289</v>
      </c>
      <c r="T32" s="225" t="s">
        <v>277</v>
      </c>
      <c r="U32" s="225">
        <v>0</v>
      </c>
      <c r="V32" s="225">
        <f>ROUND(E32*U32,2)</f>
        <v>0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278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44">
        <v>23</v>
      </c>
      <c r="B33" s="245" t="s">
        <v>2027</v>
      </c>
      <c r="C33" s="255" t="s">
        <v>2028</v>
      </c>
      <c r="D33" s="246" t="s">
        <v>370</v>
      </c>
      <c r="E33" s="247">
        <v>4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9">
        <v>0</v>
      </c>
      <c r="O33" s="249">
        <f>ROUND(E33*N33,2)</f>
        <v>0</v>
      </c>
      <c r="P33" s="249">
        <v>0</v>
      </c>
      <c r="Q33" s="250">
        <f>ROUND(E33*P33,2)</f>
        <v>0</v>
      </c>
      <c r="R33" s="225"/>
      <c r="S33" s="225" t="s">
        <v>289</v>
      </c>
      <c r="T33" s="225" t="s">
        <v>277</v>
      </c>
      <c r="U33" s="225">
        <v>0</v>
      </c>
      <c r="V33" s="225">
        <f>ROUND(E33*U33,2)</f>
        <v>0</v>
      </c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278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44">
        <v>24</v>
      </c>
      <c r="B34" s="245" t="s">
        <v>146</v>
      </c>
      <c r="C34" s="255" t="s">
        <v>2031</v>
      </c>
      <c r="D34" s="246" t="s">
        <v>239</v>
      </c>
      <c r="E34" s="247">
        <v>15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9">
        <v>0</v>
      </c>
      <c r="O34" s="249">
        <f>ROUND(E34*N34,2)</f>
        <v>0</v>
      </c>
      <c r="P34" s="249">
        <v>0</v>
      </c>
      <c r="Q34" s="250">
        <f>ROUND(E34*P34,2)</f>
        <v>0</v>
      </c>
      <c r="R34" s="225"/>
      <c r="S34" s="225" t="s">
        <v>289</v>
      </c>
      <c r="T34" s="225" t="s">
        <v>277</v>
      </c>
      <c r="U34" s="225">
        <v>0</v>
      </c>
      <c r="V34" s="225">
        <f>ROUND(E34*U34,2)</f>
        <v>0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278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x14ac:dyDescent="0.25">
      <c r="A35" s="231" t="s">
        <v>271</v>
      </c>
      <c r="B35" s="232" t="s">
        <v>200</v>
      </c>
      <c r="C35" s="252" t="s">
        <v>201</v>
      </c>
      <c r="D35" s="233"/>
      <c r="E35" s="234"/>
      <c r="F35" s="235"/>
      <c r="G35" s="235">
        <f>SUMIF(AG36:AG44,"&lt;&gt;NOR",G36:G44)</f>
        <v>0</v>
      </c>
      <c r="H35" s="235"/>
      <c r="I35" s="235">
        <f>SUM(I36:I44)</f>
        <v>0</v>
      </c>
      <c r="J35" s="235"/>
      <c r="K35" s="235">
        <f>SUM(K36:K44)</f>
        <v>0</v>
      </c>
      <c r="L35" s="235"/>
      <c r="M35" s="235">
        <f>SUM(M36:M44)</f>
        <v>0</v>
      </c>
      <c r="N35" s="235"/>
      <c r="O35" s="235">
        <f>SUM(O36:O44)</f>
        <v>0</v>
      </c>
      <c r="P35" s="235"/>
      <c r="Q35" s="236">
        <f>SUM(Q36:Q44)</f>
        <v>0</v>
      </c>
      <c r="R35" s="230"/>
      <c r="S35" s="230"/>
      <c r="T35" s="230"/>
      <c r="U35" s="230"/>
      <c r="V35" s="230">
        <f>SUM(V36:V44)</f>
        <v>0</v>
      </c>
      <c r="W35" s="230"/>
      <c r="AG35" t="s">
        <v>272</v>
      </c>
    </row>
    <row r="36" spans="1:60" ht="20.399999999999999" outlineLevel="1" x14ac:dyDescent="0.25">
      <c r="A36" s="244">
        <v>25</v>
      </c>
      <c r="B36" s="245" t="s">
        <v>2019</v>
      </c>
      <c r="C36" s="255" t="s">
        <v>2020</v>
      </c>
      <c r="D36" s="246" t="s">
        <v>1642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9">
        <v>0</v>
      </c>
      <c r="O36" s="249">
        <f>ROUND(E36*N36,2)</f>
        <v>0</v>
      </c>
      <c r="P36" s="249">
        <v>0</v>
      </c>
      <c r="Q36" s="250">
        <f>ROUND(E36*P36,2)</f>
        <v>0</v>
      </c>
      <c r="R36" s="225"/>
      <c r="S36" s="225" t="s">
        <v>289</v>
      </c>
      <c r="T36" s="225" t="s">
        <v>277</v>
      </c>
      <c r="U36" s="225">
        <v>0</v>
      </c>
      <c r="V36" s="225">
        <f>ROUND(E36*U36,2)</f>
        <v>0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278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44">
        <v>26</v>
      </c>
      <c r="B37" s="245" t="s">
        <v>2021</v>
      </c>
      <c r="C37" s="255" t="s">
        <v>2022</v>
      </c>
      <c r="D37" s="246" t="s">
        <v>1642</v>
      </c>
      <c r="E37" s="247">
        <v>1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9">
        <v>0</v>
      </c>
      <c r="O37" s="249">
        <f>ROUND(E37*N37,2)</f>
        <v>0</v>
      </c>
      <c r="P37" s="249">
        <v>0</v>
      </c>
      <c r="Q37" s="250">
        <f>ROUND(E37*P37,2)</f>
        <v>0</v>
      </c>
      <c r="R37" s="225"/>
      <c r="S37" s="225" t="s">
        <v>810</v>
      </c>
      <c r="T37" s="225" t="s">
        <v>277</v>
      </c>
      <c r="U37" s="225">
        <v>0</v>
      </c>
      <c r="V37" s="225">
        <f>ROUND(E37*U37,2)</f>
        <v>0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2023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4">
        <v>27</v>
      </c>
      <c r="B38" s="245" t="s">
        <v>148</v>
      </c>
      <c r="C38" s="255" t="s">
        <v>2034</v>
      </c>
      <c r="D38" s="246" t="s">
        <v>1642</v>
      </c>
      <c r="E38" s="247">
        <v>1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9">
        <v>0</v>
      </c>
      <c r="O38" s="249">
        <f>ROUND(E38*N38,2)</f>
        <v>0</v>
      </c>
      <c r="P38" s="249">
        <v>0</v>
      </c>
      <c r="Q38" s="250">
        <f>ROUND(E38*P38,2)</f>
        <v>0</v>
      </c>
      <c r="R38" s="225"/>
      <c r="S38" s="225" t="s">
        <v>289</v>
      </c>
      <c r="T38" s="225" t="s">
        <v>277</v>
      </c>
      <c r="U38" s="225">
        <v>0</v>
      </c>
      <c r="V38" s="225">
        <f>ROUND(E38*U38,2)</f>
        <v>0</v>
      </c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1948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44">
        <v>28</v>
      </c>
      <c r="B39" s="245" t="s">
        <v>122</v>
      </c>
      <c r="C39" s="255" t="s">
        <v>2024</v>
      </c>
      <c r="D39" s="246" t="s">
        <v>1642</v>
      </c>
      <c r="E39" s="247">
        <v>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0</v>
      </c>
      <c r="O39" s="249">
        <f>ROUND(E39*N39,2)</f>
        <v>0</v>
      </c>
      <c r="P39" s="249">
        <v>0</v>
      </c>
      <c r="Q39" s="250">
        <f>ROUND(E39*P39,2)</f>
        <v>0</v>
      </c>
      <c r="R39" s="225"/>
      <c r="S39" s="225" t="s">
        <v>289</v>
      </c>
      <c r="T39" s="225" t="s">
        <v>277</v>
      </c>
      <c r="U39" s="225">
        <v>0</v>
      </c>
      <c r="V39" s="225">
        <f>ROUND(E39*U39,2)</f>
        <v>0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1948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44">
        <v>29</v>
      </c>
      <c r="B40" s="245" t="s">
        <v>128</v>
      </c>
      <c r="C40" s="255" t="s">
        <v>2025</v>
      </c>
      <c r="D40" s="246" t="s">
        <v>1642</v>
      </c>
      <c r="E40" s="247">
        <v>2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0</v>
      </c>
      <c r="O40" s="249">
        <f>ROUND(E40*N40,2)</f>
        <v>0</v>
      </c>
      <c r="P40" s="249">
        <v>0</v>
      </c>
      <c r="Q40" s="250">
        <f>ROUND(E40*P40,2)</f>
        <v>0</v>
      </c>
      <c r="R40" s="225"/>
      <c r="S40" s="225" t="s">
        <v>289</v>
      </c>
      <c r="T40" s="225" t="s">
        <v>277</v>
      </c>
      <c r="U40" s="225">
        <v>0</v>
      </c>
      <c r="V40" s="225">
        <f>ROUND(E40*U40,2)</f>
        <v>0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1948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ht="20.399999999999999" outlineLevel="1" x14ac:dyDescent="0.25">
      <c r="A41" s="244">
        <v>30</v>
      </c>
      <c r="B41" s="245" t="s">
        <v>132</v>
      </c>
      <c r="C41" s="255" t="s">
        <v>2026</v>
      </c>
      <c r="D41" s="246" t="s">
        <v>1642</v>
      </c>
      <c r="E41" s="247">
        <v>4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50">
        <f>ROUND(E41*P41,2)</f>
        <v>0</v>
      </c>
      <c r="R41" s="225"/>
      <c r="S41" s="225" t="s">
        <v>289</v>
      </c>
      <c r="T41" s="225" t="s">
        <v>277</v>
      </c>
      <c r="U41" s="225">
        <v>0</v>
      </c>
      <c r="V41" s="225">
        <f>ROUND(E41*U41,2)</f>
        <v>0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278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4">
        <v>31</v>
      </c>
      <c r="B42" s="245" t="s">
        <v>2027</v>
      </c>
      <c r="C42" s="255" t="s">
        <v>2028</v>
      </c>
      <c r="D42" s="246" t="s">
        <v>370</v>
      </c>
      <c r="E42" s="247">
        <v>4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9">
        <v>0</v>
      </c>
      <c r="O42" s="249">
        <f>ROUND(E42*N42,2)</f>
        <v>0</v>
      </c>
      <c r="P42" s="249">
        <v>0</v>
      </c>
      <c r="Q42" s="250">
        <f>ROUND(E42*P42,2)</f>
        <v>0</v>
      </c>
      <c r="R42" s="225"/>
      <c r="S42" s="225" t="s">
        <v>289</v>
      </c>
      <c r="T42" s="225" t="s">
        <v>277</v>
      </c>
      <c r="U42" s="225">
        <v>0</v>
      </c>
      <c r="V42" s="225">
        <f>ROUND(E42*U42,2)</f>
        <v>0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278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37">
        <v>32</v>
      </c>
      <c r="B43" s="238" t="s">
        <v>146</v>
      </c>
      <c r="C43" s="253" t="s">
        <v>2031</v>
      </c>
      <c r="D43" s="239" t="s">
        <v>239</v>
      </c>
      <c r="E43" s="240">
        <v>15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0</v>
      </c>
      <c r="O43" s="242">
        <f>ROUND(E43*N43,2)</f>
        <v>0</v>
      </c>
      <c r="P43" s="242">
        <v>0</v>
      </c>
      <c r="Q43" s="243">
        <f>ROUND(E43*P43,2)</f>
        <v>0</v>
      </c>
      <c r="R43" s="225"/>
      <c r="S43" s="225" t="s">
        <v>289</v>
      </c>
      <c r="T43" s="225" t="s">
        <v>277</v>
      </c>
      <c r="U43" s="225">
        <v>0</v>
      </c>
      <c r="V43" s="225">
        <f>ROUND(E43*U43,2)</f>
        <v>0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278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6" t="s">
        <v>2038</v>
      </c>
      <c r="D44" s="265"/>
      <c r="E44" s="265"/>
      <c r="F44" s="265"/>
      <c r="G44" s="26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962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x14ac:dyDescent="0.25">
      <c r="A45" s="231" t="s">
        <v>271</v>
      </c>
      <c r="B45" s="232" t="s">
        <v>202</v>
      </c>
      <c r="C45" s="252" t="s">
        <v>203</v>
      </c>
      <c r="D45" s="233"/>
      <c r="E45" s="234"/>
      <c r="F45" s="235"/>
      <c r="G45" s="235">
        <f>SUMIF(AG46:AG53,"&lt;&gt;NOR",G46:G53)</f>
        <v>0</v>
      </c>
      <c r="H45" s="235"/>
      <c r="I45" s="235">
        <f>SUM(I46:I53)</f>
        <v>0</v>
      </c>
      <c r="J45" s="235"/>
      <c r="K45" s="235">
        <f>SUM(K46:K53)</f>
        <v>0</v>
      </c>
      <c r="L45" s="235"/>
      <c r="M45" s="235">
        <f>SUM(M46:M53)</f>
        <v>0</v>
      </c>
      <c r="N45" s="235"/>
      <c r="O45" s="235">
        <f>SUM(O46:O53)</f>
        <v>0</v>
      </c>
      <c r="P45" s="235"/>
      <c r="Q45" s="236">
        <f>SUM(Q46:Q53)</f>
        <v>0</v>
      </c>
      <c r="R45" s="230"/>
      <c r="S45" s="230"/>
      <c r="T45" s="230"/>
      <c r="U45" s="230"/>
      <c r="V45" s="230">
        <f>SUM(V46:V53)</f>
        <v>2</v>
      </c>
      <c r="W45" s="230"/>
      <c r="AG45" t="s">
        <v>272</v>
      </c>
    </row>
    <row r="46" spans="1:60" ht="20.399999999999999" outlineLevel="1" x14ac:dyDescent="0.25">
      <c r="A46" s="244">
        <v>33</v>
      </c>
      <c r="B46" s="245" t="s">
        <v>2039</v>
      </c>
      <c r="C46" s="255" t="s">
        <v>2040</v>
      </c>
      <c r="D46" s="246" t="s">
        <v>1642</v>
      </c>
      <c r="E46" s="247">
        <v>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9">
        <v>0</v>
      </c>
      <c r="O46" s="249">
        <f>ROUND(E46*N46,2)</f>
        <v>0</v>
      </c>
      <c r="P46" s="249">
        <v>0</v>
      </c>
      <c r="Q46" s="250">
        <f>ROUND(E46*P46,2)</f>
        <v>0</v>
      </c>
      <c r="R46" s="225"/>
      <c r="S46" s="225" t="s">
        <v>289</v>
      </c>
      <c r="T46" s="225" t="s">
        <v>277</v>
      </c>
      <c r="U46" s="225">
        <v>0</v>
      </c>
      <c r="V46" s="225">
        <f>ROUND(E46*U46,2)</f>
        <v>0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684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4">
        <v>34</v>
      </c>
      <c r="B47" s="245" t="s">
        <v>2021</v>
      </c>
      <c r="C47" s="255" t="s">
        <v>2022</v>
      </c>
      <c r="D47" s="246" t="s">
        <v>1642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9">
        <v>0</v>
      </c>
      <c r="O47" s="249">
        <f>ROUND(E47*N47,2)</f>
        <v>0</v>
      </c>
      <c r="P47" s="249">
        <v>0</v>
      </c>
      <c r="Q47" s="250">
        <f>ROUND(E47*P47,2)</f>
        <v>0</v>
      </c>
      <c r="R47" s="225"/>
      <c r="S47" s="225" t="s">
        <v>810</v>
      </c>
      <c r="T47" s="225" t="s">
        <v>277</v>
      </c>
      <c r="U47" s="225">
        <v>0</v>
      </c>
      <c r="V47" s="225">
        <f>ROUND(E47*U47,2)</f>
        <v>0</v>
      </c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2023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44">
        <v>35</v>
      </c>
      <c r="B48" s="245" t="s">
        <v>122</v>
      </c>
      <c r="C48" s="255" t="s">
        <v>2024</v>
      </c>
      <c r="D48" s="246" t="s">
        <v>1642</v>
      </c>
      <c r="E48" s="247">
        <v>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9">
        <v>0</v>
      </c>
      <c r="O48" s="249">
        <f>ROUND(E48*N48,2)</f>
        <v>0</v>
      </c>
      <c r="P48" s="249">
        <v>0</v>
      </c>
      <c r="Q48" s="250">
        <f>ROUND(E48*P48,2)</f>
        <v>0</v>
      </c>
      <c r="R48" s="225"/>
      <c r="S48" s="225" t="s">
        <v>289</v>
      </c>
      <c r="T48" s="225" t="s">
        <v>277</v>
      </c>
      <c r="U48" s="225">
        <v>2</v>
      </c>
      <c r="V48" s="225">
        <f>ROUND(E48*U48,2)</f>
        <v>2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2023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44">
        <v>36</v>
      </c>
      <c r="B49" s="245" t="s">
        <v>128</v>
      </c>
      <c r="C49" s="255" t="s">
        <v>2025</v>
      </c>
      <c r="D49" s="246" t="s">
        <v>1642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9">
        <v>0</v>
      </c>
      <c r="O49" s="249">
        <f>ROUND(E49*N49,2)</f>
        <v>0</v>
      </c>
      <c r="P49" s="249">
        <v>0</v>
      </c>
      <c r="Q49" s="250">
        <f>ROUND(E49*P49,2)</f>
        <v>0</v>
      </c>
      <c r="R49" s="225"/>
      <c r="S49" s="225" t="s">
        <v>289</v>
      </c>
      <c r="T49" s="225" t="s">
        <v>277</v>
      </c>
      <c r="U49" s="225">
        <v>0</v>
      </c>
      <c r="V49" s="225">
        <f>ROUND(E49*U49,2)</f>
        <v>0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278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44">
        <v>37</v>
      </c>
      <c r="B50" s="245" t="s">
        <v>132</v>
      </c>
      <c r="C50" s="255" t="s">
        <v>2026</v>
      </c>
      <c r="D50" s="246" t="s">
        <v>1642</v>
      </c>
      <c r="E50" s="247">
        <v>4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9">
        <v>0</v>
      </c>
      <c r="O50" s="249">
        <f>ROUND(E50*N50,2)</f>
        <v>0</v>
      </c>
      <c r="P50" s="249">
        <v>0</v>
      </c>
      <c r="Q50" s="250">
        <f>ROUND(E50*P50,2)</f>
        <v>0</v>
      </c>
      <c r="R50" s="225"/>
      <c r="S50" s="225" t="s">
        <v>289</v>
      </c>
      <c r="T50" s="225" t="s">
        <v>277</v>
      </c>
      <c r="U50" s="225">
        <v>0</v>
      </c>
      <c r="V50" s="225">
        <f>ROUND(E50*U50,2)</f>
        <v>0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278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44">
        <v>38</v>
      </c>
      <c r="B51" s="245" t="s">
        <v>2027</v>
      </c>
      <c r="C51" s="255" t="s">
        <v>2028</v>
      </c>
      <c r="D51" s="246" t="s">
        <v>370</v>
      </c>
      <c r="E51" s="247">
        <v>6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50">
        <f>ROUND(E51*P51,2)</f>
        <v>0</v>
      </c>
      <c r="R51" s="225"/>
      <c r="S51" s="225" t="s">
        <v>289</v>
      </c>
      <c r="T51" s="225" t="s">
        <v>277</v>
      </c>
      <c r="U51" s="225">
        <v>0</v>
      </c>
      <c r="V51" s="225">
        <f>ROUND(E51*U51,2)</f>
        <v>0</v>
      </c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921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37">
        <v>39</v>
      </c>
      <c r="B52" s="238" t="s">
        <v>146</v>
      </c>
      <c r="C52" s="253" t="s">
        <v>2031</v>
      </c>
      <c r="D52" s="239" t="s">
        <v>239</v>
      </c>
      <c r="E52" s="240">
        <v>13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2">
        <v>0</v>
      </c>
      <c r="O52" s="242">
        <f>ROUND(E52*N52,2)</f>
        <v>0</v>
      </c>
      <c r="P52" s="242">
        <v>0</v>
      </c>
      <c r="Q52" s="243">
        <f>ROUND(E52*P52,2)</f>
        <v>0</v>
      </c>
      <c r="R52" s="225"/>
      <c r="S52" s="225" t="s">
        <v>289</v>
      </c>
      <c r="T52" s="225" t="s">
        <v>277</v>
      </c>
      <c r="U52" s="225">
        <v>0</v>
      </c>
      <c r="V52" s="225">
        <f>ROUND(E52*U52,2)</f>
        <v>0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278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6" t="s">
        <v>2041</v>
      </c>
      <c r="D53" s="265"/>
      <c r="E53" s="265"/>
      <c r="F53" s="265"/>
      <c r="G53" s="26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962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x14ac:dyDescent="0.25">
      <c r="A54" s="231" t="s">
        <v>271</v>
      </c>
      <c r="B54" s="232" t="s">
        <v>204</v>
      </c>
      <c r="C54" s="252" t="s">
        <v>205</v>
      </c>
      <c r="D54" s="233"/>
      <c r="E54" s="234"/>
      <c r="F54" s="235"/>
      <c r="G54" s="235">
        <f>SUMIF(AG55:AG62,"&lt;&gt;NOR",G55:G62)</f>
        <v>0</v>
      </c>
      <c r="H54" s="235"/>
      <c r="I54" s="235">
        <f>SUM(I55:I62)</f>
        <v>0</v>
      </c>
      <c r="J54" s="235"/>
      <c r="K54" s="235">
        <f>SUM(K55:K62)</f>
        <v>0</v>
      </c>
      <c r="L54" s="235"/>
      <c r="M54" s="235">
        <f>SUM(M55:M62)</f>
        <v>0</v>
      </c>
      <c r="N54" s="235"/>
      <c r="O54" s="235">
        <f>SUM(O55:O62)</f>
        <v>0</v>
      </c>
      <c r="P54" s="235"/>
      <c r="Q54" s="236">
        <f>SUM(Q55:Q62)</f>
        <v>0</v>
      </c>
      <c r="R54" s="230"/>
      <c r="S54" s="230"/>
      <c r="T54" s="230"/>
      <c r="U54" s="230"/>
      <c r="V54" s="230">
        <f>SUM(V55:V62)</f>
        <v>2</v>
      </c>
      <c r="W54" s="230"/>
      <c r="AG54" t="s">
        <v>272</v>
      </c>
    </row>
    <row r="55" spans="1:60" ht="20.399999999999999" outlineLevel="1" x14ac:dyDescent="0.25">
      <c r="A55" s="244">
        <v>40</v>
      </c>
      <c r="B55" s="245" t="s">
        <v>2042</v>
      </c>
      <c r="C55" s="255" t="s">
        <v>2040</v>
      </c>
      <c r="D55" s="246" t="s">
        <v>1642</v>
      </c>
      <c r="E55" s="247">
        <v>1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50">
        <f>ROUND(E55*P55,2)</f>
        <v>0</v>
      </c>
      <c r="R55" s="225"/>
      <c r="S55" s="225" t="s">
        <v>289</v>
      </c>
      <c r="T55" s="225" t="s">
        <v>277</v>
      </c>
      <c r="U55" s="225">
        <v>0</v>
      </c>
      <c r="V55" s="225">
        <f>ROUND(E55*U55,2)</f>
        <v>0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684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4">
        <v>41</v>
      </c>
      <c r="B56" s="245" t="s">
        <v>2021</v>
      </c>
      <c r="C56" s="255" t="s">
        <v>2022</v>
      </c>
      <c r="D56" s="246" t="s">
        <v>1642</v>
      </c>
      <c r="E56" s="247">
        <v>1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9">
        <v>0</v>
      </c>
      <c r="O56" s="249">
        <f>ROUND(E56*N56,2)</f>
        <v>0</v>
      </c>
      <c r="P56" s="249">
        <v>0</v>
      </c>
      <c r="Q56" s="250">
        <f>ROUND(E56*P56,2)</f>
        <v>0</v>
      </c>
      <c r="R56" s="225"/>
      <c r="S56" s="225" t="s">
        <v>810</v>
      </c>
      <c r="T56" s="225" t="s">
        <v>277</v>
      </c>
      <c r="U56" s="225">
        <v>0</v>
      </c>
      <c r="V56" s="225">
        <f>ROUND(E56*U56,2)</f>
        <v>0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2023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44">
        <v>42</v>
      </c>
      <c r="B57" s="245" t="s">
        <v>122</v>
      </c>
      <c r="C57" s="255" t="s">
        <v>2024</v>
      </c>
      <c r="D57" s="246" t="s">
        <v>1642</v>
      </c>
      <c r="E57" s="247">
        <v>1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9">
        <v>0</v>
      </c>
      <c r="O57" s="249">
        <f>ROUND(E57*N57,2)</f>
        <v>0</v>
      </c>
      <c r="P57" s="249">
        <v>0</v>
      </c>
      <c r="Q57" s="250">
        <f>ROUND(E57*P57,2)</f>
        <v>0</v>
      </c>
      <c r="R57" s="225"/>
      <c r="S57" s="225" t="s">
        <v>289</v>
      </c>
      <c r="T57" s="225" t="s">
        <v>277</v>
      </c>
      <c r="U57" s="225">
        <v>2</v>
      </c>
      <c r="V57" s="225">
        <f>ROUND(E57*U57,2)</f>
        <v>2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2023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44">
        <v>43</v>
      </c>
      <c r="B58" s="245" t="s">
        <v>128</v>
      </c>
      <c r="C58" s="255" t="s">
        <v>2025</v>
      </c>
      <c r="D58" s="246" t="s">
        <v>1642</v>
      </c>
      <c r="E58" s="247">
        <v>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9">
        <v>0</v>
      </c>
      <c r="O58" s="249">
        <f>ROUND(E58*N58,2)</f>
        <v>0</v>
      </c>
      <c r="P58" s="249">
        <v>0</v>
      </c>
      <c r="Q58" s="250">
        <f>ROUND(E58*P58,2)</f>
        <v>0</v>
      </c>
      <c r="R58" s="225"/>
      <c r="S58" s="225" t="s">
        <v>289</v>
      </c>
      <c r="T58" s="225" t="s">
        <v>277</v>
      </c>
      <c r="U58" s="225">
        <v>0</v>
      </c>
      <c r="V58" s="225">
        <f>ROUND(E58*U58,2)</f>
        <v>0</v>
      </c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278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0.399999999999999" outlineLevel="1" x14ac:dyDescent="0.25">
      <c r="A59" s="244">
        <v>44</v>
      </c>
      <c r="B59" s="245" t="s">
        <v>132</v>
      </c>
      <c r="C59" s="255" t="s">
        <v>2026</v>
      </c>
      <c r="D59" s="246" t="s">
        <v>1642</v>
      </c>
      <c r="E59" s="247">
        <v>4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9">
        <v>0</v>
      </c>
      <c r="O59" s="249">
        <f>ROUND(E59*N59,2)</f>
        <v>0</v>
      </c>
      <c r="P59" s="249">
        <v>0</v>
      </c>
      <c r="Q59" s="250">
        <f>ROUND(E59*P59,2)</f>
        <v>0</v>
      </c>
      <c r="R59" s="225"/>
      <c r="S59" s="225" t="s">
        <v>289</v>
      </c>
      <c r="T59" s="225" t="s">
        <v>277</v>
      </c>
      <c r="U59" s="225">
        <v>0</v>
      </c>
      <c r="V59" s="225">
        <f>ROUND(E59*U59,2)</f>
        <v>0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278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44">
        <v>45</v>
      </c>
      <c r="B60" s="245" t="s">
        <v>2027</v>
      </c>
      <c r="C60" s="255" t="s">
        <v>2028</v>
      </c>
      <c r="D60" s="246" t="s">
        <v>370</v>
      </c>
      <c r="E60" s="247">
        <v>3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9">
        <v>0</v>
      </c>
      <c r="O60" s="249">
        <f>ROUND(E60*N60,2)</f>
        <v>0</v>
      </c>
      <c r="P60" s="249">
        <v>0</v>
      </c>
      <c r="Q60" s="250">
        <f>ROUND(E60*P60,2)</f>
        <v>0</v>
      </c>
      <c r="R60" s="225"/>
      <c r="S60" s="225" t="s">
        <v>289</v>
      </c>
      <c r="T60" s="225" t="s">
        <v>277</v>
      </c>
      <c r="U60" s="225">
        <v>0</v>
      </c>
      <c r="V60" s="225">
        <f>ROUND(E60*U60,2)</f>
        <v>0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921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37">
        <v>46</v>
      </c>
      <c r="B61" s="238" t="s">
        <v>146</v>
      </c>
      <c r="C61" s="253" t="s">
        <v>2031</v>
      </c>
      <c r="D61" s="239" t="s">
        <v>239</v>
      </c>
      <c r="E61" s="240">
        <v>14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0</v>
      </c>
      <c r="O61" s="242">
        <f>ROUND(E61*N61,2)</f>
        <v>0</v>
      </c>
      <c r="P61" s="242">
        <v>0</v>
      </c>
      <c r="Q61" s="243">
        <f>ROUND(E61*P61,2)</f>
        <v>0</v>
      </c>
      <c r="R61" s="225"/>
      <c r="S61" s="225" t="s">
        <v>289</v>
      </c>
      <c r="T61" s="225" t="s">
        <v>277</v>
      </c>
      <c r="U61" s="225">
        <v>0</v>
      </c>
      <c r="V61" s="225">
        <f>ROUND(E61*U61,2)</f>
        <v>0</v>
      </c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278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6" t="s">
        <v>2043</v>
      </c>
      <c r="D62" s="265"/>
      <c r="E62" s="265"/>
      <c r="F62" s="265"/>
      <c r="G62" s="26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962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x14ac:dyDescent="0.25">
      <c r="A63" s="231" t="s">
        <v>271</v>
      </c>
      <c r="B63" s="232" t="s">
        <v>206</v>
      </c>
      <c r="C63" s="252" t="s">
        <v>207</v>
      </c>
      <c r="D63" s="233"/>
      <c r="E63" s="234"/>
      <c r="F63" s="235"/>
      <c r="G63" s="235">
        <f>SUMIF(AG64:AG67,"&lt;&gt;NOR",G64:G67)</f>
        <v>0</v>
      </c>
      <c r="H63" s="235"/>
      <c r="I63" s="235">
        <f>SUM(I64:I67)</f>
        <v>0</v>
      </c>
      <c r="J63" s="235"/>
      <c r="K63" s="235">
        <f>SUM(K64:K67)</f>
        <v>0</v>
      </c>
      <c r="L63" s="235"/>
      <c r="M63" s="235">
        <f>SUM(M64:M67)</f>
        <v>0</v>
      </c>
      <c r="N63" s="235"/>
      <c r="O63" s="235">
        <f>SUM(O64:O67)</f>
        <v>0</v>
      </c>
      <c r="P63" s="235"/>
      <c r="Q63" s="236">
        <f>SUM(Q64:Q67)</f>
        <v>0</v>
      </c>
      <c r="R63" s="230"/>
      <c r="S63" s="230"/>
      <c r="T63" s="230"/>
      <c r="U63" s="230"/>
      <c r="V63" s="230">
        <f>SUM(V64:V67)</f>
        <v>3</v>
      </c>
      <c r="W63" s="230"/>
      <c r="AG63" t="s">
        <v>272</v>
      </c>
    </row>
    <row r="64" spans="1:60" outlineLevel="1" x14ac:dyDescent="0.25">
      <c r="A64" s="244">
        <v>47</v>
      </c>
      <c r="B64" s="245" t="s">
        <v>1662</v>
      </c>
      <c r="C64" s="255" t="s">
        <v>2044</v>
      </c>
      <c r="D64" s="246" t="s">
        <v>1940</v>
      </c>
      <c r="E64" s="247">
        <v>40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9">
        <v>0</v>
      </c>
      <c r="O64" s="249">
        <f>ROUND(E64*N64,2)</f>
        <v>0</v>
      </c>
      <c r="P64" s="249">
        <v>0</v>
      </c>
      <c r="Q64" s="250">
        <f>ROUND(E64*P64,2)</f>
        <v>0</v>
      </c>
      <c r="R64" s="225"/>
      <c r="S64" s="225" t="s">
        <v>289</v>
      </c>
      <c r="T64" s="225" t="s">
        <v>277</v>
      </c>
      <c r="U64" s="225">
        <v>0</v>
      </c>
      <c r="V64" s="225">
        <f>ROUND(E64*U64,2)</f>
        <v>0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684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44">
        <v>48</v>
      </c>
      <c r="B65" s="245" t="s">
        <v>2029</v>
      </c>
      <c r="C65" s="255" t="s">
        <v>2045</v>
      </c>
      <c r="D65" s="246" t="s">
        <v>314</v>
      </c>
      <c r="E65" s="247">
        <v>3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9">
        <v>0</v>
      </c>
      <c r="O65" s="249">
        <f>ROUND(E65*N65,2)</f>
        <v>0</v>
      </c>
      <c r="P65" s="249">
        <v>0</v>
      </c>
      <c r="Q65" s="250">
        <f>ROUND(E65*P65,2)</f>
        <v>0</v>
      </c>
      <c r="R65" s="225"/>
      <c r="S65" s="225" t="s">
        <v>289</v>
      </c>
      <c r="T65" s="225" t="s">
        <v>277</v>
      </c>
      <c r="U65" s="225">
        <v>1</v>
      </c>
      <c r="V65" s="225">
        <f>ROUND(E65*U65,2)</f>
        <v>3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2023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ht="20.399999999999999" outlineLevel="1" x14ac:dyDescent="0.25">
      <c r="A66" s="244">
        <v>49</v>
      </c>
      <c r="B66" s="245" t="s">
        <v>108</v>
      </c>
      <c r="C66" s="255" t="s">
        <v>2046</v>
      </c>
      <c r="D66" s="246" t="s">
        <v>239</v>
      </c>
      <c r="E66" s="247">
        <v>6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9">
        <v>0</v>
      </c>
      <c r="O66" s="249">
        <f>ROUND(E66*N66,2)</f>
        <v>0</v>
      </c>
      <c r="P66" s="249">
        <v>0</v>
      </c>
      <c r="Q66" s="250">
        <f>ROUND(E66*P66,2)</f>
        <v>0</v>
      </c>
      <c r="R66" s="225"/>
      <c r="S66" s="225" t="s">
        <v>289</v>
      </c>
      <c r="T66" s="225" t="s">
        <v>277</v>
      </c>
      <c r="U66" s="225">
        <v>0</v>
      </c>
      <c r="V66" s="225">
        <f>ROUND(E66*U66,2)</f>
        <v>0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684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37">
        <v>50</v>
      </c>
      <c r="B67" s="238" t="s">
        <v>2047</v>
      </c>
      <c r="C67" s="253" t="s">
        <v>2048</v>
      </c>
      <c r="D67" s="239" t="s">
        <v>1642</v>
      </c>
      <c r="E67" s="240">
        <v>1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0</v>
      </c>
      <c r="O67" s="242">
        <f>ROUND(E67*N67,2)</f>
        <v>0</v>
      </c>
      <c r="P67" s="242">
        <v>0</v>
      </c>
      <c r="Q67" s="243">
        <f>ROUND(E67*P67,2)</f>
        <v>0</v>
      </c>
      <c r="R67" s="225"/>
      <c r="S67" s="225" t="s">
        <v>289</v>
      </c>
      <c r="T67" s="225" t="s">
        <v>277</v>
      </c>
      <c r="U67" s="225">
        <v>0</v>
      </c>
      <c r="V67" s="225">
        <f>ROUND(E67*U67,2)</f>
        <v>0</v>
      </c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921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x14ac:dyDescent="0.25">
      <c r="A68" s="5"/>
      <c r="B68" s="6"/>
      <c r="C68" s="258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E68">
        <v>15</v>
      </c>
      <c r="AF68">
        <v>21</v>
      </c>
    </row>
    <row r="69" spans="1:60" x14ac:dyDescent="0.25">
      <c r="A69" s="209"/>
      <c r="B69" s="210" t="s">
        <v>31</v>
      </c>
      <c r="C69" s="259"/>
      <c r="D69" s="211"/>
      <c r="E69" s="212"/>
      <c r="F69" s="212"/>
      <c r="G69" s="251">
        <f>G8+G17+G26+G35+G45+G54+G63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f>SUMIF(L7:L67,AE68,G7:G67)</f>
        <v>0</v>
      </c>
      <c r="AF69">
        <f>SUMIF(L7:L67,AF68,G7:G67)</f>
        <v>0</v>
      </c>
      <c r="AG69" t="s">
        <v>915</v>
      </c>
    </row>
    <row r="70" spans="1:60" x14ac:dyDescent="0.25">
      <c r="A70" s="5"/>
      <c r="B70" s="6"/>
      <c r="C70" s="258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5">
      <c r="A71" s="5"/>
      <c r="B71" s="6"/>
      <c r="C71" s="258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60" x14ac:dyDescent="0.25">
      <c r="A72" s="213" t="s">
        <v>916</v>
      </c>
      <c r="B72" s="213"/>
      <c r="C72" s="260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5">
      <c r="A73" s="214"/>
      <c r="B73" s="215"/>
      <c r="C73" s="261"/>
      <c r="D73" s="215"/>
      <c r="E73" s="215"/>
      <c r="F73" s="215"/>
      <c r="G73" s="21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G73" t="s">
        <v>917</v>
      </c>
    </row>
    <row r="74" spans="1:60" x14ac:dyDescent="0.25">
      <c r="A74" s="217"/>
      <c r="B74" s="218"/>
      <c r="C74" s="262"/>
      <c r="D74" s="218"/>
      <c r="E74" s="218"/>
      <c r="F74" s="218"/>
      <c r="G74" s="21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5">
      <c r="A75" s="217"/>
      <c r="B75" s="218"/>
      <c r="C75" s="262"/>
      <c r="D75" s="218"/>
      <c r="E75" s="218"/>
      <c r="F75" s="218"/>
      <c r="G75" s="21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5">
      <c r="A76" s="217"/>
      <c r="B76" s="218"/>
      <c r="C76" s="262"/>
      <c r="D76" s="218"/>
      <c r="E76" s="218"/>
      <c r="F76" s="218"/>
      <c r="G76" s="21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5">
      <c r="A77" s="220"/>
      <c r="B77" s="221"/>
      <c r="C77" s="263"/>
      <c r="D77" s="221"/>
      <c r="E77" s="221"/>
      <c r="F77" s="221"/>
      <c r="G77" s="22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5">
      <c r="A78" s="5"/>
      <c r="B78" s="6"/>
      <c r="C78" s="258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5">
      <c r="C79" s="264"/>
      <c r="D79" s="190"/>
      <c r="AG79" t="s">
        <v>918</v>
      </c>
    </row>
    <row r="80" spans="1:60" x14ac:dyDescent="0.25">
      <c r="D80" s="190"/>
    </row>
    <row r="81" spans="4:4" x14ac:dyDescent="0.25">
      <c r="D81" s="190"/>
    </row>
    <row r="82" spans="4:4" x14ac:dyDescent="0.25">
      <c r="D82" s="190"/>
    </row>
    <row r="83" spans="4:4" x14ac:dyDescent="0.25">
      <c r="D83" s="190"/>
    </row>
    <row r="84" spans="4:4" x14ac:dyDescent="0.25">
      <c r="D84" s="190"/>
    </row>
    <row r="85" spans="4:4" x14ac:dyDescent="0.25">
      <c r="D85" s="190"/>
    </row>
    <row r="86" spans="4:4" x14ac:dyDescent="0.25">
      <c r="D86" s="190"/>
    </row>
    <row r="87" spans="4:4" x14ac:dyDescent="0.25">
      <c r="D87" s="190"/>
    </row>
    <row r="88" spans="4:4" x14ac:dyDescent="0.25">
      <c r="D88" s="190"/>
    </row>
    <row r="89" spans="4:4" x14ac:dyDescent="0.25">
      <c r="D89" s="190"/>
    </row>
    <row r="90" spans="4:4" x14ac:dyDescent="0.25">
      <c r="D90" s="190"/>
    </row>
    <row r="91" spans="4:4" x14ac:dyDescent="0.25">
      <c r="D91" s="190"/>
    </row>
    <row r="92" spans="4:4" x14ac:dyDescent="0.25">
      <c r="D92" s="190"/>
    </row>
    <row r="93" spans="4:4" x14ac:dyDescent="0.25">
      <c r="D93" s="190"/>
    </row>
    <row r="94" spans="4:4" x14ac:dyDescent="0.25">
      <c r="D94" s="190"/>
    </row>
    <row r="95" spans="4:4" x14ac:dyDescent="0.25">
      <c r="D95" s="190"/>
    </row>
    <row r="96" spans="4:4" x14ac:dyDescent="0.25">
      <c r="D96" s="190"/>
    </row>
    <row r="97" spans="4:4" x14ac:dyDescent="0.25">
      <c r="D97" s="190"/>
    </row>
    <row r="98" spans="4:4" x14ac:dyDescent="0.25">
      <c r="D98" s="190"/>
    </row>
    <row r="99" spans="4:4" x14ac:dyDescent="0.25">
      <c r="D99" s="190"/>
    </row>
    <row r="100" spans="4:4" x14ac:dyDescent="0.25">
      <c r="D100" s="190"/>
    </row>
    <row r="101" spans="4:4" x14ac:dyDescent="0.25">
      <c r="D101" s="190"/>
    </row>
    <row r="102" spans="4:4" x14ac:dyDescent="0.25">
      <c r="D102" s="190"/>
    </row>
    <row r="103" spans="4:4" x14ac:dyDescent="0.25">
      <c r="D103" s="190"/>
    </row>
    <row r="104" spans="4:4" x14ac:dyDescent="0.25">
      <c r="D104" s="190"/>
    </row>
    <row r="105" spans="4:4" x14ac:dyDescent="0.25">
      <c r="D105" s="190"/>
    </row>
    <row r="106" spans="4:4" x14ac:dyDescent="0.25">
      <c r="D106" s="190"/>
    </row>
    <row r="107" spans="4:4" x14ac:dyDescent="0.25">
      <c r="D107" s="190"/>
    </row>
    <row r="108" spans="4:4" x14ac:dyDescent="0.25">
      <c r="D108" s="190"/>
    </row>
    <row r="109" spans="4:4" x14ac:dyDescent="0.25">
      <c r="D109" s="190"/>
    </row>
    <row r="110" spans="4:4" x14ac:dyDescent="0.25">
      <c r="D110" s="190"/>
    </row>
    <row r="111" spans="4:4" x14ac:dyDescent="0.25">
      <c r="D111" s="190"/>
    </row>
    <row r="112" spans="4:4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Z4DxO3jtDKKuw0AhvtALfycB900Bk98NRHokYZi9NRdaOrer1B8gzWrGcGv6/kBTbJJgHGnn0icBnEsi5zUYAg==" saltValue="rc6cGyagJnBtKkOH7us7qA==" spinCount="100000" sheet="1"/>
  <mergeCells count="9">
    <mergeCell ref="A1:G1"/>
    <mergeCell ref="C2:G2"/>
    <mergeCell ref="C3:G3"/>
    <mergeCell ref="C4:G4"/>
    <mergeCell ref="A72:C72"/>
    <mergeCell ref="A73:G77"/>
    <mergeCell ref="C44:G44"/>
    <mergeCell ref="C53:G53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70</v>
      </c>
      <c r="C4" s="198" t="s">
        <v>71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162</v>
      </c>
      <c r="C8" s="252" t="s">
        <v>164</v>
      </c>
      <c r="D8" s="233"/>
      <c r="E8" s="234"/>
      <c r="F8" s="235"/>
      <c r="G8" s="235">
        <f>SUMIF(AG9:AG21,"&lt;&gt;NOR",G9:G21)</f>
        <v>0</v>
      </c>
      <c r="H8" s="235"/>
      <c r="I8" s="235">
        <f>SUM(I9:I21)</f>
        <v>0</v>
      </c>
      <c r="J8" s="235"/>
      <c r="K8" s="235">
        <f>SUM(K9:K21)</f>
        <v>0</v>
      </c>
      <c r="L8" s="235"/>
      <c r="M8" s="235">
        <f>SUM(M9:M21)</f>
        <v>0</v>
      </c>
      <c r="N8" s="235"/>
      <c r="O8" s="235">
        <f>SUM(O9:O21)</f>
        <v>0</v>
      </c>
      <c r="P8" s="235"/>
      <c r="Q8" s="236">
        <f>SUM(Q9:Q21)</f>
        <v>0</v>
      </c>
      <c r="R8" s="230"/>
      <c r="S8" s="230"/>
      <c r="T8" s="230"/>
      <c r="U8" s="230"/>
      <c r="V8" s="230">
        <f>SUM(V9:V21)</f>
        <v>0</v>
      </c>
      <c r="W8" s="230"/>
      <c r="AG8" t="s">
        <v>272</v>
      </c>
    </row>
    <row r="9" spans="1:60" outlineLevel="1" x14ac:dyDescent="0.25">
      <c r="A9" s="244">
        <v>1</v>
      </c>
      <c r="B9" s="245" t="s">
        <v>2049</v>
      </c>
      <c r="C9" s="255" t="s">
        <v>2050</v>
      </c>
      <c r="D9" s="246" t="s">
        <v>1642</v>
      </c>
      <c r="E9" s="247">
        <v>116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50">
        <f>ROUND(E9*P9,2)</f>
        <v>0</v>
      </c>
      <c r="R9" s="225"/>
      <c r="S9" s="225" t="s">
        <v>289</v>
      </c>
      <c r="T9" s="225" t="s">
        <v>277</v>
      </c>
      <c r="U9" s="225">
        <v>0</v>
      </c>
      <c r="V9" s="225">
        <f>ROUND(E9*U9,2)</f>
        <v>0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921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4">
        <v>2</v>
      </c>
      <c r="B10" s="245" t="s">
        <v>2051</v>
      </c>
      <c r="C10" s="255" t="s">
        <v>2052</v>
      </c>
      <c r="D10" s="246" t="s">
        <v>1642</v>
      </c>
      <c r="E10" s="247">
        <v>18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9">
        <v>0</v>
      </c>
      <c r="O10" s="249">
        <f>ROUND(E10*N10,2)</f>
        <v>0</v>
      </c>
      <c r="P10" s="249">
        <v>0</v>
      </c>
      <c r="Q10" s="250">
        <f>ROUND(E10*P10,2)</f>
        <v>0</v>
      </c>
      <c r="R10" s="225"/>
      <c r="S10" s="225" t="s">
        <v>289</v>
      </c>
      <c r="T10" s="225" t="s">
        <v>277</v>
      </c>
      <c r="U10" s="225">
        <v>0</v>
      </c>
      <c r="V10" s="225">
        <f>ROUND(E10*U10,2)</f>
        <v>0</v>
      </c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921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4">
        <v>3</v>
      </c>
      <c r="B11" s="245" t="s">
        <v>2053</v>
      </c>
      <c r="C11" s="255" t="s">
        <v>2054</v>
      </c>
      <c r="D11" s="246" t="s">
        <v>1642</v>
      </c>
      <c r="E11" s="247">
        <v>9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50">
        <f>ROUND(E11*P11,2)</f>
        <v>0</v>
      </c>
      <c r="R11" s="225"/>
      <c r="S11" s="225" t="s">
        <v>289</v>
      </c>
      <c r="T11" s="225" t="s">
        <v>277</v>
      </c>
      <c r="U11" s="225">
        <v>0</v>
      </c>
      <c r="V11" s="225">
        <f>ROUND(E11*U11,2)</f>
        <v>0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921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4">
        <v>4</v>
      </c>
      <c r="B12" s="245" t="s">
        <v>2055</v>
      </c>
      <c r="C12" s="255" t="s">
        <v>2056</v>
      </c>
      <c r="D12" s="246" t="s">
        <v>1642</v>
      </c>
      <c r="E12" s="247">
        <v>3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9">
        <v>0</v>
      </c>
      <c r="O12" s="249">
        <f>ROUND(E12*N12,2)</f>
        <v>0</v>
      </c>
      <c r="P12" s="249">
        <v>0</v>
      </c>
      <c r="Q12" s="250">
        <f>ROUND(E12*P12,2)</f>
        <v>0</v>
      </c>
      <c r="R12" s="225"/>
      <c r="S12" s="225" t="s">
        <v>289</v>
      </c>
      <c r="T12" s="225" t="s">
        <v>277</v>
      </c>
      <c r="U12" s="225">
        <v>0</v>
      </c>
      <c r="V12" s="225">
        <f>ROUND(E12*U12,2)</f>
        <v>0</v>
      </c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921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4">
        <v>5</v>
      </c>
      <c r="B13" s="245" t="s">
        <v>2057</v>
      </c>
      <c r="C13" s="255" t="s">
        <v>2058</v>
      </c>
      <c r="D13" s="246" t="s">
        <v>1642</v>
      </c>
      <c r="E13" s="247">
        <v>4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50">
        <f>ROUND(E13*P13,2)</f>
        <v>0</v>
      </c>
      <c r="R13" s="225"/>
      <c r="S13" s="225" t="s">
        <v>289</v>
      </c>
      <c r="T13" s="225" t="s">
        <v>277</v>
      </c>
      <c r="U13" s="225">
        <v>0</v>
      </c>
      <c r="V13" s="225">
        <f>ROUND(E13*U13,2)</f>
        <v>0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921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0.399999999999999" outlineLevel="1" x14ac:dyDescent="0.25">
      <c r="A14" s="244">
        <v>6</v>
      </c>
      <c r="B14" s="245" t="s">
        <v>2059</v>
      </c>
      <c r="C14" s="255" t="s">
        <v>2060</v>
      </c>
      <c r="D14" s="246" t="s">
        <v>1642</v>
      </c>
      <c r="E14" s="247">
        <v>8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9">
        <v>0</v>
      </c>
      <c r="O14" s="249">
        <f>ROUND(E14*N14,2)</f>
        <v>0</v>
      </c>
      <c r="P14" s="249">
        <v>0</v>
      </c>
      <c r="Q14" s="250">
        <f>ROUND(E14*P14,2)</f>
        <v>0</v>
      </c>
      <c r="R14" s="225"/>
      <c r="S14" s="225" t="s">
        <v>289</v>
      </c>
      <c r="T14" s="225" t="s">
        <v>277</v>
      </c>
      <c r="U14" s="225">
        <v>0</v>
      </c>
      <c r="V14" s="225">
        <f>ROUND(E14*U14,2)</f>
        <v>0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921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4">
        <v>7</v>
      </c>
      <c r="B15" s="245" t="s">
        <v>2061</v>
      </c>
      <c r="C15" s="255" t="s">
        <v>2062</v>
      </c>
      <c r="D15" s="246" t="s">
        <v>1642</v>
      </c>
      <c r="E15" s="247">
        <v>32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9">
        <v>0</v>
      </c>
      <c r="O15" s="249">
        <f>ROUND(E15*N15,2)</f>
        <v>0</v>
      </c>
      <c r="P15" s="249">
        <v>0</v>
      </c>
      <c r="Q15" s="250">
        <f>ROUND(E15*P15,2)</f>
        <v>0</v>
      </c>
      <c r="R15" s="225"/>
      <c r="S15" s="225" t="s">
        <v>289</v>
      </c>
      <c r="T15" s="225" t="s">
        <v>277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921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0.399999999999999" outlineLevel="1" x14ac:dyDescent="0.25">
      <c r="A16" s="244">
        <v>8</v>
      </c>
      <c r="B16" s="245" t="s">
        <v>2063</v>
      </c>
      <c r="C16" s="255" t="s">
        <v>2064</v>
      </c>
      <c r="D16" s="246" t="s">
        <v>1642</v>
      </c>
      <c r="E16" s="247">
        <v>8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9">
        <v>0</v>
      </c>
      <c r="O16" s="249">
        <f>ROUND(E16*N16,2)</f>
        <v>0</v>
      </c>
      <c r="P16" s="249">
        <v>0</v>
      </c>
      <c r="Q16" s="250">
        <f>ROUND(E16*P16,2)</f>
        <v>0</v>
      </c>
      <c r="R16" s="225"/>
      <c r="S16" s="225" t="s">
        <v>289</v>
      </c>
      <c r="T16" s="225" t="s">
        <v>277</v>
      </c>
      <c r="U16" s="225">
        <v>0</v>
      </c>
      <c r="V16" s="225">
        <f>ROUND(E16*U16,2)</f>
        <v>0</v>
      </c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921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44">
        <v>9</v>
      </c>
      <c r="B17" s="245" t="s">
        <v>2065</v>
      </c>
      <c r="C17" s="255" t="s">
        <v>2066</v>
      </c>
      <c r="D17" s="246" t="s">
        <v>1642</v>
      </c>
      <c r="E17" s="247">
        <v>4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9">
        <v>0</v>
      </c>
      <c r="O17" s="249">
        <f>ROUND(E17*N17,2)</f>
        <v>0</v>
      </c>
      <c r="P17" s="249">
        <v>0</v>
      </c>
      <c r="Q17" s="250">
        <f>ROUND(E17*P17,2)</f>
        <v>0</v>
      </c>
      <c r="R17" s="225"/>
      <c r="S17" s="225" t="s">
        <v>289</v>
      </c>
      <c r="T17" s="225" t="s">
        <v>277</v>
      </c>
      <c r="U17" s="225">
        <v>0</v>
      </c>
      <c r="V17" s="225">
        <f>ROUND(E17*U17,2)</f>
        <v>0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921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44">
        <v>10</v>
      </c>
      <c r="B18" s="245" t="s">
        <v>2067</v>
      </c>
      <c r="C18" s="255" t="s">
        <v>2068</v>
      </c>
      <c r="D18" s="246" t="s">
        <v>1642</v>
      </c>
      <c r="E18" s="247">
        <v>2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9">
        <v>0</v>
      </c>
      <c r="O18" s="249">
        <f>ROUND(E18*N18,2)</f>
        <v>0</v>
      </c>
      <c r="P18" s="249">
        <v>0</v>
      </c>
      <c r="Q18" s="250">
        <f>ROUND(E18*P18,2)</f>
        <v>0</v>
      </c>
      <c r="R18" s="225"/>
      <c r="S18" s="225" t="s">
        <v>289</v>
      </c>
      <c r="T18" s="225" t="s">
        <v>277</v>
      </c>
      <c r="U18" s="225">
        <v>0</v>
      </c>
      <c r="V18" s="225">
        <f>ROUND(E18*U18,2)</f>
        <v>0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921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0.399999999999999" outlineLevel="1" x14ac:dyDescent="0.25">
      <c r="A19" s="244">
        <v>11</v>
      </c>
      <c r="B19" s="245" t="s">
        <v>2069</v>
      </c>
      <c r="C19" s="255" t="s">
        <v>2070</v>
      </c>
      <c r="D19" s="246" t="s">
        <v>1642</v>
      </c>
      <c r="E19" s="247">
        <v>28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9">
        <v>0</v>
      </c>
      <c r="O19" s="249">
        <f>ROUND(E19*N19,2)</f>
        <v>0</v>
      </c>
      <c r="P19" s="249">
        <v>0</v>
      </c>
      <c r="Q19" s="250">
        <f>ROUND(E19*P19,2)</f>
        <v>0</v>
      </c>
      <c r="R19" s="225"/>
      <c r="S19" s="225" t="s">
        <v>289</v>
      </c>
      <c r="T19" s="225" t="s">
        <v>277</v>
      </c>
      <c r="U19" s="225">
        <v>0</v>
      </c>
      <c r="V19" s="225">
        <f>ROUND(E19*U19,2)</f>
        <v>0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921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44">
        <v>12</v>
      </c>
      <c r="B20" s="245" t="s">
        <v>2071</v>
      </c>
      <c r="C20" s="255" t="s">
        <v>2072</v>
      </c>
      <c r="D20" s="246" t="s">
        <v>1642</v>
      </c>
      <c r="E20" s="247">
        <v>116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9">
        <v>0</v>
      </c>
      <c r="O20" s="249">
        <f>ROUND(E20*N20,2)</f>
        <v>0</v>
      </c>
      <c r="P20" s="249">
        <v>0</v>
      </c>
      <c r="Q20" s="250">
        <f>ROUND(E20*P20,2)</f>
        <v>0</v>
      </c>
      <c r="R20" s="225"/>
      <c r="S20" s="225" t="s">
        <v>289</v>
      </c>
      <c r="T20" s="225" t="s">
        <v>277</v>
      </c>
      <c r="U20" s="225">
        <v>0</v>
      </c>
      <c r="V20" s="225">
        <f>ROUND(E20*U20,2)</f>
        <v>0</v>
      </c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921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0.399999999999999" outlineLevel="1" x14ac:dyDescent="0.25">
      <c r="A21" s="244">
        <v>13</v>
      </c>
      <c r="B21" s="245" t="s">
        <v>2073</v>
      </c>
      <c r="C21" s="255" t="s">
        <v>2074</v>
      </c>
      <c r="D21" s="246" t="s">
        <v>1642</v>
      </c>
      <c r="E21" s="247">
        <v>3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0</v>
      </c>
      <c r="O21" s="249">
        <f>ROUND(E21*N21,2)</f>
        <v>0</v>
      </c>
      <c r="P21" s="249">
        <v>0</v>
      </c>
      <c r="Q21" s="250">
        <f>ROUND(E21*P21,2)</f>
        <v>0</v>
      </c>
      <c r="R21" s="225"/>
      <c r="S21" s="225" t="s">
        <v>289</v>
      </c>
      <c r="T21" s="225" t="s">
        <v>277</v>
      </c>
      <c r="U21" s="225">
        <v>0</v>
      </c>
      <c r="V21" s="225">
        <f>ROUND(E21*U21,2)</f>
        <v>0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921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x14ac:dyDescent="0.25">
      <c r="A22" s="231" t="s">
        <v>271</v>
      </c>
      <c r="B22" s="232" t="s">
        <v>165</v>
      </c>
      <c r="C22" s="252" t="s">
        <v>166</v>
      </c>
      <c r="D22" s="233"/>
      <c r="E22" s="234"/>
      <c r="F22" s="235"/>
      <c r="G22" s="235">
        <f>SUMIF(AG23:AG60,"&lt;&gt;NOR",G23:G60)</f>
        <v>0</v>
      </c>
      <c r="H22" s="235"/>
      <c r="I22" s="235">
        <f>SUM(I23:I60)</f>
        <v>0</v>
      </c>
      <c r="J22" s="235"/>
      <c r="K22" s="235">
        <f>SUM(K23:K60)</f>
        <v>0</v>
      </c>
      <c r="L22" s="235"/>
      <c r="M22" s="235">
        <f>SUM(M23:M60)</f>
        <v>0</v>
      </c>
      <c r="N22" s="235"/>
      <c r="O22" s="235">
        <f>SUM(O23:O60)</f>
        <v>0</v>
      </c>
      <c r="P22" s="235"/>
      <c r="Q22" s="236">
        <f>SUM(Q23:Q60)</f>
        <v>0</v>
      </c>
      <c r="R22" s="230"/>
      <c r="S22" s="230"/>
      <c r="T22" s="230"/>
      <c r="U22" s="230"/>
      <c r="V22" s="230">
        <f>SUM(V23:V60)</f>
        <v>0</v>
      </c>
      <c r="W22" s="230"/>
      <c r="AG22" t="s">
        <v>272</v>
      </c>
    </row>
    <row r="23" spans="1:60" outlineLevel="1" x14ac:dyDescent="0.25">
      <c r="A23" s="244">
        <v>14</v>
      </c>
      <c r="B23" s="245" t="s">
        <v>2075</v>
      </c>
      <c r="C23" s="255" t="s">
        <v>2076</v>
      </c>
      <c r="D23" s="246" t="s">
        <v>1642</v>
      </c>
      <c r="E23" s="247">
        <v>3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9">
        <v>0</v>
      </c>
      <c r="O23" s="249">
        <f>ROUND(E23*N23,2)</f>
        <v>0</v>
      </c>
      <c r="P23" s="249">
        <v>0</v>
      </c>
      <c r="Q23" s="250">
        <f>ROUND(E23*P23,2)</f>
        <v>0</v>
      </c>
      <c r="R23" s="225"/>
      <c r="S23" s="225" t="s">
        <v>289</v>
      </c>
      <c r="T23" s="225" t="s">
        <v>277</v>
      </c>
      <c r="U23" s="225">
        <v>0</v>
      </c>
      <c r="V23" s="225">
        <f>ROUND(E23*U23,2)</f>
        <v>0</v>
      </c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921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4">
        <v>15</v>
      </c>
      <c r="B24" s="245" t="s">
        <v>2077</v>
      </c>
      <c r="C24" s="255" t="s">
        <v>2078</v>
      </c>
      <c r="D24" s="246" t="s">
        <v>1642</v>
      </c>
      <c r="E24" s="247">
        <v>3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0</v>
      </c>
      <c r="O24" s="249">
        <f>ROUND(E24*N24,2)</f>
        <v>0</v>
      </c>
      <c r="P24" s="249">
        <v>0</v>
      </c>
      <c r="Q24" s="250">
        <f>ROUND(E24*P24,2)</f>
        <v>0</v>
      </c>
      <c r="R24" s="225"/>
      <c r="S24" s="225" t="s">
        <v>289</v>
      </c>
      <c r="T24" s="225" t="s">
        <v>277</v>
      </c>
      <c r="U24" s="225">
        <v>0</v>
      </c>
      <c r="V24" s="225">
        <f>ROUND(E24*U24,2)</f>
        <v>0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921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44">
        <v>16</v>
      </c>
      <c r="B25" s="245" t="s">
        <v>2079</v>
      </c>
      <c r="C25" s="255" t="s">
        <v>2080</v>
      </c>
      <c r="D25" s="246" t="s">
        <v>1642</v>
      </c>
      <c r="E25" s="247">
        <v>16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9">
        <v>0</v>
      </c>
      <c r="O25" s="249">
        <f>ROUND(E25*N25,2)</f>
        <v>0</v>
      </c>
      <c r="P25" s="249">
        <v>0</v>
      </c>
      <c r="Q25" s="250">
        <f>ROUND(E25*P25,2)</f>
        <v>0</v>
      </c>
      <c r="R25" s="225"/>
      <c r="S25" s="225" t="s">
        <v>289</v>
      </c>
      <c r="T25" s="225" t="s">
        <v>277</v>
      </c>
      <c r="U25" s="225">
        <v>0</v>
      </c>
      <c r="V25" s="225">
        <f>ROUND(E25*U25,2)</f>
        <v>0</v>
      </c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921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44">
        <v>17</v>
      </c>
      <c r="B26" s="245" t="s">
        <v>2081</v>
      </c>
      <c r="C26" s="255" t="s">
        <v>2078</v>
      </c>
      <c r="D26" s="246" t="s">
        <v>1642</v>
      </c>
      <c r="E26" s="247">
        <v>16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9">
        <v>0</v>
      </c>
      <c r="O26" s="249">
        <f>ROUND(E26*N26,2)</f>
        <v>0</v>
      </c>
      <c r="P26" s="249">
        <v>0</v>
      </c>
      <c r="Q26" s="250">
        <f>ROUND(E26*P26,2)</f>
        <v>0</v>
      </c>
      <c r="R26" s="225"/>
      <c r="S26" s="225" t="s">
        <v>289</v>
      </c>
      <c r="T26" s="225" t="s">
        <v>277</v>
      </c>
      <c r="U26" s="225">
        <v>0</v>
      </c>
      <c r="V26" s="225">
        <f>ROUND(E26*U26,2)</f>
        <v>0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921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4">
        <v>18</v>
      </c>
      <c r="B27" s="245" t="s">
        <v>2082</v>
      </c>
      <c r="C27" s="255" t="s">
        <v>2083</v>
      </c>
      <c r="D27" s="246" t="s">
        <v>1642</v>
      </c>
      <c r="E27" s="247">
        <v>2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9">
        <v>0</v>
      </c>
      <c r="O27" s="249">
        <f>ROUND(E27*N27,2)</f>
        <v>0</v>
      </c>
      <c r="P27" s="249">
        <v>0</v>
      </c>
      <c r="Q27" s="250">
        <f>ROUND(E27*P27,2)</f>
        <v>0</v>
      </c>
      <c r="R27" s="225"/>
      <c r="S27" s="225" t="s">
        <v>289</v>
      </c>
      <c r="T27" s="225" t="s">
        <v>277</v>
      </c>
      <c r="U27" s="225">
        <v>0</v>
      </c>
      <c r="V27" s="225">
        <f>ROUND(E27*U27,2)</f>
        <v>0</v>
      </c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921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44">
        <v>19</v>
      </c>
      <c r="B28" s="245" t="s">
        <v>2084</v>
      </c>
      <c r="C28" s="255" t="s">
        <v>2078</v>
      </c>
      <c r="D28" s="246" t="s">
        <v>1642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9">
        <v>0</v>
      </c>
      <c r="O28" s="249">
        <f>ROUND(E28*N28,2)</f>
        <v>0</v>
      </c>
      <c r="P28" s="249">
        <v>0</v>
      </c>
      <c r="Q28" s="250">
        <f>ROUND(E28*P28,2)</f>
        <v>0</v>
      </c>
      <c r="R28" s="225"/>
      <c r="S28" s="225" t="s">
        <v>289</v>
      </c>
      <c r="T28" s="225" t="s">
        <v>277</v>
      </c>
      <c r="U28" s="225">
        <v>0</v>
      </c>
      <c r="V28" s="225">
        <f>ROUND(E28*U28,2)</f>
        <v>0</v>
      </c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921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44">
        <v>20</v>
      </c>
      <c r="B29" s="245" t="s">
        <v>2085</v>
      </c>
      <c r="C29" s="255" t="s">
        <v>2086</v>
      </c>
      <c r="D29" s="246" t="s">
        <v>1642</v>
      </c>
      <c r="E29" s="247">
        <v>4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9">
        <v>0</v>
      </c>
      <c r="O29" s="249">
        <f>ROUND(E29*N29,2)</f>
        <v>0</v>
      </c>
      <c r="P29" s="249">
        <v>0</v>
      </c>
      <c r="Q29" s="250">
        <f>ROUND(E29*P29,2)</f>
        <v>0</v>
      </c>
      <c r="R29" s="225"/>
      <c r="S29" s="225" t="s">
        <v>289</v>
      </c>
      <c r="T29" s="225" t="s">
        <v>277</v>
      </c>
      <c r="U29" s="225">
        <v>0</v>
      </c>
      <c r="V29" s="225">
        <f>ROUND(E29*U29,2)</f>
        <v>0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921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44">
        <v>21</v>
      </c>
      <c r="B30" s="245" t="s">
        <v>2087</v>
      </c>
      <c r="C30" s="255" t="s">
        <v>2078</v>
      </c>
      <c r="D30" s="246" t="s">
        <v>1642</v>
      </c>
      <c r="E30" s="247">
        <v>4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9">
        <v>0</v>
      </c>
      <c r="O30" s="249">
        <f>ROUND(E30*N30,2)</f>
        <v>0</v>
      </c>
      <c r="P30" s="249">
        <v>0</v>
      </c>
      <c r="Q30" s="250">
        <f>ROUND(E30*P30,2)</f>
        <v>0</v>
      </c>
      <c r="R30" s="225"/>
      <c r="S30" s="225" t="s">
        <v>289</v>
      </c>
      <c r="T30" s="225" t="s">
        <v>277</v>
      </c>
      <c r="U30" s="225">
        <v>0</v>
      </c>
      <c r="V30" s="225">
        <f>ROUND(E30*U30,2)</f>
        <v>0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921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44">
        <v>22</v>
      </c>
      <c r="B31" s="245" t="s">
        <v>2088</v>
      </c>
      <c r="C31" s="255" t="s">
        <v>2089</v>
      </c>
      <c r="D31" s="246" t="s">
        <v>1642</v>
      </c>
      <c r="E31" s="247">
        <v>2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9">
        <v>0</v>
      </c>
      <c r="O31" s="249">
        <f>ROUND(E31*N31,2)</f>
        <v>0</v>
      </c>
      <c r="P31" s="249">
        <v>0</v>
      </c>
      <c r="Q31" s="250">
        <f>ROUND(E31*P31,2)</f>
        <v>0</v>
      </c>
      <c r="R31" s="225"/>
      <c r="S31" s="225" t="s">
        <v>289</v>
      </c>
      <c r="T31" s="225" t="s">
        <v>277</v>
      </c>
      <c r="U31" s="225">
        <v>0</v>
      </c>
      <c r="V31" s="225">
        <f>ROUND(E31*U31,2)</f>
        <v>0</v>
      </c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921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44">
        <v>23</v>
      </c>
      <c r="B32" s="245" t="s">
        <v>2090</v>
      </c>
      <c r="C32" s="255" t="s">
        <v>2078</v>
      </c>
      <c r="D32" s="246" t="s">
        <v>1642</v>
      </c>
      <c r="E32" s="247">
        <v>2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9">
        <v>0</v>
      </c>
      <c r="O32" s="249">
        <f>ROUND(E32*N32,2)</f>
        <v>0</v>
      </c>
      <c r="P32" s="249">
        <v>0</v>
      </c>
      <c r="Q32" s="250">
        <f>ROUND(E32*P32,2)</f>
        <v>0</v>
      </c>
      <c r="R32" s="225"/>
      <c r="S32" s="225" t="s">
        <v>289</v>
      </c>
      <c r="T32" s="225" t="s">
        <v>277</v>
      </c>
      <c r="U32" s="225">
        <v>0</v>
      </c>
      <c r="V32" s="225">
        <f>ROUND(E32*U32,2)</f>
        <v>0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921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44">
        <v>24</v>
      </c>
      <c r="B33" s="245" t="s">
        <v>2091</v>
      </c>
      <c r="C33" s="255" t="s">
        <v>2092</v>
      </c>
      <c r="D33" s="246" t="s">
        <v>1642</v>
      </c>
      <c r="E33" s="247">
        <v>8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9">
        <v>0</v>
      </c>
      <c r="O33" s="249">
        <f>ROUND(E33*N33,2)</f>
        <v>0</v>
      </c>
      <c r="P33" s="249">
        <v>0</v>
      </c>
      <c r="Q33" s="250">
        <f>ROUND(E33*P33,2)</f>
        <v>0</v>
      </c>
      <c r="R33" s="225"/>
      <c r="S33" s="225" t="s">
        <v>289</v>
      </c>
      <c r="T33" s="225" t="s">
        <v>277</v>
      </c>
      <c r="U33" s="225">
        <v>0</v>
      </c>
      <c r="V33" s="225">
        <f>ROUND(E33*U33,2)</f>
        <v>0</v>
      </c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921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44">
        <v>25</v>
      </c>
      <c r="B34" s="245" t="s">
        <v>2093</v>
      </c>
      <c r="C34" s="255" t="s">
        <v>2078</v>
      </c>
      <c r="D34" s="246" t="s">
        <v>1642</v>
      </c>
      <c r="E34" s="247">
        <v>8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9">
        <v>0</v>
      </c>
      <c r="O34" s="249">
        <f>ROUND(E34*N34,2)</f>
        <v>0</v>
      </c>
      <c r="P34" s="249">
        <v>0</v>
      </c>
      <c r="Q34" s="250">
        <f>ROUND(E34*P34,2)</f>
        <v>0</v>
      </c>
      <c r="R34" s="225"/>
      <c r="S34" s="225" t="s">
        <v>289</v>
      </c>
      <c r="T34" s="225" t="s">
        <v>277</v>
      </c>
      <c r="U34" s="225">
        <v>0</v>
      </c>
      <c r="V34" s="225">
        <f>ROUND(E34*U34,2)</f>
        <v>0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921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44">
        <v>26</v>
      </c>
      <c r="B35" s="245" t="s">
        <v>2094</v>
      </c>
      <c r="C35" s="255" t="s">
        <v>2095</v>
      </c>
      <c r="D35" s="246" t="s">
        <v>1642</v>
      </c>
      <c r="E35" s="247">
        <v>2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9">
        <v>0</v>
      </c>
      <c r="O35" s="249">
        <f>ROUND(E35*N35,2)</f>
        <v>0</v>
      </c>
      <c r="P35" s="249">
        <v>0</v>
      </c>
      <c r="Q35" s="250">
        <f>ROUND(E35*P35,2)</f>
        <v>0</v>
      </c>
      <c r="R35" s="225"/>
      <c r="S35" s="225" t="s">
        <v>289</v>
      </c>
      <c r="T35" s="225" t="s">
        <v>277</v>
      </c>
      <c r="U35" s="225">
        <v>0</v>
      </c>
      <c r="V35" s="225">
        <f>ROUND(E35*U35,2)</f>
        <v>0</v>
      </c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921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44">
        <v>27</v>
      </c>
      <c r="B36" s="245" t="s">
        <v>2096</v>
      </c>
      <c r="C36" s="255" t="s">
        <v>2078</v>
      </c>
      <c r="D36" s="246" t="s">
        <v>1642</v>
      </c>
      <c r="E36" s="247">
        <v>2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9">
        <v>0</v>
      </c>
      <c r="O36" s="249">
        <f>ROUND(E36*N36,2)</f>
        <v>0</v>
      </c>
      <c r="P36" s="249">
        <v>0</v>
      </c>
      <c r="Q36" s="250">
        <f>ROUND(E36*P36,2)</f>
        <v>0</v>
      </c>
      <c r="R36" s="225"/>
      <c r="S36" s="225" t="s">
        <v>289</v>
      </c>
      <c r="T36" s="225" t="s">
        <v>277</v>
      </c>
      <c r="U36" s="225">
        <v>0</v>
      </c>
      <c r="V36" s="225">
        <f>ROUND(E36*U36,2)</f>
        <v>0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921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44">
        <v>28</v>
      </c>
      <c r="B37" s="245" t="s">
        <v>2097</v>
      </c>
      <c r="C37" s="255" t="s">
        <v>2098</v>
      </c>
      <c r="D37" s="246" t="s">
        <v>1642</v>
      </c>
      <c r="E37" s="247">
        <v>3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9">
        <v>0</v>
      </c>
      <c r="O37" s="249">
        <f>ROUND(E37*N37,2)</f>
        <v>0</v>
      </c>
      <c r="P37" s="249">
        <v>0</v>
      </c>
      <c r="Q37" s="250">
        <f>ROUND(E37*P37,2)</f>
        <v>0</v>
      </c>
      <c r="R37" s="225"/>
      <c r="S37" s="225" t="s">
        <v>289</v>
      </c>
      <c r="T37" s="225" t="s">
        <v>277</v>
      </c>
      <c r="U37" s="225">
        <v>0</v>
      </c>
      <c r="V37" s="225">
        <f>ROUND(E37*U37,2)</f>
        <v>0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921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4">
        <v>29</v>
      </c>
      <c r="B38" s="245" t="s">
        <v>2099</v>
      </c>
      <c r="C38" s="255" t="s">
        <v>2078</v>
      </c>
      <c r="D38" s="246" t="s">
        <v>1642</v>
      </c>
      <c r="E38" s="247">
        <v>3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9">
        <v>0</v>
      </c>
      <c r="O38" s="249">
        <f>ROUND(E38*N38,2)</f>
        <v>0</v>
      </c>
      <c r="P38" s="249">
        <v>0</v>
      </c>
      <c r="Q38" s="250">
        <f>ROUND(E38*P38,2)</f>
        <v>0</v>
      </c>
      <c r="R38" s="225"/>
      <c r="S38" s="225" t="s">
        <v>289</v>
      </c>
      <c r="T38" s="225" t="s">
        <v>277</v>
      </c>
      <c r="U38" s="225">
        <v>0</v>
      </c>
      <c r="V38" s="225">
        <f>ROUND(E38*U38,2)</f>
        <v>0</v>
      </c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921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44">
        <v>30</v>
      </c>
      <c r="B39" s="245" t="s">
        <v>2100</v>
      </c>
      <c r="C39" s="255" t="s">
        <v>2101</v>
      </c>
      <c r="D39" s="246" t="s">
        <v>1642</v>
      </c>
      <c r="E39" s="247">
        <v>2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0</v>
      </c>
      <c r="O39" s="249">
        <f>ROUND(E39*N39,2)</f>
        <v>0</v>
      </c>
      <c r="P39" s="249">
        <v>0</v>
      </c>
      <c r="Q39" s="250">
        <f>ROUND(E39*P39,2)</f>
        <v>0</v>
      </c>
      <c r="R39" s="225"/>
      <c r="S39" s="225" t="s">
        <v>289</v>
      </c>
      <c r="T39" s="225" t="s">
        <v>277</v>
      </c>
      <c r="U39" s="225">
        <v>0</v>
      </c>
      <c r="V39" s="225">
        <f>ROUND(E39*U39,2)</f>
        <v>0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921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44">
        <v>31</v>
      </c>
      <c r="B40" s="245" t="s">
        <v>2102</v>
      </c>
      <c r="C40" s="255" t="s">
        <v>2078</v>
      </c>
      <c r="D40" s="246" t="s">
        <v>1642</v>
      </c>
      <c r="E40" s="247">
        <v>2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0</v>
      </c>
      <c r="O40" s="249">
        <f>ROUND(E40*N40,2)</f>
        <v>0</v>
      </c>
      <c r="P40" s="249">
        <v>0</v>
      </c>
      <c r="Q40" s="250">
        <f>ROUND(E40*P40,2)</f>
        <v>0</v>
      </c>
      <c r="R40" s="225"/>
      <c r="S40" s="225" t="s">
        <v>289</v>
      </c>
      <c r="T40" s="225" t="s">
        <v>277</v>
      </c>
      <c r="U40" s="225">
        <v>0</v>
      </c>
      <c r="V40" s="225">
        <f>ROUND(E40*U40,2)</f>
        <v>0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921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4">
        <v>32</v>
      </c>
      <c r="B41" s="245" t="s">
        <v>2103</v>
      </c>
      <c r="C41" s="255" t="s">
        <v>2104</v>
      </c>
      <c r="D41" s="246" t="s">
        <v>1642</v>
      </c>
      <c r="E41" s="247">
        <v>17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50">
        <f>ROUND(E41*P41,2)</f>
        <v>0</v>
      </c>
      <c r="R41" s="225"/>
      <c r="S41" s="225" t="s">
        <v>289</v>
      </c>
      <c r="T41" s="225" t="s">
        <v>277</v>
      </c>
      <c r="U41" s="225">
        <v>0</v>
      </c>
      <c r="V41" s="225">
        <f>ROUND(E41*U41,2)</f>
        <v>0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921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4">
        <v>33</v>
      </c>
      <c r="B42" s="245" t="s">
        <v>2105</v>
      </c>
      <c r="C42" s="255" t="s">
        <v>2078</v>
      </c>
      <c r="D42" s="246" t="s">
        <v>1642</v>
      </c>
      <c r="E42" s="247">
        <v>17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9">
        <v>0</v>
      </c>
      <c r="O42" s="249">
        <f>ROUND(E42*N42,2)</f>
        <v>0</v>
      </c>
      <c r="P42" s="249">
        <v>0</v>
      </c>
      <c r="Q42" s="250">
        <f>ROUND(E42*P42,2)</f>
        <v>0</v>
      </c>
      <c r="R42" s="225"/>
      <c r="S42" s="225" t="s">
        <v>289</v>
      </c>
      <c r="T42" s="225" t="s">
        <v>277</v>
      </c>
      <c r="U42" s="225">
        <v>0</v>
      </c>
      <c r="V42" s="225">
        <f>ROUND(E42*U42,2)</f>
        <v>0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921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44">
        <v>34</v>
      </c>
      <c r="B43" s="245" t="s">
        <v>2106</v>
      </c>
      <c r="C43" s="255" t="s">
        <v>2107</v>
      </c>
      <c r="D43" s="246" t="s">
        <v>1642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9">
        <v>0</v>
      </c>
      <c r="O43" s="249">
        <f>ROUND(E43*N43,2)</f>
        <v>0</v>
      </c>
      <c r="P43" s="249">
        <v>0</v>
      </c>
      <c r="Q43" s="250">
        <f>ROUND(E43*P43,2)</f>
        <v>0</v>
      </c>
      <c r="R43" s="225"/>
      <c r="S43" s="225" t="s">
        <v>289</v>
      </c>
      <c r="T43" s="225" t="s">
        <v>277</v>
      </c>
      <c r="U43" s="225">
        <v>0</v>
      </c>
      <c r="V43" s="225">
        <f>ROUND(E43*U43,2)</f>
        <v>0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921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44">
        <v>35</v>
      </c>
      <c r="B44" s="245" t="s">
        <v>2108</v>
      </c>
      <c r="C44" s="255" t="s">
        <v>2078</v>
      </c>
      <c r="D44" s="246" t="s">
        <v>1642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0</v>
      </c>
      <c r="O44" s="249">
        <f>ROUND(E44*N44,2)</f>
        <v>0</v>
      </c>
      <c r="P44" s="249">
        <v>0</v>
      </c>
      <c r="Q44" s="250">
        <f>ROUND(E44*P44,2)</f>
        <v>0</v>
      </c>
      <c r="R44" s="225"/>
      <c r="S44" s="225" t="s">
        <v>289</v>
      </c>
      <c r="T44" s="225" t="s">
        <v>277</v>
      </c>
      <c r="U44" s="225">
        <v>0</v>
      </c>
      <c r="V44" s="225">
        <f>ROUND(E44*U44,2)</f>
        <v>0</v>
      </c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921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4">
        <v>36</v>
      </c>
      <c r="B45" s="245" t="s">
        <v>2109</v>
      </c>
      <c r="C45" s="255" t="s">
        <v>2110</v>
      </c>
      <c r="D45" s="246" t="s">
        <v>1642</v>
      </c>
      <c r="E45" s="247">
        <v>14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9">
        <v>0</v>
      </c>
      <c r="O45" s="249">
        <f>ROUND(E45*N45,2)</f>
        <v>0</v>
      </c>
      <c r="P45" s="249">
        <v>0</v>
      </c>
      <c r="Q45" s="250">
        <f>ROUND(E45*P45,2)</f>
        <v>0</v>
      </c>
      <c r="R45" s="225"/>
      <c r="S45" s="225" t="s">
        <v>289</v>
      </c>
      <c r="T45" s="225" t="s">
        <v>277</v>
      </c>
      <c r="U45" s="225">
        <v>0</v>
      </c>
      <c r="V45" s="225">
        <f>ROUND(E45*U45,2)</f>
        <v>0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921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4">
        <v>37</v>
      </c>
      <c r="B46" s="245" t="s">
        <v>2111</v>
      </c>
      <c r="C46" s="255" t="s">
        <v>2078</v>
      </c>
      <c r="D46" s="246" t="s">
        <v>1642</v>
      </c>
      <c r="E46" s="247">
        <v>14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9">
        <v>0</v>
      </c>
      <c r="O46" s="249">
        <f>ROUND(E46*N46,2)</f>
        <v>0</v>
      </c>
      <c r="P46" s="249">
        <v>0</v>
      </c>
      <c r="Q46" s="250">
        <f>ROUND(E46*P46,2)</f>
        <v>0</v>
      </c>
      <c r="R46" s="225"/>
      <c r="S46" s="225" t="s">
        <v>289</v>
      </c>
      <c r="T46" s="225" t="s">
        <v>277</v>
      </c>
      <c r="U46" s="225">
        <v>0</v>
      </c>
      <c r="V46" s="225">
        <f>ROUND(E46*U46,2)</f>
        <v>0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921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4">
        <v>38</v>
      </c>
      <c r="B47" s="245" t="s">
        <v>2112</v>
      </c>
      <c r="C47" s="255" t="s">
        <v>2113</v>
      </c>
      <c r="D47" s="246" t="s">
        <v>1642</v>
      </c>
      <c r="E47" s="247">
        <v>4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9">
        <v>0</v>
      </c>
      <c r="O47" s="249">
        <f>ROUND(E47*N47,2)</f>
        <v>0</v>
      </c>
      <c r="P47" s="249">
        <v>0</v>
      </c>
      <c r="Q47" s="250">
        <f>ROUND(E47*P47,2)</f>
        <v>0</v>
      </c>
      <c r="R47" s="225"/>
      <c r="S47" s="225" t="s">
        <v>289</v>
      </c>
      <c r="T47" s="225" t="s">
        <v>277</v>
      </c>
      <c r="U47" s="225">
        <v>0</v>
      </c>
      <c r="V47" s="225">
        <f>ROUND(E47*U47,2)</f>
        <v>0</v>
      </c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921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44">
        <v>39</v>
      </c>
      <c r="B48" s="245" t="s">
        <v>2114</v>
      </c>
      <c r="C48" s="255" t="s">
        <v>2078</v>
      </c>
      <c r="D48" s="246" t="s">
        <v>1642</v>
      </c>
      <c r="E48" s="247">
        <v>4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9">
        <v>0</v>
      </c>
      <c r="O48" s="249">
        <f>ROUND(E48*N48,2)</f>
        <v>0</v>
      </c>
      <c r="P48" s="249">
        <v>0</v>
      </c>
      <c r="Q48" s="250">
        <f>ROUND(E48*P48,2)</f>
        <v>0</v>
      </c>
      <c r="R48" s="225"/>
      <c r="S48" s="225" t="s">
        <v>289</v>
      </c>
      <c r="T48" s="225" t="s">
        <v>277</v>
      </c>
      <c r="U48" s="225">
        <v>0</v>
      </c>
      <c r="V48" s="225">
        <f>ROUND(E48*U48,2)</f>
        <v>0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921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ht="20.399999999999999" outlineLevel="1" x14ac:dyDescent="0.25">
      <c r="A49" s="244">
        <v>40</v>
      </c>
      <c r="B49" s="245" t="s">
        <v>2115</v>
      </c>
      <c r="C49" s="255" t="s">
        <v>2116</v>
      </c>
      <c r="D49" s="246" t="s">
        <v>1642</v>
      </c>
      <c r="E49" s="247">
        <v>4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9">
        <v>0</v>
      </c>
      <c r="O49" s="249">
        <f>ROUND(E49*N49,2)</f>
        <v>0</v>
      </c>
      <c r="P49" s="249">
        <v>0</v>
      </c>
      <c r="Q49" s="250">
        <f>ROUND(E49*P49,2)</f>
        <v>0</v>
      </c>
      <c r="R49" s="225"/>
      <c r="S49" s="225" t="s">
        <v>289</v>
      </c>
      <c r="T49" s="225" t="s">
        <v>277</v>
      </c>
      <c r="U49" s="225">
        <v>0</v>
      </c>
      <c r="V49" s="225">
        <f>ROUND(E49*U49,2)</f>
        <v>0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921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44">
        <v>41</v>
      </c>
      <c r="B50" s="245" t="s">
        <v>2117</v>
      </c>
      <c r="C50" s="255" t="s">
        <v>2078</v>
      </c>
      <c r="D50" s="246" t="s">
        <v>1642</v>
      </c>
      <c r="E50" s="247">
        <v>4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9">
        <v>0</v>
      </c>
      <c r="O50" s="249">
        <f>ROUND(E50*N50,2)</f>
        <v>0</v>
      </c>
      <c r="P50" s="249">
        <v>0</v>
      </c>
      <c r="Q50" s="250">
        <f>ROUND(E50*P50,2)</f>
        <v>0</v>
      </c>
      <c r="R50" s="225"/>
      <c r="S50" s="225" t="s">
        <v>289</v>
      </c>
      <c r="T50" s="225" t="s">
        <v>277</v>
      </c>
      <c r="U50" s="225">
        <v>0</v>
      </c>
      <c r="V50" s="225">
        <f>ROUND(E50*U50,2)</f>
        <v>0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921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44">
        <v>42</v>
      </c>
      <c r="B51" s="245" t="s">
        <v>2118</v>
      </c>
      <c r="C51" s="255" t="s">
        <v>2119</v>
      </c>
      <c r="D51" s="246" t="s">
        <v>1642</v>
      </c>
      <c r="E51" s="247">
        <v>43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50">
        <f>ROUND(E51*P51,2)</f>
        <v>0</v>
      </c>
      <c r="R51" s="225"/>
      <c r="S51" s="225" t="s">
        <v>289</v>
      </c>
      <c r="T51" s="225" t="s">
        <v>277</v>
      </c>
      <c r="U51" s="225">
        <v>0</v>
      </c>
      <c r="V51" s="225">
        <f>ROUND(E51*U51,2)</f>
        <v>0</v>
      </c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921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44">
        <v>43</v>
      </c>
      <c r="B52" s="245" t="s">
        <v>2120</v>
      </c>
      <c r="C52" s="255" t="s">
        <v>2078</v>
      </c>
      <c r="D52" s="246" t="s">
        <v>1642</v>
      </c>
      <c r="E52" s="247">
        <v>43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9">
        <v>0</v>
      </c>
      <c r="O52" s="249">
        <f>ROUND(E52*N52,2)</f>
        <v>0</v>
      </c>
      <c r="P52" s="249">
        <v>0</v>
      </c>
      <c r="Q52" s="250">
        <f>ROUND(E52*P52,2)</f>
        <v>0</v>
      </c>
      <c r="R52" s="225"/>
      <c r="S52" s="225" t="s">
        <v>289</v>
      </c>
      <c r="T52" s="225" t="s">
        <v>277</v>
      </c>
      <c r="U52" s="225">
        <v>0</v>
      </c>
      <c r="V52" s="225">
        <f>ROUND(E52*U52,2)</f>
        <v>0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921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20.399999999999999" outlineLevel="1" x14ac:dyDescent="0.25">
      <c r="A53" s="244">
        <v>44</v>
      </c>
      <c r="B53" s="245" t="s">
        <v>2121</v>
      </c>
      <c r="C53" s="255" t="s">
        <v>2122</v>
      </c>
      <c r="D53" s="246" t="s">
        <v>1642</v>
      </c>
      <c r="E53" s="247">
        <v>1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9">
        <v>0</v>
      </c>
      <c r="O53" s="249">
        <f>ROUND(E53*N53,2)</f>
        <v>0</v>
      </c>
      <c r="P53" s="249">
        <v>0</v>
      </c>
      <c r="Q53" s="250">
        <f>ROUND(E53*P53,2)</f>
        <v>0</v>
      </c>
      <c r="R53" s="225"/>
      <c r="S53" s="225" t="s">
        <v>289</v>
      </c>
      <c r="T53" s="225" t="s">
        <v>277</v>
      </c>
      <c r="U53" s="225">
        <v>0</v>
      </c>
      <c r="V53" s="225">
        <f>ROUND(E53*U53,2)</f>
        <v>0</v>
      </c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921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44">
        <v>45</v>
      </c>
      <c r="B54" s="245" t="s">
        <v>2123</v>
      </c>
      <c r="C54" s="255" t="s">
        <v>2078</v>
      </c>
      <c r="D54" s="246" t="s">
        <v>1642</v>
      </c>
      <c r="E54" s="247">
        <v>1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9">
        <v>0</v>
      </c>
      <c r="O54" s="249">
        <f>ROUND(E54*N54,2)</f>
        <v>0</v>
      </c>
      <c r="P54" s="249">
        <v>0</v>
      </c>
      <c r="Q54" s="250">
        <f>ROUND(E54*P54,2)</f>
        <v>0</v>
      </c>
      <c r="R54" s="225"/>
      <c r="S54" s="225" t="s">
        <v>289</v>
      </c>
      <c r="T54" s="225" t="s">
        <v>277</v>
      </c>
      <c r="U54" s="225">
        <v>0</v>
      </c>
      <c r="V54" s="225">
        <f>ROUND(E54*U54,2)</f>
        <v>0</v>
      </c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921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4">
        <v>46</v>
      </c>
      <c r="B55" s="245" t="s">
        <v>2124</v>
      </c>
      <c r="C55" s="255" t="s">
        <v>2125</v>
      </c>
      <c r="D55" s="246" t="s">
        <v>1642</v>
      </c>
      <c r="E55" s="247">
        <v>3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50">
        <f>ROUND(E55*P55,2)</f>
        <v>0</v>
      </c>
      <c r="R55" s="225"/>
      <c r="S55" s="225" t="s">
        <v>289</v>
      </c>
      <c r="T55" s="225" t="s">
        <v>277</v>
      </c>
      <c r="U55" s="225">
        <v>0</v>
      </c>
      <c r="V55" s="225">
        <f>ROUND(E55*U55,2)</f>
        <v>0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921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4">
        <v>47</v>
      </c>
      <c r="B56" s="245" t="s">
        <v>2126</v>
      </c>
      <c r="C56" s="255" t="s">
        <v>2078</v>
      </c>
      <c r="D56" s="246" t="s">
        <v>1642</v>
      </c>
      <c r="E56" s="247">
        <v>3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9">
        <v>0</v>
      </c>
      <c r="O56" s="249">
        <f>ROUND(E56*N56,2)</f>
        <v>0</v>
      </c>
      <c r="P56" s="249">
        <v>0</v>
      </c>
      <c r="Q56" s="250">
        <f>ROUND(E56*P56,2)</f>
        <v>0</v>
      </c>
      <c r="R56" s="225"/>
      <c r="S56" s="225" t="s">
        <v>289</v>
      </c>
      <c r="T56" s="225" t="s">
        <v>277</v>
      </c>
      <c r="U56" s="225">
        <v>0</v>
      </c>
      <c r="V56" s="225">
        <f>ROUND(E56*U56,2)</f>
        <v>0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921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44">
        <v>48</v>
      </c>
      <c r="B57" s="245" t="s">
        <v>2127</v>
      </c>
      <c r="C57" s="255" t="s">
        <v>2128</v>
      </c>
      <c r="D57" s="246" t="s">
        <v>1642</v>
      </c>
      <c r="E57" s="247">
        <v>1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9">
        <v>0</v>
      </c>
      <c r="O57" s="249">
        <f>ROUND(E57*N57,2)</f>
        <v>0</v>
      </c>
      <c r="P57" s="249">
        <v>0</v>
      </c>
      <c r="Q57" s="250">
        <f>ROUND(E57*P57,2)</f>
        <v>0</v>
      </c>
      <c r="R57" s="225"/>
      <c r="S57" s="225" t="s">
        <v>289</v>
      </c>
      <c r="T57" s="225" t="s">
        <v>277</v>
      </c>
      <c r="U57" s="225">
        <v>0</v>
      </c>
      <c r="V57" s="225">
        <f>ROUND(E57*U57,2)</f>
        <v>0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921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44">
        <v>49</v>
      </c>
      <c r="B58" s="245" t="s">
        <v>2129</v>
      </c>
      <c r="C58" s="255" t="s">
        <v>2130</v>
      </c>
      <c r="D58" s="246" t="s">
        <v>1642</v>
      </c>
      <c r="E58" s="247">
        <v>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9">
        <v>0</v>
      </c>
      <c r="O58" s="249">
        <f>ROUND(E58*N58,2)</f>
        <v>0</v>
      </c>
      <c r="P58" s="249">
        <v>0</v>
      </c>
      <c r="Q58" s="250">
        <f>ROUND(E58*P58,2)</f>
        <v>0</v>
      </c>
      <c r="R58" s="225"/>
      <c r="S58" s="225" t="s">
        <v>289</v>
      </c>
      <c r="T58" s="225" t="s">
        <v>277</v>
      </c>
      <c r="U58" s="225">
        <v>0</v>
      </c>
      <c r="V58" s="225">
        <f>ROUND(E58*U58,2)</f>
        <v>0</v>
      </c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921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44">
        <v>50</v>
      </c>
      <c r="B59" s="245" t="s">
        <v>2131</v>
      </c>
      <c r="C59" s="255" t="s">
        <v>2132</v>
      </c>
      <c r="D59" s="246" t="s">
        <v>1642</v>
      </c>
      <c r="E59" s="247">
        <v>6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9">
        <v>0</v>
      </c>
      <c r="O59" s="249">
        <f>ROUND(E59*N59,2)</f>
        <v>0</v>
      </c>
      <c r="P59" s="249">
        <v>0</v>
      </c>
      <c r="Q59" s="250">
        <f>ROUND(E59*P59,2)</f>
        <v>0</v>
      </c>
      <c r="R59" s="225"/>
      <c r="S59" s="225" t="s">
        <v>289</v>
      </c>
      <c r="T59" s="225" t="s">
        <v>277</v>
      </c>
      <c r="U59" s="225">
        <v>0</v>
      </c>
      <c r="V59" s="225">
        <f>ROUND(E59*U59,2)</f>
        <v>0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921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44">
        <v>51</v>
      </c>
      <c r="B60" s="245" t="s">
        <v>2133</v>
      </c>
      <c r="C60" s="255" t="s">
        <v>2078</v>
      </c>
      <c r="D60" s="246" t="s">
        <v>1642</v>
      </c>
      <c r="E60" s="247">
        <v>6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9">
        <v>0</v>
      </c>
      <c r="O60" s="249">
        <f>ROUND(E60*N60,2)</f>
        <v>0</v>
      </c>
      <c r="P60" s="249">
        <v>0</v>
      </c>
      <c r="Q60" s="250">
        <f>ROUND(E60*P60,2)</f>
        <v>0</v>
      </c>
      <c r="R60" s="225"/>
      <c r="S60" s="225" t="s">
        <v>289</v>
      </c>
      <c r="T60" s="225" t="s">
        <v>277</v>
      </c>
      <c r="U60" s="225">
        <v>0</v>
      </c>
      <c r="V60" s="225">
        <f>ROUND(E60*U60,2)</f>
        <v>0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921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x14ac:dyDescent="0.25">
      <c r="A61" s="231" t="s">
        <v>271</v>
      </c>
      <c r="B61" s="232" t="s">
        <v>168</v>
      </c>
      <c r="C61" s="252" t="s">
        <v>169</v>
      </c>
      <c r="D61" s="233"/>
      <c r="E61" s="234"/>
      <c r="F61" s="235"/>
      <c r="G61" s="235">
        <f>SUMIF(AG62:AG76,"&lt;&gt;NOR",G62:G76)</f>
        <v>0</v>
      </c>
      <c r="H61" s="235"/>
      <c r="I61" s="235">
        <f>SUM(I62:I76)</f>
        <v>0</v>
      </c>
      <c r="J61" s="235"/>
      <c r="K61" s="235">
        <f>SUM(K62:K76)</f>
        <v>0</v>
      </c>
      <c r="L61" s="235"/>
      <c r="M61" s="235">
        <f>SUM(M62:M76)</f>
        <v>0</v>
      </c>
      <c r="N61" s="235"/>
      <c r="O61" s="235">
        <f>SUM(O62:O76)</f>
        <v>0</v>
      </c>
      <c r="P61" s="235"/>
      <c r="Q61" s="236">
        <f>SUM(Q62:Q76)</f>
        <v>0</v>
      </c>
      <c r="R61" s="230"/>
      <c r="S61" s="230"/>
      <c r="T61" s="230"/>
      <c r="U61" s="230"/>
      <c r="V61" s="230">
        <f>SUM(V62:V76)</f>
        <v>0</v>
      </c>
      <c r="W61" s="230"/>
      <c r="AG61" t="s">
        <v>272</v>
      </c>
    </row>
    <row r="62" spans="1:60" ht="20.399999999999999" outlineLevel="1" x14ac:dyDescent="0.25">
      <c r="A62" s="244">
        <v>52</v>
      </c>
      <c r="B62" s="245" t="s">
        <v>2134</v>
      </c>
      <c r="C62" s="255" t="s">
        <v>2135</v>
      </c>
      <c r="D62" s="246" t="s">
        <v>1642</v>
      </c>
      <c r="E62" s="247">
        <v>65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9">
        <v>0</v>
      </c>
      <c r="O62" s="249">
        <f>ROUND(E62*N62,2)</f>
        <v>0</v>
      </c>
      <c r="P62" s="249">
        <v>0</v>
      </c>
      <c r="Q62" s="250">
        <f>ROUND(E62*P62,2)</f>
        <v>0</v>
      </c>
      <c r="R62" s="225"/>
      <c r="S62" s="225" t="s">
        <v>289</v>
      </c>
      <c r="T62" s="225" t="s">
        <v>277</v>
      </c>
      <c r="U62" s="225">
        <v>0</v>
      </c>
      <c r="V62" s="225">
        <f>ROUND(E62*U62,2)</f>
        <v>0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921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4">
        <v>53</v>
      </c>
      <c r="B63" s="245" t="s">
        <v>2136</v>
      </c>
      <c r="C63" s="255" t="s">
        <v>2078</v>
      </c>
      <c r="D63" s="246" t="s">
        <v>1642</v>
      </c>
      <c r="E63" s="247">
        <v>65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9">
        <v>0</v>
      </c>
      <c r="O63" s="249">
        <f>ROUND(E63*N63,2)</f>
        <v>0</v>
      </c>
      <c r="P63" s="249">
        <v>0</v>
      </c>
      <c r="Q63" s="250">
        <f>ROUND(E63*P63,2)</f>
        <v>0</v>
      </c>
      <c r="R63" s="225"/>
      <c r="S63" s="225" t="s">
        <v>289</v>
      </c>
      <c r="T63" s="225" t="s">
        <v>277</v>
      </c>
      <c r="U63" s="225">
        <v>0</v>
      </c>
      <c r="V63" s="225">
        <f>ROUND(E63*U63,2)</f>
        <v>0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921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ht="30.6" outlineLevel="1" x14ac:dyDescent="0.25">
      <c r="A64" s="244">
        <v>54</v>
      </c>
      <c r="B64" s="245" t="s">
        <v>2137</v>
      </c>
      <c r="C64" s="255" t="s">
        <v>2138</v>
      </c>
      <c r="D64" s="246" t="s">
        <v>1642</v>
      </c>
      <c r="E64" s="247">
        <v>5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9">
        <v>0</v>
      </c>
      <c r="O64" s="249">
        <f>ROUND(E64*N64,2)</f>
        <v>0</v>
      </c>
      <c r="P64" s="249">
        <v>0</v>
      </c>
      <c r="Q64" s="250">
        <f>ROUND(E64*P64,2)</f>
        <v>0</v>
      </c>
      <c r="R64" s="225"/>
      <c r="S64" s="225" t="s">
        <v>289</v>
      </c>
      <c r="T64" s="225" t="s">
        <v>277</v>
      </c>
      <c r="U64" s="225">
        <v>0</v>
      </c>
      <c r="V64" s="225">
        <f>ROUND(E64*U64,2)</f>
        <v>0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921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44">
        <v>55</v>
      </c>
      <c r="B65" s="245" t="s">
        <v>2139</v>
      </c>
      <c r="C65" s="255" t="s">
        <v>2078</v>
      </c>
      <c r="D65" s="246" t="s">
        <v>1642</v>
      </c>
      <c r="E65" s="247">
        <v>5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9">
        <v>0</v>
      </c>
      <c r="O65" s="249">
        <f>ROUND(E65*N65,2)</f>
        <v>0</v>
      </c>
      <c r="P65" s="249">
        <v>0</v>
      </c>
      <c r="Q65" s="250">
        <f>ROUND(E65*P65,2)</f>
        <v>0</v>
      </c>
      <c r="R65" s="225"/>
      <c r="S65" s="225" t="s">
        <v>289</v>
      </c>
      <c r="T65" s="225" t="s">
        <v>277</v>
      </c>
      <c r="U65" s="225">
        <v>0</v>
      </c>
      <c r="V65" s="225">
        <f>ROUND(E65*U65,2)</f>
        <v>0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921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ht="20.399999999999999" outlineLevel="1" x14ac:dyDescent="0.25">
      <c r="A66" s="244">
        <v>56</v>
      </c>
      <c r="B66" s="245" t="s">
        <v>2140</v>
      </c>
      <c r="C66" s="255" t="s">
        <v>2141</v>
      </c>
      <c r="D66" s="246" t="s">
        <v>1642</v>
      </c>
      <c r="E66" s="247">
        <v>15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9">
        <v>0</v>
      </c>
      <c r="O66" s="249">
        <f>ROUND(E66*N66,2)</f>
        <v>0</v>
      </c>
      <c r="P66" s="249">
        <v>0</v>
      </c>
      <c r="Q66" s="250">
        <f>ROUND(E66*P66,2)</f>
        <v>0</v>
      </c>
      <c r="R66" s="225"/>
      <c r="S66" s="225" t="s">
        <v>289</v>
      </c>
      <c r="T66" s="225" t="s">
        <v>277</v>
      </c>
      <c r="U66" s="225">
        <v>0</v>
      </c>
      <c r="V66" s="225">
        <f>ROUND(E66*U66,2)</f>
        <v>0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921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44">
        <v>57</v>
      </c>
      <c r="B67" s="245" t="s">
        <v>2142</v>
      </c>
      <c r="C67" s="255" t="s">
        <v>2078</v>
      </c>
      <c r="D67" s="246" t="s">
        <v>1642</v>
      </c>
      <c r="E67" s="247">
        <v>15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9">
        <v>0</v>
      </c>
      <c r="O67" s="249">
        <f>ROUND(E67*N67,2)</f>
        <v>0</v>
      </c>
      <c r="P67" s="249">
        <v>0</v>
      </c>
      <c r="Q67" s="250">
        <f>ROUND(E67*P67,2)</f>
        <v>0</v>
      </c>
      <c r="R67" s="225"/>
      <c r="S67" s="225" t="s">
        <v>289</v>
      </c>
      <c r="T67" s="225" t="s">
        <v>277</v>
      </c>
      <c r="U67" s="225">
        <v>0</v>
      </c>
      <c r="V67" s="225">
        <f>ROUND(E67*U67,2)</f>
        <v>0</v>
      </c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921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ht="20.399999999999999" outlineLevel="1" x14ac:dyDescent="0.25">
      <c r="A68" s="244">
        <v>58</v>
      </c>
      <c r="B68" s="245" t="s">
        <v>2143</v>
      </c>
      <c r="C68" s="255" t="s">
        <v>2144</v>
      </c>
      <c r="D68" s="246" t="s">
        <v>1642</v>
      </c>
      <c r="E68" s="247">
        <v>5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9">
        <v>0</v>
      </c>
      <c r="O68" s="249">
        <f>ROUND(E68*N68,2)</f>
        <v>0</v>
      </c>
      <c r="P68" s="249">
        <v>0</v>
      </c>
      <c r="Q68" s="250">
        <f>ROUND(E68*P68,2)</f>
        <v>0</v>
      </c>
      <c r="R68" s="225"/>
      <c r="S68" s="225" t="s">
        <v>289</v>
      </c>
      <c r="T68" s="225" t="s">
        <v>277</v>
      </c>
      <c r="U68" s="225">
        <v>0</v>
      </c>
      <c r="V68" s="225">
        <f>ROUND(E68*U68,2)</f>
        <v>0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921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44">
        <v>59</v>
      </c>
      <c r="B69" s="245" t="s">
        <v>2145</v>
      </c>
      <c r="C69" s="255" t="s">
        <v>2078</v>
      </c>
      <c r="D69" s="246" t="s">
        <v>1642</v>
      </c>
      <c r="E69" s="247">
        <v>5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9">
        <v>0</v>
      </c>
      <c r="O69" s="249">
        <f>ROUND(E69*N69,2)</f>
        <v>0</v>
      </c>
      <c r="P69" s="249">
        <v>0</v>
      </c>
      <c r="Q69" s="250">
        <f>ROUND(E69*P69,2)</f>
        <v>0</v>
      </c>
      <c r="R69" s="225"/>
      <c r="S69" s="225" t="s">
        <v>289</v>
      </c>
      <c r="T69" s="225" t="s">
        <v>277</v>
      </c>
      <c r="U69" s="225">
        <v>0</v>
      </c>
      <c r="V69" s="225">
        <f>ROUND(E69*U69,2)</f>
        <v>0</v>
      </c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921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0.399999999999999" outlineLevel="1" x14ac:dyDescent="0.25">
      <c r="A70" s="244">
        <v>60</v>
      </c>
      <c r="B70" s="245" t="s">
        <v>2146</v>
      </c>
      <c r="C70" s="255" t="s">
        <v>2147</v>
      </c>
      <c r="D70" s="246" t="s">
        <v>370</v>
      </c>
      <c r="E70" s="247">
        <v>40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9">
        <v>0</v>
      </c>
      <c r="O70" s="249">
        <f>ROUND(E70*N70,2)</f>
        <v>0</v>
      </c>
      <c r="P70" s="249">
        <v>0</v>
      </c>
      <c r="Q70" s="250">
        <f>ROUND(E70*P70,2)</f>
        <v>0</v>
      </c>
      <c r="R70" s="225"/>
      <c r="S70" s="225" t="s">
        <v>289</v>
      </c>
      <c r="T70" s="225" t="s">
        <v>277</v>
      </c>
      <c r="U70" s="225">
        <v>0</v>
      </c>
      <c r="V70" s="225">
        <f>ROUND(E70*U70,2)</f>
        <v>0</v>
      </c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921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44">
        <v>61</v>
      </c>
      <c r="B71" s="245" t="s">
        <v>2148</v>
      </c>
      <c r="C71" s="255" t="s">
        <v>33</v>
      </c>
      <c r="D71" s="246" t="s">
        <v>370</v>
      </c>
      <c r="E71" s="247">
        <v>40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9">
        <v>0</v>
      </c>
      <c r="O71" s="249">
        <f>ROUND(E71*N71,2)</f>
        <v>0</v>
      </c>
      <c r="P71" s="249">
        <v>0</v>
      </c>
      <c r="Q71" s="250">
        <f>ROUND(E71*P71,2)</f>
        <v>0</v>
      </c>
      <c r="R71" s="225"/>
      <c r="S71" s="225" t="s">
        <v>289</v>
      </c>
      <c r="T71" s="225" t="s">
        <v>277</v>
      </c>
      <c r="U71" s="225">
        <v>0</v>
      </c>
      <c r="V71" s="225">
        <f>ROUND(E71*U71,2)</f>
        <v>0</v>
      </c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921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ht="20.399999999999999" outlineLevel="1" x14ac:dyDescent="0.25">
      <c r="A72" s="244">
        <v>62</v>
      </c>
      <c r="B72" s="245" t="s">
        <v>2149</v>
      </c>
      <c r="C72" s="255" t="s">
        <v>2150</v>
      </c>
      <c r="D72" s="246" t="s">
        <v>370</v>
      </c>
      <c r="E72" s="247">
        <v>65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9">
        <v>0</v>
      </c>
      <c r="O72" s="249">
        <f>ROUND(E72*N72,2)</f>
        <v>0</v>
      </c>
      <c r="P72" s="249">
        <v>0</v>
      </c>
      <c r="Q72" s="250">
        <f>ROUND(E72*P72,2)</f>
        <v>0</v>
      </c>
      <c r="R72" s="225"/>
      <c r="S72" s="225" t="s">
        <v>289</v>
      </c>
      <c r="T72" s="225" t="s">
        <v>277</v>
      </c>
      <c r="U72" s="225">
        <v>0</v>
      </c>
      <c r="V72" s="225">
        <f>ROUND(E72*U72,2)</f>
        <v>0</v>
      </c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921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44">
        <v>63</v>
      </c>
      <c r="B73" s="245" t="s">
        <v>2151</v>
      </c>
      <c r="C73" s="255" t="s">
        <v>2152</v>
      </c>
      <c r="D73" s="246" t="s">
        <v>370</v>
      </c>
      <c r="E73" s="247">
        <v>65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9">
        <v>0</v>
      </c>
      <c r="O73" s="249">
        <f>ROUND(E73*N73,2)</f>
        <v>0</v>
      </c>
      <c r="P73" s="249">
        <v>0</v>
      </c>
      <c r="Q73" s="250">
        <f>ROUND(E73*P73,2)</f>
        <v>0</v>
      </c>
      <c r="R73" s="225"/>
      <c r="S73" s="225" t="s">
        <v>289</v>
      </c>
      <c r="T73" s="225" t="s">
        <v>277</v>
      </c>
      <c r="U73" s="225">
        <v>0</v>
      </c>
      <c r="V73" s="225">
        <f>ROUND(E73*U73,2)</f>
        <v>0</v>
      </c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921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44">
        <v>64</v>
      </c>
      <c r="B74" s="245" t="s">
        <v>2153</v>
      </c>
      <c r="C74" s="255" t="s">
        <v>2154</v>
      </c>
      <c r="D74" s="246" t="s">
        <v>370</v>
      </c>
      <c r="E74" s="247">
        <v>35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9">
        <v>0</v>
      </c>
      <c r="O74" s="249">
        <f>ROUND(E74*N74,2)</f>
        <v>0</v>
      </c>
      <c r="P74" s="249">
        <v>0</v>
      </c>
      <c r="Q74" s="250">
        <f>ROUND(E74*P74,2)</f>
        <v>0</v>
      </c>
      <c r="R74" s="225"/>
      <c r="S74" s="225" t="s">
        <v>289</v>
      </c>
      <c r="T74" s="225" t="s">
        <v>277</v>
      </c>
      <c r="U74" s="225">
        <v>0</v>
      </c>
      <c r="V74" s="225">
        <f>ROUND(E74*U74,2)</f>
        <v>0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921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44">
        <v>65</v>
      </c>
      <c r="B75" s="245" t="s">
        <v>2155</v>
      </c>
      <c r="C75" s="255" t="s">
        <v>2152</v>
      </c>
      <c r="D75" s="246" t="s">
        <v>370</v>
      </c>
      <c r="E75" s="247">
        <v>35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9">
        <v>0</v>
      </c>
      <c r="O75" s="249">
        <f>ROUND(E75*N75,2)</f>
        <v>0</v>
      </c>
      <c r="P75" s="249">
        <v>0</v>
      </c>
      <c r="Q75" s="250">
        <f>ROUND(E75*P75,2)</f>
        <v>0</v>
      </c>
      <c r="R75" s="225"/>
      <c r="S75" s="225" t="s">
        <v>289</v>
      </c>
      <c r="T75" s="225" t="s">
        <v>277</v>
      </c>
      <c r="U75" s="225">
        <v>0</v>
      </c>
      <c r="V75" s="225">
        <f>ROUND(E75*U75,2)</f>
        <v>0</v>
      </c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921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44">
        <v>66</v>
      </c>
      <c r="B76" s="245" t="s">
        <v>2156</v>
      </c>
      <c r="C76" s="255" t="s">
        <v>2157</v>
      </c>
      <c r="D76" s="246" t="s">
        <v>1642</v>
      </c>
      <c r="E76" s="247">
        <v>1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9">
        <v>0</v>
      </c>
      <c r="O76" s="249">
        <f>ROUND(E76*N76,2)</f>
        <v>0</v>
      </c>
      <c r="P76" s="249">
        <v>0</v>
      </c>
      <c r="Q76" s="250">
        <f>ROUND(E76*P76,2)</f>
        <v>0</v>
      </c>
      <c r="R76" s="225"/>
      <c r="S76" s="225" t="s">
        <v>289</v>
      </c>
      <c r="T76" s="225" t="s">
        <v>277</v>
      </c>
      <c r="U76" s="225">
        <v>0</v>
      </c>
      <c r="V76" s="225">
        <f>ROUND(E76*U76,2)</f>
        <v>0</v>
      </c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921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x14ac:dyDescent="0.25">
      <c r="A77" s="231" t="s">
        <v>271</v>
      </c>
      <c r="B77" s="232" t="s">
        <v>171</v>
      </c>
      <c r="C77" s="252" t="s">
        <v>172</v>
      </c>
      <c r="D77" s="233"/>
      <c r="E77" s="234"/>
      <c r="F77" s="235"/>
      <c r="G77" s="235">
        <f>SUMIF(AG78:AG97,"&lt;&gt;NOR",G78:G97)</f>
        <v>0</v>
      </c>
      <c r="H77" s="235"/>
      <c r="I77" s="235">
        <f>SUM(I78:I97)</f>
        <v>0</v>
      </c>
      <c r="J77" s="235"/>
      <c r="K77" s="235">
        <f>SUM(K78:K97)</f>
        <v>0</v>
      </c>
      <c r="L77" s="235"/>
      <c r="M77" s="235">
        <f>SUM(M78:M97)</f>
        <v>0</v>
      </c>
      <c r="N77" s="235"/>
      <c r="O77" s="235">
        <f>SUM(O78:O97)</f>
        <v>0</v>
      </c>
      <c r="P77" s="235"/>
      <c r="Q77" s="236">
        <f>SUM(Q78:Q97)</f>
        <v>0</v>
      </c>
      <c r="R77" s="230"/>
      <c r="S77" s="230"/>
      <c r="T77" s="230"/>
      <c r="U77" s="230"/>
      <c r="V77" s="230">
        <f>SUM(V78:V97)</f>
        <v>0</v>
      </c>
      <c r="W77" s="230"/>
      <c r="AG77" t="s">
        <v>272</v>
      </c>
    </row>
    <row r="78" spans="1:60" outlineLevel="1" x14ac:dyDescent="0.25">
      <c r="A78" s="244">
        <v>67</v>
      </c>
      <c r="B78" s="245" t="s">
        <v>2158</v>
      </c>
      <c r="C78" s="255" t="s">
        <v>2159</v>
      </c>
      <c r="D78" s="246" t="s">
        <v>370</v>
      </c>
      <c r="E78" s="247">
        <v>55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9">
        <v>0</v>
      </c>
      <c r="O78" s="249">
        <f>ROUND(E78*N78,2)</f>
        <v>0</v>
      </c>
      <c r="P78" s="249">
        <v>0</v>
      </c>
      <c r="Q78" s="250">
        <f>ROUND(E78*P78,2)</f>
        <v>0</v>
      </c>
      <c r="R78" s="225"/>
      <c r="S78" s="225" t="s">
        <v>289</v>
      </c>
      <c r="T78" s="225" t="s">
        <v>277</v>
      </c>
      <c r="U78" s="225">
        <v>0</v>
      </c>
      <c r="V78" s="225">
        <f>ROUND(E78*U78,2)</f>
        <v>0</v>
      </c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921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44">
        <v>68</v>
      </c>
      <c r="B79" s="245" t="s">
        <v>2158</v>
      </c>
      <c r="C79" s="255" t="s">
        <v>2159</v>
      </c>
      <c r="D79" s="246" t="s">
        <v>370</v>
      </c>
      <c r="E79" s="247">
        <v>55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21</v>
      </c>
      <c r="M79" s="249">
        <f>G79*(1+L79/100)</f>
        <v>0</v>
      </c>
      <c r="N79" s="249">
        <v>0</v>
      </c>
      <c r="O79" s="249">
        <f>ROUND(E79*N79,2)</f>
        <v>0</v>
      </c>
      <c r="P79" s="249">
        <v>0</v>
      </c>
      <c r="Q79" s="250">
        <f>ROUND(E79*P79,2)</f>
        <v>0</v>
      </c>
      <c r="R79" s="225"/>
      <c r="S79" s="225" t="s">
        <v>289</v>
      </c>
      <c r="T79" s="225" t="s">
        <v>277</v>
      </c>
      <c r="U79" s="225">
        <v>0</v>
      </c>
      <c r="V79" s="225">
        <f>ROUND(E79*U79,2)</f>
        <v>0</v>
      </c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921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44">
        <v>69</v>
      </c>
      <c r="B80" s="245" t="s">
        <v>2160</v>
      </c>
      <c r="C80" s="255" t="s">
        <v>2161</v>
      </c>
      <c r="D80" s="246" t="s">
        <v>370</v>
      </c>
      <c r="E80" s="247">
        <v>655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9">
        <v>0</v>
      </c>
      <c r="O80" s="249">
        <f>ROUND(E80*N80,2)</f>
        <v>0</v>
      </c>
      <c r="P80" s="249">
        <v>0</v>
      </c>
      <c r="Q80" s="250">
        <f>ROUND(E80*P80,2)</f>
        <v>0</v>
      </c>
      <c r="R80" s="225"/>
      <c r="S80" s="225" t="s">
        <v>289</v>
      </c>
      <c r="T80" s="225" t="s">
        <v>277</v>
      </c>
      <c r="U80" s="225">
        <v>0</v>
      </c>
      <c r="V80" s="225">
        <f>ROUND(E80*U80,2)</f>
        <v>0</v>
      </c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921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44">
        <v>70</v>
      </c>
      <c r="B81" s="245" t="s">
        <v>2160</v>
      </c>
      <c r="C81" s="255" t="s">
        <v>2161</v>
      </c>
      <c r="D81" s="246" t="s">
        <v>370</v>
      </c>
      <c r="E81" s="247">
        <v>655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9">
        <v>0</v>
      </c>
      <c r="O81" s="249">
        <f>ROUND(E81*N81,2)</f>
        <v>0</v>
      </c>
      <c r="P81" s="249">
        <v>0</v>
      </c>
      <c r="Q81" s="250">
        <f>ROUND(E81*P81,2)</f>
        <v>0</v>
      </c>
      <c r="R81" s="225"/>
      <c r="S81" s="225" t="s">
        <v>289</v>
      </c>
      <c r="T81" s="225" t="s">
        <v>277</v>
      </c>
      <c r="U81" s="225">
        <v>0</v>
      </c>
      <c r="V81" s="225">
        <f>ROUND(E81*U81,2)</f>
        <v>0</v>
      </c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921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44">
        <v>71</v>
      </c>
      <c r="B82" s="245" t="s">
        <v>2162</v>
      </c>
      <c r="C82" s="255" t="s">
        <v>2163</v>
      </c>
      <c r="D82" s="246" t="s">
        <v>370</v>
      </c>
      <c r="E82" s="247">
        <v>60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9">
        <v>0</v>
      </c>
      <c r="O82" s="249">
        <f>ROUND(E82*N82,2)</f>
        <v>0</v>
      </c>
      <c r="P82" s="249">
        <v>0</v>
      </c>
      <c r="Q82" s="250">
        <f>ROUND(E82*P82,2)</f>
        <v>0</v>
      </c>
      <c r="R82" s="225"/>
      <c r="S82" s="225" t="s">
        <v>289</v>
      </c>
      <c r="T82" s="225" t="s">
        <v>277</v>
      </c>
      <c r="U82" s="225">
        <v>0</v>
      </c>
      <c r="V82" s="225">
        <f>ROUND(E82*U82,2)</f>
        <v>0</v>
      </c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921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44">
        <v>72</v>
      </c>
      <c r="B83" s="245" t="s">
        <v>2162</v>
      </c>
      <c r="C83" s="255" t="s">
        <v>2163</v>
      </c>
      <c r="D83" s="246" t="s">
        <v>370</v>
      </c>
      <c r="E83" s="247">
        <v>60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9">
        <v>0</v>
      </c>
      <c r="O83" s="249">
        <f>ROUND(E83*N83,2)</f>
        <v>0</v>
      </c>
      <c r="P83" s="249">
        <v>0</v>
      </c>
      <c r="Q83" s="250">
        <f>ROUND(E83*P83,2)</f>
        <v>0</v>
      </c>
      <c r="R83" s="225"/>
      <c r="S83" s="225" t="s">
        <v>289</v>
      </c>
      <c r="T83" s="225" t="s">
        <v>277</v>
      </c>
      <c r="U83" s="225">
        <v>0</v>
      </c>
      <c r="V83" s="225">
        <f>ROUND(E83*U83,2)</f>
        <v>0</v>
      </c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921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44">
        <v>73</v>
      </c>
      <c r="B84" s="245" t="s">
        <v>2164</v>
      </c>
      <c r="C84" s="255" t="s">
        <v>2165</v>
      </c>
      <c r="D84" s="246" t="s">
        <v>370</v>
      </c>
      <c r="E84" s="247">
        <v>825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9">
        <v>0</v>
      </c>
      <c r="O84" s="249">
        <f>ROUND(E84*N84,2)</f>
        <v>0</v>
      </c>
      <c r="P84" s="249">
        <v>0</v>
      </c>
      <c r="Q84" s="250">
        <f>ROUND(E84*P84,2)</f>
        <v>0</v>
      </c>
      <c r="R84" s="225"/>
      <c r="S84" s="225" t="s">
        <v>289</v>
      </c>
      <c r="T84" s="225" t="s">
        <v>277</v>
      </c>
      <c r="U84" s="225">
        <v>0</v>
      </c>
      <c r="V84" s="225">
        <f>ROUND(E84*U84,2)</f>
        <v>0</v>
      </c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921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44">
        <v>74</v>
      </c>
      <c r="B85" s="245" t="s">
        <v>2164</v>
      </c>
      <c r="C85" s="255" t="s">
        <v>2165</v>
      </c>
      <c r="D85" s="246" t="s">
        <v>370</v>
      </c>
      <c r="E85" s="247">
        <v>825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9">
        <v>0</v>
      </c>
      <c r="O85" s="249">
        <f>ROUND(E85*N85,2)</f>
        <v>0</v>
      </c>
      <c r="P85" s="249">
        <v>0</v>
      </c>
      <c r="Q85" s="250">
        <f>ROUND(E85*P85,2)</f>
        <v>0</v>
      </c>
      <c r="R85" s="225"/>
      <c r="S85" s="225" t="s">
        <v>289</v>
      </c>
      <c r="T85" s="225" t="s">
        <v>277</v>
      </c>
      <c r="U85" s="225">
        <v>0</v>
      </c>
      <c r="V85" s="225">
        <f>ROUND(E85*U85,2)</f>
        <v>0</v>
      </c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921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44">
        <v>75</v>
      </c>
      <c r="B86" s="245" t="s">
        <v>2166</v>
      </c>
      <c r="C86" s="255" t="s">
        <v>2167</v>
      </c>
      <c r="D86" s="246" t="s">
        <v>370</v>
      </c>
      <c r="E86" s="247">
        <v>20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9">
        <v>0</v>
      </c>
      <c r="O86" s="249">
        <f>ROUND(E86*N86,2)</f>
        <v>0</v>
      </c>
      <c r="P86" s="249">
        <v>0</v>
      </c>
      <c r="Q86" s="250">
        <f>ROUND(E86*P86,2)</f>
        <v>0</v>
      </c>
      <c r="R86" s="225"/>
      <c r="S86" s="225" t="s">
        <v>289</v>
      </c>
      <c r="T86" s="225" t="s">
        <v>277</v>
      </c>
      <c r="U86" s="225">
        <v>0</v>
      </c>
      <c r="V86" s="225">
        <f>ROUND(E86*U86,2)</f>
        <v>0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921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44">
        <v>76</v>
      </c>
      <c r="B87" s="245" t="s">
        <v>2166</v>
      </c>
      <c r="C87" s="255" t="s">
        <v>2167</v>
      </c>
      <c r="D87" s="246" t="s">
        <v>370</v>
      </c>
      <c r="E87" s="247">
        <v>20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21</v>
      </c>
      <c r="M87" s="249">
        <f>G87*(1+L87/100)</f>
        <v>0</v>
      </c>
      <c r="N87" s="249">
        <v>0</v>
      </c>
      <c r="O87" s="249">
        <f>ROUND(E87*N87,2)</f>
        <v>0</v>
      </c>
      <c r="P87" s="249">
        <v>0</v>
      </c>
      <c r="Q87" s="250">
        <f>ROUND(E87*P87,2)</f>
        <v>0</v>
      </c>
      <c r="R87" s="225"/>
      <c r="S87" s="225" t="s">
        <v>289</v>
      </c>
      <c r="T87" s="225" t="s">
        <v>277</v>
      </c>
      <c r="U87" s="225">
        <v>0</v>
      </c>
      <c r="V87" s="225">
        <f>ROUND(E87*U87,2)</f>
        <v>0</v>
      </c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921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44">
        <v>77</v>
      </c>
      <c r="B88" s="245" t="s">
        <v>2168</v>
      </c>
      <c r="C88" s="255" t="s">
        <v>2169</v>
      </c>
      <c r="D88" s="246" t="s">
        <v>370</v>
      </c>
      <c r="E88" s="247">
        <v>40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9">
        <v>0</v>
      </c>
      <c r="O88" s="249">
        <f>ROUND(E88*N88,2)</f>
        <v>0</v>
      </c>
      <c r="P88" s="249">
        <v>0</v>
      </c>
      <c r="Q88" s="250">
        <f>ROUND(E88*P88,2)</f>
        <v>0</v>
      </c>
      <c r="R88" s="225"/>
      <c r="S88" s="225" t="s">
        <v>289</v>
      </c>
      <c r="T88" s="225" t="s">
        <v>277</v>
      </c>
      <c r="U88" s="225">
        <v>0</v>
      </c>
      <c r="V88" s="225">
        <f>ROUND(E88*U88,2)</f>
        <v>0</v>
      </c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921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44">
        <v>78</v>
      </c>
      <c r="B89" s="245" t="s">
        <v>2168</v>
      </c>
      <c r="C89" s="255" t="s">
        <v>2169</v>
      </c>
      <c r="D89" s="246" t="s">
        <v>370</v>
      </c>
      <c r="E89" s="247">
        <v>40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9">
        <v>0</v>
      </c>
      <c r="O89" s="249">
        <f>ROUND(E89*N89,2)</f>
        <v>0</v>
      </c>
      <c r="P89" s="249">
        <v>0</v>
      </c>
      <c r="Q89" s="250">
        <f>ROUND(E89*P89,2)</f>
        <v>0</v>
      </c>
      <c r="R89" s="225"/>
      <c r="S89" s="225" t="s">
        <v>289</v>
      </c>
      <c r="T89" s="225" t="s">
        <v>277</v>
      </c>
      <c r="U89" s="225">
        <v>0</v>
      </c>
      <c r="V89" s="225">
        <f>ROUND(E89*U89,2)</f>
        <v>0</v>
      </c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921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44">
        <v>79</v>
      </c>
      <c r="B90" s="245" t="s">
        <v>2170</v>
      </c>
      <c r="C90" s="255" t="s">
        <v>2171</v>
      </c>
      <c r="D90" s="246" t="s">
        <v>370</v>
      </c>
      <c r="E90" s="247">
        <v>1655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9">
        <v>0</v>
      </c>
      <c r="O90" s="249">
        <f>ROUND(E90*N90,2)</f>
        <v>0</v>
      </c>
      <c r="P90" s="249">
        <v>0</v>
      </c>
      <c r="Q90" s="250">
        <f>ROUND(E90*P90,2)</f>
        <v>0</v>
      </c>
      <c r="R90" s="225"/>
      <c r="S90" s="225" t="s">
        <v>289</v>
      </c>
      <c r="T90" s="225" t="s">
        <v>277</v>
      </c>
      <c r="U90" s="225">
        <v>0</v>
      </c>
      <c r="V90" s="225">
        <f>ROUND(E90*U90,2)</f>
        <v>0</v>
      </c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921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44">
        <v>80</v>
      </c>
      <c r="B91" s="245" t="s">
        <v>2170</v>
      </c>
      <c r="C91" s="255" t="s">
        <v>2171</v>
      </c>
      <c r="D91" s="246" t="s">
        <v>370</v>
      </c>
      <c r="E91" s="247">
        <v>1655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9">
        <v>0</v>
      </c>
      <c r="O91" s="249">
        <f>ROUND(E91*N91,2)</f>
        <v>0</v>
      </c>
      <c r="P91" s="249">
        <v>0</v>
      </c>
      <c r="Q91" s="250">
        <f>ROUND(E91*P91,2)</f>
        <v>0</v>
      </c>
      <c r="R91" s="225"/>
      <c r="S91" s="225" t="s">
        <v>289</v>
      </c>
      <c r="T91" s="225" t="s">
        <v>277</v>
      </c>
      <c r="U91" s="225">
        <v>0</v>
      </c>
      <c r="V91" s="225">
        <f>ROUND(E91*U91,2)</f>
        <v>0</v>
      </c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921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44">
        <v>81</v>
      </c>
      <c r="B92" s="245" t="s">
        <v>2172</v>
      </c>
      <c r="C92" s="255" t="s">
        <v>2173</v>
      </c>
      <c r="D92" s="246" t="s">
        <v>370</v>
      </c>
      <c r="E92" s="247">
        <v>105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9">
        <v>0</v>
      </c>
      <c r="O92" s="249">
        <f>ROUND(E92*N92,2)</f>
        <v>0</v>
      </c>
      <c r="P92" s="249">
        <v>0</v>
      </c>
      <c r="Q92" s="250">
        <f>ROUND(E92*P92,2)</f>
        <v>0</v>
      </c>
      <c r="R92" s="225"/>
      <c r="S92" s="225" t="s">
        <v>289</v>
      </c>
      <c r="T92" s="225" t="s">
        <v>277</v>
      </c>
      <c r="U92" s="225">
        <v>0</v>
      </c>
      <c r="V92" s="225">
        <f>ROUND(E92*U92,2)</f>
        <v>0</v>
      </c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921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44">
        <v>82</v>
      </c>
      <c r="B93" s="245" t="s">
        <v>2172</v>
      </c>
      <c r="C93" s="255" t="s">
        <v>2173</v>
      </c>
      <c r="D93" s="246" t="s">
        <v>370</v>
      </c>
      <c r="E93" s="247">
        <v>105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9">
        <v>0</v>
      </c>
      <c r="O93" s="249">
        <f>ROUND(E93*N93,2)</f>
        <v>0</v>
      </c>
      <c r="P93" s="249">
        <v>0</v>
      </c>
      <c r="Q93" s="250">
        <f>ROUND(E93*P93,2)</f>
        <v>0</v>
      </c>
      <c r="R93" s="225"/>
      <c r="S93" s="225" t="s">
        <v>289</v>
      </c>
      <c r="T93" s="225" t="s">
        <v>277</v>
      </c>
      <c r="U93" s="225">
        <v>0</v>
      </c>
      <c r="V93" s="225">
        <f>ROUND(E93*U93,2)</f>
        <v>0</v>
      </c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921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44">
        <v>83</v>
      </c>
      <c r="B94" s="245" t="s">
        <v>2174</v>
      </c>
      <c r="C94" s="255" t="s">
        <v>2175</v>
      </c>
      <c r="D94" s="246" t="s">
        <v>370</v>
      </c>
      <c r="E94" s="247">
        <v>5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9">
        <v>0</v>
      </c>
      <c r="O94" s="249">
        <f>ROUND(E94*N94,2)</f>
        <v>0</v>
      </c>
      <c r="P94" s="249">
        <v>0</v>
      </c>
      <c r="Q94" s="250">
        <f>ROUND(E94*P94,2)</f>
        <v>0</v>
      </c>
      <c r="R94" s="225"/>
      <c r="S94" s="225" t="s">
        <v>289</v>
      </c>
      <c r="T94" s="225" t="s">
        <v>277</v>
      </c>
      <c r="U94" s="225">
        <v>0</v>
      </c>
      <c r="V94" s="225">
        <f>ROUND(E94*U94,2)</f>
        <v>0</v>
      </c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921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44">
        <v>84</v>
      </c>
      <c r="B95" s="245" t="s">
        <v>2174</v>
      </c>
      <c r="C95" s="255" t="s">
        <v>2175</v>
      </c>
      <c r="D95" s="246" t="s">
        <v>370</v>
      </c>
      <c r="E95" s="247">
        <v>5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9">
        <v>0</v>
      </c>
      <c r="O95" s="249">
        <f>ROUND(E95*N95,2)</f>
        <v>0</v>
      </c>
      <c r="P95" s="249">
        <v>0</v>
      </c>
      <c r="Q95" s="250">
        <f>ROUND(E95*P95,2)</f>
        <v>0</v>
      </c>
      <c r="R95" s="225"/>
      <c r="S95" s="225" t="s">
        <v>289</v>
      </c>
      <c r="T95" s="225" t="s">
        <v>277</v>
      </c>
      <c r="U95" s="225">
        <v>0</v>
      </c>
      <c r="V95" s="225">
        <f>ROUND(E95*U95,2)</f>
        <v>0</v>
      </c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921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44">
        <v>85</v>
      </c>
      <c r="B96" s="245" t="s">
        <v>2176</v>
      </c>
      <c r="C96" s="255" t="s">
        <v>2177</v>
      </c>
      <c r="D96" s="246" t="s">
        <v>370</v>
      </c>
      <c r="E96" s="247">
        <v>110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9">
        <v>0</v>
      </c>
      <c r="O96" s="249">
        <f>ROUND(E96*N96,2)</f>
        <v>0</v>
      </c>
      <c r="P96" s="249">
        <v>0</v>
      </c>
      <c r="Q96" s="250">
        <f>ROUND(E96*P96,2)</f>
        <v>0</v>
      </c>
      <c r="R96" s="225"/>
      <c r="S96" s="225" t="s">
        <v>289</v>
      </c>
      <c r="T96" s="225" t="s">
        <v>277</v>
      </c>
      <c r="U96" s="225">
        <v>0</v>
      </c>
      <c r="V96" s="225">
        <f>ROUND(E96*U96,2)</f>
        <v>0</v>
      </c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921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44">
        <v>86</v>
      </c>
      <c r="B97" s="245" t="s">
        <v>2176</v>
      </c>
      <c r="C97" s="255" t="s">
        <v>2177</v>
      </c>
      <c r="D97" s="246" t="s">
        <v>370</v>
      </c>
      <c r="E97" s="247">
        <v>110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9">
        <v>0</v>
      </c>
      <c r="O97" s="249">
        <f>ROUND(E97*N97,2)</f>
        <v>0</v>
      </c>
      <c r="P97" s="249">
        <v>0</v>
      </c>
      <c r="Q97" s="250">
        <f>ROUND(E97*P97,2)</f>
        <v>0</v>
      </c>
      <c r="R97" s="225"/>
      <c r="S97" s="225" t="s">
        <v>289</v>
      </c>
      <c r="T97" s="225" t="s">
        <v>277</v>
      </c>
      <c r="U97" s="225">
        <v>0</v>
      </c>
      <c r="V97" s="225">
        <f>ROUND(E97*U97,2)</f>
        <v>0</v>
      </c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921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x14ac:dyDescent="0.25">
      <c r="A98" s="231" t="s">
        <v>271</v>
      </c>
      <c r="B98" s="232" t="s">
        <v>174</v>
      </c>
      <c r="C98" s="252" t="s">
        <v>175</v>
      </c>
      <c r="D98" s="233"/>
      <c r="E98" s="234"/>
      <c r="F98" s="235"/>
      <c r="G98" s="235">
        <f>SUMIF(AG99:AG101,"&lt;&gt;NOR",G99:G101)</f>
        <v>0</v>
      </c>
      <c r="H98" s="235"/>
      <c r="I98" s="235">
        <f>SUM(I99:I101)</f>
        <v>0</v>
      </c>
      <c r="J98" s="235"/>
      <c r="K98" s="235">
        <f>SUM(K99:K101)</f>
        <v>0</v>
      </c>
      <c r="L98" s="235"/>
      <c r="M98" s="235">
        <f>SUM(M99:M101)</f>
        <v>0</v>
      </c>
      <c r="N98" s="235"/>
      <c r="O98" s="235">
        <f>SUM(O99:O101)</f>
        <v>0</v>
      </c>
      <c r="P98" s="235"/>
      <c r="Q98" s="236">
        <f>SUM(Q99:Q101)</f>
        <v>0</v>
      </c>
      <c r="R98" s="230"/>
      <c r="S98" s="230"/>
      <c r="T98" s="230"/>
      <c r="U98" s="230"/>
      <c r="V98" s="230">
        <f>SUM(V99:V101)</f>
        <v>0</v>
      </c>
      <c r="W98" s="230"/>
      <c r="AG98" t="s">
        <v>272</v>
      </c>
    </row>
    <row r="99" spans="1:60" ht="30.6" outlineLevel="1" x14ac:dyDescent="0.25">
      <c r="A99" s="244">
        <v>87</v>
      </c>
      <c r="B99" s="245" t="s">
        <v>2178</v>
      </c>
      <c r="C99" s="255" t="s">
        <v>2179</v>
      </c>
      <c r="D99" s="246" t="s">
        <v>1642</v>
      </c>
      <c r="E99" s="247">
        <v>1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21</v>
      </c>
      <c r="M99" s="249">
        <f>G99*(1+L99/100)</f>
        <v>0</v>
      </c>
      <c r="N99" s="249">
        <v>0</v>
      </c>
      <c r="O99" s="249">
        <f>ROUND(E99*N99,2)</f>
        <v>0</v>
      </c>
      <c r="P99" s="249">
        <v>0</v>
      </c>
      <c r="Q99" s="250">
        <f>ROUND(E99*P99,2)</f>
        <v>0</v>
      </c>
      <c r="R99" s="225"/>
      <c r="S99" s="225" t="s">
        <v>289</v>
      </c>
      <c r="T99" s="225" t="s">
        <v>277</v>
      </c>
      <c r="U99" s="225">
        <v>0</v>
      </c>
      <c r="V99" s="225">
        <f>ROUND(E99*U99,2)</f>
        <v>0</v>
      </c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921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0.399999999999999" outlineLevel="1" x14ac:dyDescent="0.25">
      <c r="A100" s="244">
        <v>88</v>
      </c>
      <c r="B100" s="245" t="s">
        <v>2180</v>
      </c>
      <c r="C100" s="255" t="s">
        <v>2181</v>
      </c>
      <c r="D100" s="246" t="s">
        <v>1642</v>
      </c>
      <c r="E100" s="247">
        <v>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50">
        <f>ROUND(E100*P100,2)</f>
        <v>0</v>
      </c>
      <c r="R100" s="225"/>
      <c r="S100" s="225" t="s">
        <v>289</v>
      </c>
      <c r="T100" s="225" t="s">
        <v>277</v>
      </c>
      <c r="U100" s="225">
        <v>0</v>
      </c>
      <c r="V100" s="225">
        <f>ROUND(E100*U100,2)</f>
        <v>0</v>
      </c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921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ht="20.399999999999999" outlineLevel="1" x14ac:dyDescent="0.25">
      <c r="A101" s="244">
        <v>89</v>
      </c>
      <c r="B101" s="245" t="s">
        <v>2182</v>
      </c>
      <c r="C101" s="255" t="s">
        <v>2183</v>
      </c>
      <c r="D101" s="246" t="s">
        <v>1642</v>
      </c>
      <c r="E101" s="247">
        <v>1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9">
        <v>0</v>
      </c>
      <c r="O101" s="249">
        <f>ROUND(E101*N101,2)</f>
        <v>0</v>
      </c>
      <c r="P101" s="249">
        <v>0</v>
      </c>
      <c r="Q101" s="250">
        <f>ROUND(E101*P101,2)</f>
        <v>0</v>
      </c>
      <c r="R101" s="225"/>
      <c r="S101" s="225" t="s">
        <v>289</v>
      </c>
      <c r="T101" s="225" t="s">
        <v>277</v>
      </c>
      <c r="U101" s="225">
        <v>0</v>
      </c>
      <c r="V101" s="225">
        <f>ROUND(E101*U101,2)</f>
        <v>0</v>
      </c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921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x14ac:dyDescent="0.25">
      <c r="A102" s="231" t="s">
        <v>271</v>
      </c>
      <c r="B102" s="232" t="s">
        <v>176</v>
      </c>
      <c r="C102" s="252" t="s">
        <v>177</v>
      </c>
      <c r="D102" s="233"/>
      <c r="E102" s="234"/>
      <c r="F102" s="235"/>
      <c r="G102" s="235">
        <f>SUMIF(AG103:AG112,"&lt;&gt;NOR",G103:G112)</f>
        <v>0</v>
      </c>
      <c r="H102" s="235"/>
      <c r="I102" s="235">
        <f>SUM(I103:I112)</f>
        <v>0</v>
      </c>
      <c r="J102" s="235"/>
      <c r="K102" s="235">
        <f>SUM(K103:K112)</f>
        <v>0</v>
      </c>
      <c r="L102" s="235"/>
      <c r="M102" s="235">
        <f>SUM(M103:M112)</f>
        <v>0</v>
      </c>
      <c r="N102" s="235"/>
      <c r="O102" s="235">
        <f>SUM(O103:O112)</f>
        <v>0</v>
      </c>
      <c r="P102" s="235"/>
      <c r="Q102" s="236">
        <f>SUM(Q103:Q112)</f>
        <v>0</v>
      </c>
      <c r="R102" s="230"/>
      <c r="S102" s="230"/>
      <c r="T102" s="230"/>
      <c r="U102" s="230"/>
      <c r="V102" s="230">
        <f>SUM(V103:V112)</f>
        <v>0</v>
      </c>
      <c r="W102" s="230"/>
      <c r="AG102" t="s">
        <v>272</v>
      </c>
    </row>
    <row r="103" spans="1:60" ht="20.399999999999999" outlineLevel="1" x14ac:dyDescent="0.25">
      <c r="A103" s="244">
        <v>90</v>
      </c>
      <c r="B103" s="245" t="s">
        <v>2184</v>
      </c>
      <c r="C103" s="255" t="s">
        <v>2185</v>
      </c>
      <c r="D103" s="246" t="s">
        <v>1642</v>
      </c>
      <c r="E103" s="247">
        <v>1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9">
        <v>0</v>
      </c>
      <c r="O103" s="249">
        <f>ROUND(E103*N103,2)</f>
        <v>0</v>
      </c>
      <c r="P103" s="249">
        <v>0</v>
      </c>
      <c r="Q103" s="250">
        <f>ROUND(E103*P103,2)</f>
        <v>0</v>
      </c>
      <c r="R103" s="225"/>
      <c r="S103" s="225" t="s">
        <v>289</v>
      </c>
      <c r="T103" s="225" t="s">
        <v>277</v>
      </c>
      <c r="U103" s="225">
        <v>0</v>
      </c>
      <c r="V103" s="225">
        <f>ROUND(E103*U103,2)</f>
        <v>0</v>
      </c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921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ht="20.399999999999999" outlineLevel="1" x14ac:dyDescent="0.25">
      <c r="A104" s="244">
        <v>91</v>
      </c>
      <c r="B104" s="245" t="s">
        <v>2186</v>
      </c>
      <c r="C104" s="255" t="s">
        <v>2187</v>
      </c>
      <c r="D104" s="246" t="s">
        <v>1642</v>
      </c>
      <c r="E104" s="247">
        <v>1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9">
        <v>0</v>
      </c>
      <c r="O104" s="249">
        <f>ROUND(E104*N104,2)</f>
        <v>0</v>
      </c>
      <c r="P104" s="249">
        <v>0</v>
      </c>
      <c r="Q104" s="250">
        <f>ROUND(E104*P104,2)</f>
        <v>0</v>
      </c>
      <c r="R104" s="225"/>
      <c r="S104" s="225" t="s">
        <v>289</v>
      </c>
      <c r="T104" s="225" t="s">
        <v>277</v>
      </c>
      <c r="U104" s="225">
        <v>0</v>
      </c>
      <c r="V104" s="225">
        <f>ROUND(E104*U104,2)</f>
        <v>0</v>
      </c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921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ht="20.399999999999999" outlineLevel="1" x14ac:dyDescent="0.25">
      <c r="A105" s="244">
        <v>92</v>
      </c>
      <c r="B105" s="245" t="s">
        <v>2188</v>
      </c>
      <c r="C105" s="255" t="s">
        <v>2189</v>
      </c>
      <c r="D105" s="246" t="s">
        <v>1642</v>
      </c>
      <c r="E105" s="247">
        <v>1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21</v>
      </c>
      <c r="M105" s="249">
        <f>G105*(1+L105/100)</f>
        <v>0</v>
      </c>
      <c r="N105" s="249">
        <v>0</v>
      </c>
      <c r="O105" s="249">
        <f>ROUND(E105*N105,2)</f>
        <v>0</v>
      </c>
      <c r="P105" s="249">
        <v>0</v>
      </c>
      <c r="Q105" s="250">
        <f>ROUND(E105*P105,2)</f>
        <v>0</v>
      </c>
      <c r="R105" s="225"/>
      <c r="S105" s="225" t="s">
        <v>289</v>
      </c>
      <c r="T105" s="225" t="s">
        <v>277</v>
      </c>
      <c r="U105" s="225">
        <v>0</v>
      </c>
      <c r="V105" s="225">
        <f>ROUND(E105*U105,2)</f>
        <v>0</v>
      </c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921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44">
        <v>93</v>
      </c>
      <c r="B106" s="245" t="s">
        <v>2190</v>
      </c>
      <c r="C106" s="255" t="s">
        <v>2191</v>
      </c>
      <c r="D106" s="246" t="s">
        <v>1642</v>
      </c>
      <c r="E106" s="247">
        <v>1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9">
        <v>0</v>
      </c>
      <c r="O106" s="249">
        <f>ROUND(E106*N106,2)</f>
        <v>0</v>
      </c>
      <c r="P106" s="249">
        <v>0</v>
      </c>
      <c r="Q106" s="250">
        <f>ROUND(E106*P106,2)</f>
        <v>0</v>
      </c>
      <c r="R106" s="225"/>
      <c r="S106" s="225" t="s">
        <v>289</v>
      </c>
      <c r="T106" s="225" t="s">
        <v>277</v>
      </c>
      <c r="U106" s="225">
        <v>0</v>
      </c>
      <c r="V106" s="225">
        <f>ROUND(E106*U106,2)</f>
        <v>0</v>
      </c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921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44">
        <v>94</v>
      </c>
      <c r="B107" s="245" t="s">
        <v>2192</v>
      </c>
      <c r="C107" s="255" t="s">
        <v>2193</v>
      </c>
      <c r="D107" s="246" t="s">
        <v>1642</v>
      </c>
      <c r="E107" s="247">
        <v>1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9">
        <v>0</v>
      </c>
      <c r="O107" s="249">
        <f>ROUND(E107*N107,2)</f>
        <v>0</v>
      </c>
      <c r="P107" s="249">
        <v>0</v>
      </c>
      <c r="Q107" s="250">
        <f>ROUND(E107*P107,2)</f>
        <v>0</v>
      </c>
      <c r="R107" s="225"/>
      <c r="S107" s="225" t="s">
        <v>289</v>
      </c>
      <c r="T107" s="225" t="s">
        <v>277</v>
      </c>
      <c r="U107" s="225">
        <v>0</v>
      </c>
      <c r="V107" s="225">
        <f>ROUND(E107*U107,2)</f>
        <v>0</v>
      </c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921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44">
        <v>95</v>
      </c>
      <c r="B108" s="245" t="s">
        <v>2194</v>
      </c>
      <c r="C108" s="255" t="s">
        <v>2195</v>
      </c>
      <c r="D108" s="246" t="s">
        <v>1642</v>
      </c>
      <c r="E108" s="247">
        <v>1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9">
        <v>0</v>
      </c>
      <c r="O108" s="249">
        <f>ROUND(E108*N108,2)</f>
        <v>0</v>
      </c>
      <c r="P108" s="249">
        <v>0</v>
      </c>
      <c r="Q108" s="250">
        <f>ROUND(E108*P108,2)</f>
        <v>0</v>
      </c>
      <c r="R108" s="225"/>
      <c r="S108" s="225" t="s">
        <v>289</v>
      </c>
      <c r="T108" s="225" t="s">
        <v>277</v>
      </c>
      <c r="U108" s="225">
        <v>0</v>
      </c>
      <c r="V108" s="225">
        <f>ROUND(E108*U108,2)</f>
        <v>0</v>
      </c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921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44">
        <v>96</v>
      </c>
      <c r="B109" s="245" t="s">
        <v>2196</v>
      </c>
      <c r="C109" s="255" t="s">
        <v>2197</v>
      </c>
      <c r="D109" s="246" t="s">
        <v>1642</v>
      </c>
      <c r="E109" s="247">
        <v>1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21</v>
      </c>
      <c r="M109" s="249">
        <f>G109*(1+L109/100)</f>
        <v>0</v>
      </c>
      <c r="N109" s="249">
        <v>0</v>
      </c>
      <c r="O109" s="249">
        <f>ROUND(E109*N109,2)</f>
        <v>0</v>
      </c>
      <c r="P109" s="249">
        <v>0</v>
      </c>
      <c r="Q109" s="250">
        <f>ROUND(E109*P109,2)</f>
        <v>0</v>
      </c>
      <c r="R109" s="225"/>
      <c r="S109" s="225" t="s">
        <v>289</v>
      </c>
      <c r="T109" s="225" t="s">
        <v>277</v>
      </c>
      <c r="U109" s="225">
        <v>0</v>
      </c>
      <c r="V109" s="225">
        <f>ROUND(E109*U109,2)</f>
        <v>0</v>
      </c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921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44">
        <v>97</v>
      </c>
      <c r="B110" s="245" t="s">
        <v>2198</v>
      </c>
      <c r="C110" s="255" t="s">
        <v>2199</v>
      </c>
      <c r="D110" s="246" t="s">
        <v>1642</v>
      </c>
      <c r="E110" s="247">
        <v>1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9">
        <v>0</v>
      </c>
      <c r="O110" s="249">
        <f>ROUND(E110*N110,2)</f>
        <v>0</v>
      </c>
      <c r="P110" s="249">
        <v>0</v>
      </c>
      <c r="Q110" s="250">
        <f>ROUND(E110*P110,2)</f>
        <v>0</v>
      </c>
      <c r="R110" s="225"/>
      <c r="S110" s="225" t="s">
        <v>289</v>
      </c>
      <c r="T110" s="225" t="s">
        <v>277</v>
      </c>
      <c r="U110" s="225">
        <v>0</v>
      </c>
      <c r="V110" s="225">
        <f>ROUND(E110*U110,2)</f>
        <v>0</v>
      </c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921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ht="30.6" outlineLevel="1" x14ac:dyDescent="0.25">
      <c r="A111" s="244">
        <v>98</v>
      </c>
      <c r="B111" s="245" t="s">
        <v>2200</v>
      </c>
      <c r="C111" s="255" t="s">
        <v>2201</v>
      </c>
      <c r="D111" s="246" t="s">
        <v>370</v>
      </c>
      <c r="E111" s="247">
        <v>26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21</v>
      </c>
      <c r="M111" s="249">
        <f>G111*(1+L111/100)</f>
        <v>0</v>
      </c>
      <c r="N111" s="249">
        <v>0</v>
      </c>
      <c r="O111" s="249">
        <f>ROUND(E111*N111,2)</f>
        <v>0</v>
      </c>
      <c r="P111" s="249">
        <v>0</v>
      </c>
      <c r="Q111" s="250">
        <f>ROUND(E111*P111,2)</f>
        <v>0</v>
      </c>
      <c r="R111" s="225"/>
      <c r="S111" s="225" t="s">
        <v>289</v>
      </c>
      <c r="T111" s="225" t="s">
        <v>277</v>
      </c>
      <c r="U111" s="225">
        <v>0</v>
      </c>
      <c r="V111" s="225">
        <f>ROUND(E111*U111,2)</f>
        <v>0</v>
      </c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921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ht="40.799999999999997" outlineLevel="1" x14ac:dyDescent="0.25">
      <c r="A112" s="244">
        <v>99</v>
      </c>
      <c r="B112" s="245" t="s">
        <v>2202</v>
      </c>
      <c r="C112" s="255" t="s">
        <v>2203</v>
      </c>
      <c r="D112" s="246" t="s">
        <v>1642</v>
      </c>
      <c r="E112" s="247">
        <v>1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21</v>
      </c>
      <c r="M112" s="249">
        <f>G112*(1+L112/100)</f>
        <v>0</v>
      </c>
      <c r="N112" s="249">
        <v>0</v>
      </c>
      <c r="O112" s="249">
        <f>ROUND(E112*N112,2)</f>
        <v>0</v>
      </c>
      <c r="P112" s="249">
        <v>0</v>
      </c>
      <c r="Q112" s="250">
        <f>ROUND(E112*P112,2)</f>
        <v>0</v>
      </c>
      <c r="R112" s="225"/>
      <c r="S112" s="225" t="s">
        <v>289</v>
      </c>
      <c r="T112" s="225" t="s">
        <v>277</v>
      </c>
      <c r="U112" s="225">
        <v>0</v>
      </c>
      <c r="V112" s="225">
        <f>ROUND(E112*U112,2)</f>
        <v>0</v>
      </c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921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x14ac:dyDescent="0.25">
      <c r="A113" s="231" t="s">
        <v>271</v>
      </c>
      <c r="B113" s="232" t="s">
        <v>178</v>
      </c>
      <c r="C113" s="252" t="s">
        <v>179</v>
      </c>
      <c r="D113" s="233"/>
      <c r="E113" s="234"/>
      <c r="F113" s="235"/>
      <c r="G113" s="235">
        <f>SUMIF(AG114:AG125,"&lt;&gt;NOR",G114:G125)</f>
        <v>0</v>
      </c>
      <c r="H113" s="235"/>
      <c r="I113" s="235">
        <f>SUM(I114:I125)</f>
        <v>0</v>
      </c>
      <c r="J113" s="235"/>
      <c r="K113" s="235">
        <f>SUM(K114:K125)</f>
        <v>0</v>
      </c>
      <c r="L113" s="235"/>
      <c r="M113" s="235">
        <f>SUM(M114:M125)</f>
        <v>0</v>
      </c>
      <c r="N113" s="235"/>
      <c r="O113" s="235">
        <f>SUM(O114:O125)</f>
        <v>0</v>
      </c>
      <c r="P113" s="235"/>
      <c r="Q113" s="236">
        <f>SUM(Q114:Q125)</f>
        <v>0</v>
      </c>
      <c r="R113" s="230"/>
      <c r="S113" s="230"/>
      <c r="T113" s="230"/>
      <c r="U113" s="230"/>
      <c r="V113" s="230">
        <f>SUM(V114:V125)</f>
        <v>0</v>
      </c>
      <c r="W113" s="230"/>
      <c r="AG113" t="s">
        <v>272</v>
      </c>
    </row>
    <row r="114" spans="1:60" outlineLevel="1" x14ac:dyDescent="0.25">
      <c r="A114" s="244">
        <v>100</v>
      </c>
      <c r="B114" s="245" t="s">
        <v>2204</v>
      </c>
      <c r="C114" s="255" t="s">
        <v>2205</v>
      </c>
      <c r="D114" s="246" t="s">
        <v>370</v>
      </c>
      <c r="E114" s="247">
        <v>160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9">
        <v>0</v>
      </c>
      <c r="O114" s="249">
        <f>ROUND(E114*N114,2)</f>
        <v>0</v>
      </c>
      <c r="P114" s="249">
        <v>0</v>
      </c>
      <c r="Q114" s="250">
        <f>ROUND(E114*P114,2)</f>
        <v>0</v>
      </c>
      <c r="R114" s="225"/>
      <c r="S114" s="225" t="s">
        <v>289</v>
      </c>
      <c r="T114" s="225" t="s">
        <v>277</v>
      </c>
      <c r="U114" s="225">
        <v>0</v>
      </c>
      <c r="V114" s="225">
        <f>ROUND(E114*U114,2)</f>
        <v>0</v>
      </c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921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44">
        <v>101</v>
      </c>
      <c r="B115" s="245" t="s">
        <v>2206</v>
      </c>
      <c r="C115" s="255" t="s">
        <v>2207</v>
      </c>
      <c r="D115" s="246" t="s">
        <v>1642</v>
      </c>
      <c r="E115" s="247">
        <v>5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9">
        <v>0</v>
      </c>
      <c r="O115" s="249">
        <f>ROUND(E115*N115,2)</f>
        <v>0</v>
      </c>
      <c r="P115" s="249">
        <v>0</v>
      </c>
      <c r="Q115" s="250">
        <f>ROUND(E115*P115,2)</f>
        <v>0</v>
      </c>
      <c r="R115" s="225"/>
      <c r="S115" s="225" t="s">
        <v>289</v>
      </c>
      <c r="T115" s="225" t="s">
        <v>277</v>
      </c>
      <c r="U115" s="225">
        <v>0</v>
      </c>
      <c r="V115" s="225">
        <f>ROUND(E115*U115,2)</f>
        <v>0</v>
      </c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921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44">
        <v>102</v>
      </c>
      <c r="B116" s="245" t="s">
        <v>2208</v>
      </c>
      <c r="C116" s="255" t="s">
        <v>2209</v>
      </c>
      <c r="D116" s="246" t="s">
        <v>1642</v>
      </c>
      <c r="E116" s="247">
        <v>5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9">
        <v>0</v>
      </c>
      <c r="O116" s="249">
        <f>ROUND(E116*N116,2)</f>
        <v>0</v>
      </c>
      <c r="P116" s="249">
        <v>0</v>
      </c>
      <c r="Q116" s="250">
        <f>ROUND(E116*P116,2)</f>
        <v>0</v>
      </c>
      <c r="R116" s="225"/>
      <c r="S116" s="225" t="s">
        <v>289</v>
      </c>
      <c r="T116" s="225" t="s">
        <v>277</v>
      </c>
      <c r="U116" s="225">
        <v>0</v>
      </c>
      <c r="V116" s="225">
        <f>ROUND(E116*U116,2)</f>
        <v>0</v>
      </c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921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44">
        <v>103</v>
      </c>
      <c r="B117" s="245" t="s">
        <v>2210</v>
      </c>
      <c r="C117" s="255" t="s">
        <v>2211</v>
      </c>
      <c r="D117" s="246" t="s">
        <v>1642</v>
      </c>
      <c r="E117" s="247">
        <v>45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9">
        <v>0</v>
      </c>
      <c r="O117" s="249">
        <f>ROUND(E117*N117,2)</f>
        <v>0</v>
      </c>
      <c r="P117" s="249">
        <v>0</v>
      </c>
      <c r="Q117" s="250">
        <f>ROUND(E117*P117,2)</f>
        <v>0</v>
      </c>
      <c r="R117" s="225"/>
      <c r="S117" s="225" t="s">
        <v>289</v>
      </c>
      <c r="T117" s="225" t="s">
        <v>277</v>
      </c>
      <c r="U117" s="225">
        <v>0</v>
      </c>
      <c r="V117" s="225">
        <f>ROUND(E117*U117,2)</f>
        <v>0</v>
      </c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921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44">
        <v>104</v>
      </c>
      <c r="B118" s="245" t="s">
        <v>2212</v>
      </c>
      <c r="C118" s="255" t="s">
        <v>2213</v>
      </c>
      <c r="D118" s="246" t="s">
        <v>1642</v>
      </c>
      <c r="E118" s="247">
        <v>6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9">
        <v>0</v>
      </c>
      <c r="O118" s="249">
        <f>ROUND(E118*N118,2)</f>
        <v>0</v>
      </c>
      <c r="P118" s="249">
        <v>0</v>
      </c>
      <c r="Q118" s="250">
        <f>ROUND(E118*P118,2)</f>
        <v>0</v>
      </c>
      <c r="R118" s="225"/>
      <c r="S118" s="225" t="s">
        <v>289</v>
      </c>
      <c r="T118" s="225" t="s">
        <v>277</v>
      </c>
      <c r="U118" s="225">
        <v>0</v>
      </c>
      <c r="V118" s="225">
        <f>ROUND(E118*U118,2)</f>
        <v>0</v>
      </c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921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4">
        <v>105</v>
      </c>
      <c r="B119" s="245" t="s">
        <v>2214</v>
      </c>
      <c r="C119" s="255" t="s">
        <v>2215</v>
      </c>
      <c r="D119" s="246" t="s">
        <v>1642</v>
      </c>
      <c r="E119" s="247">
        <v>5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9">
        <v>0</v>
      </c>
      <c r="O119" s="249">
        <f>ROUND(E119*N119,2)</f>
        <v>0</v>
      </c>
      <c r="P119" s="249">
        <v>0</v>
      </c>
      <c r="Q119" s="250">
        <f>ROUND(E119*P119,2)</f>
        <v>0</v>
      </c>
      <c r="R119" s="225"/>
      <c r="S119" s="225" t="s">
        <v>289</v>
      </c>
      <c r="T119" s="225" t="s">
        <v>277</v>
      </c>
      <c r="U119" s="225">
        <v>0</v>
      </c>
      <c r="V119" s="225">
        <f>ROUND(E119*U119,2)</f>
        <v>0</v>
      </c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921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4">
        <v>106</v>
      </c>
      <c r="B120" s="245" t="s">
        <v>2216</v>
      </c>
      <c r="C120" s="255" t="s">
        <v>2217</v>
      </c>
      <c r="D120" s="246" t="s">
        <v>1642</v>
      </c>
      <c r="E120" s="247">
        <v>85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9">
        <v>0</v>
      </c>
      <c r="O120" s="249">
        <f>ROUND(E120*N120,2)</f>
        <v>0</v>
      </c>
      <c r="P120" s="249">
        <v>0</v>
      </c>
      <c r="Q120" s="250">
        <f>ROUND(E120*P120,2)</f>
        <v>0</v>
      </c>
      <c r="R120" s="225"/>
      <c r="S120" s="225" t="s">
        <v>289</v>
      </c>
      <c r="T120" s="225" t="s">
        <v>277</v>
      </c>
      <c r="U120" s="225">
        <v>0</v>
      </c>
      <c r="V120" s="225">
        <f>ROUND(E120*U120,2)</f>
        <v>0</v>
      </c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921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4">
        <v>107</v>
      </c>
      <c r="B121" s="245" t="s">
        <v>2218</v>
      </c>
      <c r="C121" s="255" t="s">
        <v>2219</v>
      </c>
      <c r="D121" s="246" t="s">
        <v>1642</v>
      </c>
      <c r="E121" s="247">
        <v>25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9">
        <v>0</v>
      </c>
      <c r="O121" s="249">
        <f>ROUND(E121*N121,2)</f>
        <v>0</v>
      </c>
      <c r="P121" s="249">
        <v>0</v>
      </c>
      <c r="Q121" s="250">
        <f>ROUND(E121*P121,2)</f>
        <v>0</v>
      </c>
      <c r="R121" s="225"/>
      <c r="S121" s="225" t="s">
        <v>289</v>
      </c>
      <c r="T121" s="225" t="s">
        <v>277</v>
      </c>
      <c r="U121" s="225">
        <v>0</v>
      </c>
      <c r="V121" s="225">
        <f>ROUND(E121*U121,2)</f>
        <v>0</v>
      </c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921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4">
        <v>108</v>
      </c>
      <c r="B122" s="245" t="s">
        <v>2220</v>
      </c>
      <c r="C122" s="255" t="s">
        <v>2221</v>
      </c>
      <c r="D122" s="246" t="s">
        <v>1642</v>
      </c>
      <c r="E122" s="247">
        <v>5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9">
        <v>0</v>
      </c>
      <c r="O122" s="249">
        <f>ROUND(E122*N122,2)</f>
        <v>0</v>
      </c>
      <c r="P122" s="249">
        <v>0</v>
      </c>
      <c r="Q122" s="250">
        <f>ROUND(E122*P122,2)</f>
        <v>0</v>
      </c>
      <c r="R122" s="225"/>
      <c r="S122" s="225" t="s">
        <v>289</v>
      </c>
      <c r="T122" s="225" t="s">
        <v>277</v>
      </c>
      <c r="U122" s="225">
        <v>0</v>
      </c>
      <c r="V122" s="225">
        <f>ROUND(E122*U122,2)</f>
        <v>0</v>
      </c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921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4">
        <v>109</v>
      </c>
      <c r="B123" s="245" t="s">
        <v>2222</v>
      </c>
      <c r="C123" s="255" t="s">
        <v>2223</v>
      </c>
      <c r="D123" s="246" t="s">
        <v>1642</v>
      </c>
      <c r="E123" s="247">
        <v>110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9">
        <v>0</v>
      </c>
      <c r="O123" s="249">
        <f>ROUND(E123*N123,2)</f>
        <v>0</v>
      </c>
      <c r="P123" s="249">
        <v>0</v>
      </c>
      <c r="Q123" s="250">
        <f>ROUND(E123*P123,2)</f>
        <v>0</v>
      </c>
      <c r="R123" s="225"/>
      <c r="S123" s="225" t="s">
        <v>289</v>
      </c>
      <c r="T123" s="225" t="s">
        <v>277</v>
      </c>
      <c r="U123" s="225">
        <v>0</v>
      </c>
      <c r="V123" s="225">
        <f>ROUND(E123*U123,2)</f>
        <v>0</v>
      </c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921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4">
        <v>110</v>
      </c>
      <c r="B124" s="245" t="s">
        <v>2224</v>
      </c>
      <c r="C124" s="255" t="s">
        <v>2031</v>
      </c>
      <c r="D124" s="246" t="s">
        <v>1962</v>
      </c>
      <c r="E124" s="247">
        <v>32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21</v>
      </c>
      <c r="M124" s="249">
        <f>G124*(1+L124/100)</f>
        <v>0</v>
      </c>
      <c r="N124" s="249">
        <v>0</v>
      </c>
      <c r="O124" s="249">
        <f>ROUND(E124*N124,2)</f>
        <v>0</v>
      </c>
      <c r="P124" s="249">
        <v>0</v>
      </c>
      <c r="Q124" s="250">
        <f>ROUND(E124*P124,2)</f>
        <v>0</v>
      </c>
      <c r="R124" s="225"/>
      <c r="S124" s="225" t="s">
        <v>289</v>
      </c>
      <c r="T124" s="225" t="s">
        <v>277</v>
      </c>
      <c r="U124" s="225">
        <v>0</v>
      </c>
      <c r="V124" s="225">
        <f>ROUND(E124*U124,2)</f>
        <v>0</v>
      </c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921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4">
        <v>111</v>
      </c>
      <c r="B125" s="245" t="s">
        <v>2225</v>
      </c>
      <c r="C125" s="255" t="s">
        <v>2226</v>
      </c>
      <c r="D125" s="246" t="s">
        <v>2227</v>
      </c>
      <c r="E125" s="247">
        <v>2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21</v>
      </c>
      <c r="M125" s="249">
        <f>G125*(1+L125/100)</f>
        <v>0</v>
      </c>
      <c r="N125" s="249">
        <v>0</v>
      </c>
      <c r="O125" s="249">
        <f>ROUND(E125*N125,2)</f>
        <v>0</v>
      </c>
      <c r="P125" s="249">
        <v>0</v>
      </c>
      <c r="Q125" s="250">
        <f>ROUND(E125*P125,2)</f>
        <v>0</v>
      </c>
      <c r="R125" s="225"/>
      <c r="S125" s="225" t="s">
        <v>289</v>
      </c>
      <c r="T125" s="225" t="s">
        <v>277</v>
      </c>
      <c r="U125" s="225">
        <v>0</v>
      </c>
      <c r="V125" s="225">
        <f>ROUND(E125*U125,2)</f>
        <v>0</v>
      </c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921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x14ac:dyDescent="0.25">
      <c r="A126" s="231" t="s">
        <v>271</v>
      </c>
      <c r="B126" s="232" t="s">
        <v>180</v>
      </c>
      <c r="C126" s="252" t="s">
        <v>181</v>
      </c>
      <c r="D126" s="233"/>
      <c r="E126" s="234"/>
      <c r="F126" s="235"/>
      <c r="G126" s="235">
        <f>SUMIF(AG127:AG135,"&lt;&gt;NOR",G127:G135)</f>
        <v>0</v>
      </c>
      <c r="H126" s="235"/>
      <c r="I126" s="235">
        <f>SUM(I127:I135)</f>
        <v>0</v>
      </c>
      <c r="J126" s="235"/>
      <c r="K126" s="235">
        <f>SUM(K127:K135)</f>
        <v>0</v>
      </c>
      <c r="L126" s="235"/>
      <c r="M126" s="235">
        <f>SUM(M127:M135)</f>
        <v>0</v>
      </c>
      <c r="N126" s="235"/>
      <c r="O126" s="235">
        <f>SUM(O127:O135)</f>
        <v>0</v>
      </c>
      <c r="P126" s="235"/>
      <c r="Q126" s="236">
        <f>SUM(Q127:Q135)</f>
        <v>0</v>
      </c>
      <c r="R126" s="230"/>
      <c r="S126" s="230"/>
      <c r="T126" s="230"/>
      <c r="U126" s="230"/>
      <c r="V126" s="230">
        <f>SUM(V127:V135)</f>
        <v>0</v>
      </c>
      <c r="W126" s="230"/>
      <c r="AG126" t="s">
        <v>272</v>
      </c>
    </row>
    <row r="127" spans="1:60" outlineLevel="1" x14ac:dyDescent="0.25">
      <c r="A127" s="244">
        <v>112</v>
      </c>
      <c r="B127" s="245" t="s">
        <v>2228</v>
      </c>
      <c r="C127" s="255" t="s">
        <v>2229</v>
      </c>
      <c r="D127" s="246" t="s">
        <v>370</v>
      </c>
      <c r="E127" s="247">
        <v>35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21</v>
      </c>
      <c r="M127" s="249">
        <f>G127*(1+L127/100)</f>
        <v>0</v>
      </c>
      <c r="N127" s="249">
        <v>0</v>
      </c>
      <c r="O127" s="249">
        <f>ROUND(E127*N127,2)</f>
        <v>0</v>
      </c>
      <c r="P127" s="249">
        <v>0</v>
      </c>
      <c r="Q127" s="250">
        <f>ROUND(E127*P127,2)</f>
        <v>0</v>
      </c>
      <c r="R127" s="225"/>
      <c r="S127" s="225" t="s">
        <v>289</v>
      </c>
      <c r="T127" s="225" t="s">
        <v>277</v>
      </c>
      <c r="U127" s="225">
        <v>0</v>
      </c>
      <c r="V127" s="225">
        <f>ROUND(E127*U127,2)</f>
        <v>0</v>
      </c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921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44">
        <v>113</v>
      </c>
      <c r="B128" s="245" t="s">
        <v>2230</v>
      </c>
      <c r="C128" s="255" t="s">
        <v>2231</v>
      </c>
      <c r="D128" s="246" t="s">
        <v>370</v>
      </c>
      <c r="E128" s="247">
        <v>20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21</v>
      </c>
      <c r="M128" s="249">
        <f>G128*(1+L128/100)</f>
        <v>0</v>
      </c>
      <c r="N128" s="249">
        <v>0</v>
      </c>
      <c r="O128" s="249">
        <f>ROUND(E128*N128,2)</f>
        <v>0</v>
      </c>
      <c r="P128" s="249">
        <v>0</v>
      </c>
      <c r="Q128" s="250">
        <f>ROUND(E128*P128,2)</f>
        <v>0</v>
      </c>
      <c r="R128" s="225"/>
      <c r="S128" s="225" t="s">
        <v>289</v>
      </c>
      <c r="T128" s="225" t="s">
        <v>277</v>
      </c>
      <c r="U128" s="225">
        <v>0</v>
      </c>
      <c r="V128" s="225">
        <f>ROUND(E128*U128,2)</f>
        <v>0</v>
      </c>
      <c r="W128" s="22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921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44">
        <v>114</v>
      </c>
      <c r="B129" s="245" t="s">
        <v>2232</v>
      </c>
      <c r="C129" s="255" t="s">
        <v>2233</v>
      </c>
      <c r="D129" s="246" t="s">
        <v>1642</v>
      </c>
      <c r="E129" s="247">
        <v>10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21</v>
      </c>
      <c r="M129" s="249">
        <f>G129*(1+L129/100)</f>
        <v>0</v>
      </c>
      <c r="N129" s="249">
        <v>0</v>
      </c>
      <c r="O129" s="249">
        <f>ROUND(E129*N129,2)</f>
        <v>0</v>
      </c>
      <c r="P129" s="249">
        <v>0</v>
      </c>
      <c r="Q129" s="250">
        <f>ROUND(E129*P129,2)</f>
        <v>0</v>
      </c>
      <c r="R129" s="225"/>
      <c r="S129" s="225" t="s">
        <v>289</v>
      </c>
      <c r="T129" s="225" t="s">
        <v>277</v>
      </c>
      <c r="U129" s="225">
        <v>0</v>
      </c>
      <c r="V129" s="225">
        <f>ROUND(E129*U129,2)</f>
        <v>0</v>
      </c>
      <c r="W129" s="225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921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44">
        <v>115</v>
      </c>
      <c r="B130" s="245" t="s">
        <v>2234</v>
      </c>
      <c r="C130" s="255" t="s">
        <v>2235</v>
      </c>
      <c r="D130" s="246" t="s">
        <v>1642</v>
      </c>
      <c r="E130" s="247">
        <v>2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21</v>
      </c>
      <c r="M130" s="249">
        <f>G130*(1+L130/100)</f>
        <v>0</v>
      </c>
      <c r="N130" s="249">
        <v>0</v>
      </c>
      <c r="O130" s="249">
        <f>ROUND(E130*N130,2)</f>
        <v>0</v>
      </c>
      <c r="P130" s="249">
        <v>0</v>
      </c>
      <c r="Q130" s="250">
        <f>ROUND(E130*P130,2)</f>
        <v>0</v>
      </c>
      <c r="R130" s="225"/>
      <c r="S130" s="225" t="s">
        <v>289</v>
      </c>
      <c r="T130" s="225" t="s">
        <v>277</v>
      </c>
      <c r="U130" s="225">
        <v>0</v>
      </c>
      <c r="V130" s="225">
        <f>ROUND(E130*U130,2)</f>
        <v>0</v>
      </c>
      <c r="W130" s="22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921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44">
        <v>116</v>
      </c>
      <c r="B131" s="245" t="s">
        <v>2236</v>
      </c>
      <c r="C131" s="255" t="s">
        <v>2237</v>
      </c>
      <c r="D131" s="246" t="s">
        <v>1940</v>
      </c>
      <c r="E131" s="247">
        <v>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21</v>
      </c>
      <c r="M131" s="249">
        <f>G131*(1+L131/100)</f>
        <v>0</v>
      </c>
      <c r="N131" s="249">
        <v>0</v>
      </c>
      <c r="O131" s="249">
        <f>ROUND(E131*N131,2)</f>
        <v>0</v>
      </c>
      <c r="P131" s="249">
        <v>0</v>
      </c>
      <c r="Q131" s="250">
        <f>ROUND(E131*P131,2)</f>
        <v>0</v>
      </c>
      <c r="R131" s="225"/>
      <c r="S131" s="225" t="s">
        <v>289</v>
      </c>
      <c r="T131" s="225" t="s">
        <v>277</v>
      </c>
      <c r="U131" s="225">
        <v>0</v>
      </c>
      <c r="V131" s="225">
        <f>ROUND(E131*U131,2)</f>
        <v>0</v>
      </c>
      <c r="W131" s="22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921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44">
        <v>117</v>
      </c>
      <c r="B132" s="245" t="s">
        <v>2238</v>
      </c>
      <c r="C132" s="255" t="s">
        <v>2239</v>
      </c>
      <c r="D132" s="246" t="s">
        <v>1642</v>
      </c>
      <c r="E132" s="247">
        <v>10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21</v>
      </c>
      <c r="M132" s="249">
        <f>G132*(1+L132/100)</f>
        <v>0</v>
      </c>
      <c r="N132" s="249">
        <v>0</v>
      </c>
      <c r="O132" s="249">
        <f>ROUND(E132*N132,2)</f>
        <v>0</v>
      </c>
      <c r="P132" s="249">
        <v>0</v>
      </c>
      <c r="Q132" s="250">
        <f>ROUND(E132*P132,2)</f>
        <v>0</v>
      </c>
      <c r="R132" s="225"/>
      <c r="S132" s="225" t="s">
        <v>289</v>
      </c>
      <c r="T132" s="225" t="s">
        <v>277</v>
      </c>
      <c r="U132" s="225">
        <v>0</v>
      </c>
      <c r="V132" s="225">
        <f>ROUND(E132*U132,2)</f>
        <v>0</v>
      </c>
      <c r="W132" s="22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921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ht="20.399999999999999" outlineLevel="1" x14ac:dyDescent="0.25">
      <c r="A133" s="244">
        <v>118</v>
      </c>
      <c r="B133" s="245" t="s">
        <v>2240</v>
      </c>
      <c r="C133" s="255" t="s">
        <v>2241</v>
      </c>
      <c r="D133" s="246" t="s">
        <v>1642</v>
      </c>
      <c r="E133" s="247">
        <v>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21</v>
      </c>
      <c r="M133" s="249">
        <f>G133*(1+L133/100)</f>
        <v>0</v>
      </c>
      <c r="N133" s="249">
        <v>0</v>
      </c>
      <c r="O133" s="249">
        <f>ROUND(E133*N133,2)</f>
        <v>0</v>
      </c>
      <c r="P133" s="249">
        <v>0</v>
      </c>
      <c r="Q133" s="250">
        <f>ROUND(E133*P133,2)</f>
        <v>0</v>
      </c>
      <c r="R133" s="225"/>
      <c r="S133" s="225" t="s">
        <v>289</v>
      </c>
      <c r="T133" s="225" t="s">
        <v>277</v>
      </c>
      <c r="U133" s="225">
        <v>0</v>
      </c>
      <c r="V133" s="225">
        <f>ROUND(E133*U133,2)</f>
        <v>0</v>
      </c>
      <c r="W133" s="22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921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44">
        <v>119</v>
      </c>
      <c r="B134" s="245" t="s">
        <v>2242</v>
      </c>
      <c r="C134" s="255" t="s">
        <v>2031</v>
      </c>
      <c r="D134" s="246" t="s">
        <v>1962</v>
      </c>
      <c r="E134" s="247">
        <v>16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9">
        <v>0</v>
      </c>
      <c r="O134" s="249">
        <f>ROUND(E134*N134,2)</f>
        <v>0</v>
      </c>
      <c r="P134" s="249">
        <v>0</v>
      </c>
      <c r="Q134" s="250">
        <f>ROUND(E134*P134,2)</f>
        <v>0</v>
      </c>
      <c r="R134" s="225"/>
      <c r="S134" s="225" t="s">
        <v>289</v>
      </c>
      <c r="T134" s="225" t="s">
        <v>277</v>
      </c>
      <c r="U134" s="225">
        <v>0</v>
      </c>
      <c r="V134" s="225">
        <f>ROUND(E134*U134,2)</f>
        <v>0</v>
      </c>
      <c r="W134" s="22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921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37">
        <v>120</v>
      </c>
      <c r="B135" s="238" t="s">
        <v>2243</v>
      </c>
      <c r="C135" s="253" t="s">
        <v>2244</v>
      </c>
      <c r="D135" s="239" t="s">
        <v>1962</v>
      </c>
      <c r="E135" s="240">
        <v>8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2">
        <v>0</v>
      </c>
      <c r="O135" s="242">
        <f>ROUND(E135*N135,2)</f>
        <v>0</v>
      </c>
      <c r="P135" s="242">
        <v>0</v>
      </c>
      <c r="Q135" s="243">
        <f>ROUND(E135*P135,2)</f>
        <v>0</v>
      </c>
      <c r="R135" s="225"/>
      <c r="S135" s="225" t="s">
        <v>276</v>
      </c>
      <c r="T135" s="225" t="s">
        <v>277</v>
      </c>
      <c r="U135" s="225">
        <v>0</v>
      </c>
      <c r="V135" s="225">
        <f>ROUND(E135*U135,2)</f>
        <v>0</v>
      </c>
      <c r="W135" s="22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2245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x14ac:dyDescent="0.25">
      <c r="A136" s="5"/>
      <c r="B136" s="6"/>
      <c r="C136" s="258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E136">
        <v>15</v>
      </c>
      <c r="AF136">
        <v>21</v>
      </c>
    </row>
    <row r="137" spans="1:60" x14ac:dyDescent="0.25">
      <c r="A137" s="209"/>
      <c r="B137" s="210" t="s">
        <v>31</v>
      </c>
      <c r="C137" s="259"/>
      <c r="D137" s="211"/>
      <c r="E137" s="212"/>
      <c r="F137" s="212"/>
      <c r="G137" s="251">
        <f>G8+G22+G61+G77+G98+G102+G113+G126</f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AE137">
        <f>SUMIF(L7:L135,AE136,G7:G135)</f>
        <v>0</v>
      </c>
      <c r="AF137">
        <f>SUMIF(L7:L135,AF136,G7:G135)</f>
        <v>0</v>
      </c>
      <c r="AG137" t="s">
        <v>915</v>
      </c>
    </row>
    <row r="138" spans="1:60" x14ac:dyDescent="0.25">
      <c r="A138" s="5"/>
      <c r="B138" s="6"/>
      <c r="C138" s="258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5">
      <c r="A139" s="5"/>
      <c r="B139" s="6"/>
      <c r="C139" s="258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 x14ac:dyDescent="0.25">
      <c r="A140" s="213" t="s">
        <v>916</v>
      </c>
      <c r="B140" s="213"/>
      <c r="C140" s="260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 x14ac:dyDescent="0.25">
      <c r="A141" s="214"/>
      <c r="B141" s="215"/>
      <c r="C141" s="261"/>
      <c r="D141" s="215"/>
      <c r="E141" s="215"/>
      <c r="F141" s="215"/>
      <c r="G141" s="21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AG141" t="s">
        <v>917</v>
      </c>
    </row>
    <row r="142" spans="1:60" x14ac:dyDescent="0.25">
      <c r="A142" s="217"/>
      <c r="B142" s="218"/>
      <c r="C142" s="262"/>
      <c r="D142" s="218"/>
      <c r="E142" s="218"/>
      <c r="F142" s="218"/>
      <c r="G142" s="21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60" x14ac:dyDescent="0.25">
      <c r="A143" s="217"/>
      <c r="B143" s="218"/>
      <c r="C143" s="262"/>
      <c r="D143" s="218"/>
      <c r="E143" s="218"/>
      <c r="F143" s="218"/>
      <c r="G143" s="21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 x14ac:dyDescent="0.25">
      <c r="A144" s="217"/>
      <c r="B144" s="218"/>
      <c r="C144" s="262"/>
      <c r="D144" s="218"/>
      <c r="E144" s="218"/>
      <c r="F144" s="218"/>
      <c r="G144" s="21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 x14ac:dyDescent="0.25">
      <c r="A145" s="220"/>
      <c r="B145" s="221"/>
      <c r="C145" s="263"/>
      <c r="D145" s="221"/>
      <c r="E145" s="221"/>
      <c r="F145" s="221"/>
      <c r="G145" s="22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 x14ac:dyDescent="0.25">
      <c r="A146" s="5"/>
      <c r="B146" s="6"/>
      <c r="C146" s="258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33" x14ac:dyDescent="0.25">
      <c r="C147" s="264"/>
      <c r="D147" s="190"/>
      <c r="AG147" t="s">
        <v>918</v>
      </c>
    </row>
    <row r="148" spans="1:33" x14ac:dyDescent="0.25">
      <c r="D148" s="190"/>
    </row>
    <row r="149" spans="1:33" x14ac:dyDescent="0.25">
      <c r="D149" s="190"/>
    </row>
    <row r="150" spans="1:33" x14ac:dyDescent="0.25">
      <c r="D150" s="190"/>
    </row>
    <row r="151" spans="1:33" x14ac:dyDescent="0.25">
      <c r="D151" s="190"/>
    </row>
    <row r="152" spans="1:33" x14ac:dyDescent="0.25">
      <c r="D152" s="190"/>
    </row>
    <row r="153" spans="1:33" x14ac:dyDescent="0.25">
      <c r="D153" s="190"/>
    </row>
    <row r="154" spans="1:33" x14ac:dyDescent="0.25">
      <c r="D154" s="190"/>
    </row>
    <row r="155" spans="1:33" x14ac:dyDescent="0.25">
      <c r="D155" s="190"/>
    </row>
    <row r="156" spans="1:33" x14ac:dyDescent="0.25">
      <c r="D156" s="190"/>
    </row>
    <row r="157" spans="1:33" x14ac:dyDescent="0.25">
      <c r="D157" s="190"/>
    </row>
    <row r="158" spans="1:33" x14ac:dyDescent="0.25">
      <c r="D158" s="190"/>
    </row>
    <row r="159" spans="1:33" x14ac:dyDescent="0.25">
      <c r="D159" s="190"/>
    </row>
    <row r="160" spans="1:33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eSR9765zHdeLISSA9oPDzLaqNlQ+tO84/U9S5PQ/+prnyLBvLjA69jGVyseipg50FB22o3WFy+VZAj91OdCAPw==" saltValue="ouD3i6q48nDTmsaDRR/adg==" spinCount="100000" sheet="1"/>
  <mergeCells count="6">
    <mergeCell ref="A1:G1"/>
    <mergeCell ref="C2:G2"/>
    <mergeCell ref="C3:G3"/>
    <mergeCell ref="C4:G4"/>
    <mergeCell ref="A140:C140"/>
    <mergeCell ref="A141:G1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46</v>
      </c>
      <c r="C3" s="195" t="s">
        <v>47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72</v>
      </c>
      <c r="C4" s="198" t="s">
        <v>73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162</v>
      </c>
      <c r="C8" s="252" t="s">
        <v>163</v>
      </c>
      <c r="D8" s="233"/>
      <c r="E8" s="234"/>
      <c r="F8" s="235"/>
      <c r="G8" s="235">
        <f>SUMIF(AG9:AG38,"&lt;&gt;NOR",G9:G38)</f>
        <v>0</v>
      </c>
      <c r="H8" s="235"/>
      <c r="I8" s="235">
        <f>SUM(I9:I38)</f>
        <v>0</v>
      </c>
      <c r="J8" s="235"/>
      <c r="K8" s="235">
        <f>SUM(K9:K38)</f>
        <v>0</v>
      </c>
      <c r="L8" s="235"/>
      <c r="M8" s="235">
        <f>SUM(M9:M38)</f>
        <v>0</v>
      </c>
      <c r="N8" s="235"/>
      <c r="O8" s="235">
        <f>SUM(O9:O38)</f>
        <v>0</v>
      </c>
      <c r="P8" s="235"/>
      <c r="Q8" s="236">
        <f>SUM(Q9:Q38)</f>
        <v>0</v>
      </c>
      <c r="R8" s="230"/>
      <c r="S8" s="230"/>
      <c r="T8" s="230"/>
      <c r="U8" s="230"/>
      <c r="V8" s="230">
        <f>SUM(V9:V38)</f>
        <v>0</v>
      </c>
      <c r="W8" s="230"/>
      <c r="AG8" t="s">
        <v>272</v>
      </c>
    </row>
    <row r="9" spans="1:60" ht="20.399999999999999" outlineLevel="1" x14ac:dyDescent="0.25">
      <c r="A9" s="244">
        <v>1</v>
      </c>
      <c r="B9" s="245" t="s">
        <v>2049</v>
      </c>
      <c r="C9" s="255" t="s">
        <v>2246</v>
      </c>
      <c r="D9" s="246" t="s">
        <v>1642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50">
        <f>ROUND(E9*P9,2)</f>
        <v>0</v>
      </c>
      <c r="R9" s="225"/>
      <c r="S9" s="225" t="s">
        <v>289</v>
      </c>
      <c r="T9" s="225" t="s">
        <v>277</v>
      </c>
      <c r="U9" s="225">
        <v>0</v>
      </c>
      <c r="V9" s="225">
        <f>ROUND(E9*U9,2)</f>
        <v>0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921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4">
        <v>2</v>
      </c>
      <c r="B10" s="245" t="s">
        <v>2051</v>
      </c>
      <c r="C10" s="255" t="s">
        <v>2247</v>
      </c>
      <c r="D10" s="246" t="s">
        <v>1642</v>
      </c>
      <c r="E10" s="247">
        <v>4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9">
        <v>0</v>
      </c>
      <c r="O10" s="249">
        <f>ROUND(E10*N10,2)</f>
        <v>0</v>
      </c>
      <c r="P10" s="249">
        <v>0</v>
      </c>
      <c r="Q10" s="250">
        <f>ROUND(E10*P10,2)</f>
        <v>0</v>
      </c>
      <c r="R10" s="225"/>
      <c r="S10" s="225" t="s">
        <v>289</v>
      </c>
      <c r="T10" s="225" t="s">
        <v>277</v>
      </c>
      <c r="U10" s="225">
        <v>0</v>
      </c>
      <c r="V10" s="225">
        <f>ROUND(E10*U10,2)</f>
        <v>0</v>
      </c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921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4">
        <v>3</v>
      </c>
      <c r="B11" s="245" t="s">
        <v>2053</v>
      </c>
      <c r="C11" s="255" t="s">
        <v>2248</v>
      </c>
      <c r="D11" s="246" t="s">
        <v>1642</v>
      </c>
      <c r="E11" s="247">
        <v>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50">
        <f>ROUND(E11*P11,2)</f>
        <v>0</v>
      </c>
      <c r="R11" s="225"/>
      <c r="S11" s="225" t="s">
        <v>289</v>
      </c>
      <c r="T11" s="225" t="s">
        <v>277</v>
      </c>
      <c r="U11" s="225">
        <v>0</v>
      </c>
      <c r="V11" s="225">
        <f>ROUND(E11*U11,2)</f>
        <v>0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921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4">
        <v>4</v>
      </c>
      <c r="B12" s="245" t="s">
        <v>2055</v>
      </c>
      <c r="C12" s="255" t="s">
        <v>2249</v>
      </c>
      <c r="D12" s="246" t="s">
        <v>1642</v>
      </c>
      <c r="E12" s="247">
        <v>4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9">
        <v>0</v>
      </c>
      <c r="O12" s="249">
        <f>ROUND(E12*N12,2)</f>
        <v>0</v>
      </c>
      <c r="P12" s="249">
        <v>0</v>
      </c>
      <c r="Q12" s="250">
        <f>ROUND(E12*P12,2)</f>
        <v>0</v>
      </c>
      <c r="R12" s="225"/>
      <c r="S12" s="225" t="s">
        <v>289</v>
      </c>
      <c r="T12" s="225" t="s">
        <v>277</v>
      </c>
      <c r="U12" s="225">
        <v>0</v>
      </c>
      <c r="V12" s="225">
        <f>ROUND(E12*U12,2)</f>
        <v>0</v>
      </c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921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4">
        <v>5</v>
      </c>
      <c r="B13" s="245" t="s">
        <v>2057</v>
      </c>
      <c r="C13" s="255" t="s">
        <v>2250</v>
      </c>
      <c r="D13" s="246" t="s">
        <v>1642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50">
        <f>ROUND(E13*P13,2)</f>
        <v>0</v>
      </c>
      <c r="R13" s="225"/>
      <c r="S13" s="225" t="s">
        <v>289</v>
      </c>
      <c r="T13" s="225" t="s">
        <v>277</v>
      </c>
      <c r="U13" s="225">
        <v>0</v>
      </c>
      <c r="V13" s="225">
        <f>ROUND(E13*U13,2)</f>
        <v>0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921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4">
        <v>6</v>
      </c>
      <c r="B14" s="245" t="s">
        <v>2061</v>
      </c>
      <c r="C14" s="255" t="s">
        <v>2251</v>
      </c>
      <c r="D14" s="246" t="s">
        <v>370</v>
      </c>
      <c r="E14" s="247">
        <v>1700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9">
        <v>0</v>
      </c>
      <c r="O14" s="249">
        <f>ROUND(E14*N14,2)</f>
        <v>0</v>
      </c>
      <c r="P14" s="249">
        <v>0</v>
      </c>
      <c r="Q14" s="250">
        <f>ROUND(E14*P14,2)</f>
        <v>0</v>
      </c>
      <c r="R14" s="225"/>
      <c r="S14" s="225" t="s">
        <v>289</v>
      </c>
      <c r="T14" s="225" t="s">
        <v>277</v>
      </c>
      <c r="U14" s="225">
        <v>0</v>
      </c>
      <c r="V14" s="225">
        <f>ROUND(E14*U14,2)</f>
        <v>0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921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44">
        <v>7</v>
      </c>
      <c r="B15" s="245" t="s">
        <v>2063</v>
      </c>
      <c r="C15" s="255" t="s">
        <v>2252</v>
      </c>
      <c r="D15" s="246" t="s">
        <v>1642</v>
      </c>
      <c r="E15" s="247">
        <v>13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9">
        <v>0</v>
      </c>
      <c r="O15" s="249">
        <f>ROUND(E15*N15,2)</f>
        <v>0</v>
      </c>
      <c r="P15" s="249">
        <v>0</v>
      </c>
      <c r="Q15" s="250">
        <f>ROUND(E15*P15,2)</f>
        <v>0</v>
      </c>
      <c r="R15" s="225"/>
      <c r="S15" s="225" t="s">
        <v>289</v>
      </c>
      <c r="T15" s="225" t="s">
        <v>277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921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0.399999999999999" outlineLevel="1" x14ac:dyDescent="0.25">
      <c r="A16" s="244">
        <v>8</v>
      </c>
      <c r="B16" s="245" t="s">
        <v>2065</v>
      </c>
      <c r="C16" s="255" t="s">
        <v>2253</v>
      </c>
      <c r="D16" s="246" t="s">
        <v>1642</v>
      </c>
      <c r="E16" s="247">
        <v>1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9">
        <v>0</v>
      </c>
      <c r="O16" s="249">
        <f>ROUND(E16*N16,2)</f>
        <v>0</v>
      </c>
      <c r="P16" s="249">
        <v>0</v>
      </c>
      <c r="Q16" s="250">
        <f>ROUND(E16*P16,2)</f>
        <v>0</v>
      </c>
      <c r="R16" s="225"/>
      <c r="S16" s="225" t="s">
        <v>289</v>
      </c>
      <c r="T16" s="225" t="s">
        <v>277</v>
      </c>
      <c r="U16" s="225">
        <v>0</v>
      </c>
      <c r="V16" s="225">
        <f>ROUND(E16*U16,2)</f>
        <v>0</v>
      </c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921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44">
        <v>9</v>
      </c>
      <c r="B17" s="245" t="s">
        <v>2067</v>
      </c>
      <c r="C17" s="255" t="s">
        <v>2254</v>
      </c>
      <c r="D17" s="246" t="s">
        <v>1642</v>
      </c>
      <c r="E17" s="247">
        <v>2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9">
        <v>0</v>
      </c>
      <c r="O17" s="249">
        <f>ROUND(E17*N17,2)</f>
        <v>0</v>
      </c>
      <c r="P17" s="249">
        <v>0</v>
      </c>
      <c r="Q17" s="250">
        <f>ROUND(E17*P17,2)</f>
        <v>0</v>
      </c>
      <c r="R17" s="225"/>
      <c r="S17" s="225" t="s">
        <v>289</v>
      </c>
      <c r="T17" s="225" t="s">
        <v>277</v>
      </c>
      <c r="U17" s="225">
        <v>0</v>
      </c>
      <c r="V17" s="225">
        <f>ROUND(E17*U17,2)</f>
        <v>0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921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44">
        <v>10</v>
      </c>
      <c r="B18" s="245" t="s">
        <v>2069</v>
      </c>
      <c r="C18" s="255" t="s">
        <v>2255</v>
      </c>
      <c r="D18" s="246" t="s">
        <v>1642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9">
        <v>0</v>
      </c>
      <c r="O18" s="249">
        <f>ROUND(E18*N18,2)</f>
        <v>0</v>
      </c>
      <c r="P18" s="249">
        <v>0</v>
      </c>
      <c r="Q18" s="250">
        <f>ROUND(E18*P18,2)</f>
        <v>0</v>
      </c>
      <c r="R18" s="225"/>
      <c r="S18" s="225" t="s">
        <v>289</v>
      </c>
      <c r="T18" s="225" t="s">
        <v>277</v>
      </c>
      <c r="U18" s="225">
        <v>0</v>
      </c>
      <c r="V18" s="225">
        <f>ROUND(E18*U18,2)</f>
        <v>0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921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44">
        <v>11</v>
      </c>
      <c r="B19" s="245" t="s">
        <v>2071</v>
      </c>
      <c r="C19" s="255" t="s">
        <v>2256</v>
      </c>
      <c r="D19" s="246" t="s">
        <v>1642</v>
      </c>
      <c r="E19" s="247">
        <v>1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9">
        <v>0</v>
      </c>
      <c r="O19" s="249">
        <f>ROUND(E19*N19,2)</f>
        <v>0</v>
      </c>
      <c r="P19" s="249">
        <v>0</v>
      </c>
      <c r="Q19" s="250">
        <f>ROUND(E19*P19,2)</f>
        <v>0</v>
      </c>
      <c r="R19" s="225"/>
      <c r="S19" s="225" t="s">
        <v>289</v>
      </c>
      <c r="T19" s="225" t="s">
        <v>277</v>
      </c>
      <c r="U19" s="225">
        <v>0</v>
      </c>
      <c r="V19" s="225">
        <f>ROUND(E19*U19,2)</f>
        <v>0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921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20.399999999999999" outlineLevel="1" x14ac:dyDescent="0.25">
      <c r="A20" s="244">
        <v>12</v>
      </c>
      <c r="B20" s="245" t="s">
        <v>2073</v>
      </c>
      <c r="C20" s="255" t="s">
        <v>2257</v>
      </c>
      <c r="D20" s="246" t="s">
        <v>370</v>
      </c>
      <c r="E20" s="247">
        <v>10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9">
        <v>0</v>
      </c>
      <c r="O20" s="249">
        <f>ROUND(E20*N20,2)</f>
        <v>0</v>
      </c>
      <c r="P20" s="249">
        <v>0</v>
      </c>
      <c r="Q20" s="250">
        <f>ROUND(E20*P20,2)</f>
        <v>0</v>
      </c>
      <c r="R20" s="225"/>
      <c r="S20" s="225" t="s">
        <v>289</v>
      </c>
      <c r="T20" s="225" t="s">
        <v>277</v>
      </c>
      <c r="U20" s="225">
        <v>0</v>
      </c>
      <c r="V20" s="225">
        <f>ROUND(E20*U20,2)</f>
        <v>0</v>
      </c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921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44">
        <v>13</v>
      </c>
      <c r="B21" s="245" t="s">
        <v>2258</v>
      </c>
      <c r="C21" s="255" t="s">
        <v>2259</v>
      </c>
      <c r="D21" s="246" t="s">
        <v>1642</v>
      </c>
      <c r="E21" s="247">
        <v>27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0</v>
      </c>
      <c r="O21" s="249">
        <f>ROUND(E21*N21,2)</f>
        <v>0</v>
      </c>
      <c r="P21" s="249">
        <v>0</v>
      </c>
      <c r="Q21" s="250">
        <f>ROUND(E21*P21,2)</f>
        <v>0</v>
      </c>
      <c r="R21" s="225"/>
      <c r="S21" s="225" t="s">
        <v>289</v>
      </c>
      <c r="T21" s="225" t="s">
        <v>277</v>
      </c>
      <c r="U21" s="225">
        <v>0</v>
      </c>
      <c r="V21" s="225">
        <f>ROUND(E21*U21,2)</f>
        <v>0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921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44">
        <v>14</v>
      </c>
      <c r="B22" s="245" t="s">
        <v>2260</v>
      </c>
      <c r="C22" s="255" t="s">
        <v>2261</v>
      </c>
      <c r="D22" s="246" t="s">
        <v>370</v>
      </c>
      <c r="E22" s="247">
        <v>1800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9">
        <v>0</v>
      </c>
      <c r="O22" s="249">
        <f>ROUND(E22*N22,2)</f>
        <v>0</v>
      </c>
      <c r="P22" s="249">
        <v>0</v>
      </c>
      <c r="Q22" s="250">
        <f>ROUND(E22*P22,2)</f>
        <v>0</v>
      </c>
      <c r="R22" s="225"/>
      <c r="S22" s="225" t="s">
        <v>289</v>
      </c>
      <c r="T22" s="225" t="s">
        <v>277</v>
      </c>
      <c r="U22" s="225">
        <v>0</v>
      </c>
      <c r="V22" s="225">
        <f>ROUND(E22*U22,2)</f>
        <v>0</v>
      </c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921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44">
        <v>15</v>
      </c>
      <c r="B23" s="245" t="s">
        <v>2262</v>
      </c>
      <c r="C23" s="255" t="s">
        <v>2263</v>
      </c>
      <c r="D23" s="246" t="s">
        <v>314</v>
      </c>
      <c r="E23" s="247">
        <v>1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9">
        <v>0</v>
      </c>
      <c r="O23" s="249">
        <f>ROUND(E23*N23,2)</f>
        <v>0</v>
      </c>
      <c r="P23" s="249">
        <v>0</v>
      </c>
      <c r="Q23" s="250">
        <f>ROUND(E23*P23,2)</f>
        <v>0</v>
      </c>
      <c r="R23" s="225"/>
      <c r="S23" s="225" t="s">
        <v>289</v>
      </c>
      <c r="T23" s="225" t="s">
        <v>277</v>
      </c>
      <c r="U23" s="225">
        <v>0</v>
      </c>
      <c r="V23" s="225">
        <f>ROUND(E23*U23,2)</f>
        <v>0</v>
      </c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921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4">
        <v>16</v>
      </c>
      <c r="B24" s="245" t="s">
        <v>2264</v>
      </c>
      <c r="C24" s="255" t="s">
        <v>2265</v>
      </c>
      <c r="D24" s="246" t="s">
        <v>1642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0</v>
      </c>
      <c r="O24" s="249">
        <f>ROUND(E24*N24,2)</f>
        <v>0</v>
      </c>
      <c r="P24" s="249">
        <v>0</v>
      </c>
      <c r="Q24" s="250">
        <f>ROUND(E24*P24,2)</f>
        <v>0</v>
      </c>
      <c r="R24" s="225"/>
      <c r="S24" s="225" t="s">
        <v>289</v>
      </c>
      <c r="T24" s="225" t="s">
        <v>277</v>
      </c>
      <c r="U24" s="225">
        <v>0</v>
      </c>
      <c r="V24" s="225">
        <f>ROUND(E24*U24,2)</f>
        <v>0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921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44">
        <v>17</v>
      </c>
      <c r="B25" s="245" t="s">
        <v>2266</v>
      </c>
      <c r="C25" s="255" t="s">
        <v>2267</v>
      </c>
      <c r="D25" s="246" t="s">
        <v>370</v>
      </c>
      <c r="E25" s="247">
        <v>1700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9">
        <v>0</v>
      </c>
      <c r="O25" s="249">
        <f>ROUND(E25*N25,2)</f>
        <v>0</v>
      </c>
      <c r="P25" s="249">
        <v>0</v>
      </c>
      <c r="Q25" s="250">
        <f>ROUND(E25*P25,2)</f>
        <v>0</v>
      </c>
      <c r="R25" s="225"/>
      <c r="S25" s="225" t="s">
        <v>289</v>
      </c>
      <c r="T25" s="225" t="s">
        <v>277</v>
      </c>
      <c r="U25" s="225">
        <v>0</v>
      </c>
      <c r="V25" s="225">
        <f>ROUND(E25*U25,2)</f>
        <v>0</v>
      </c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921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44">
        <v>18</v>
      </c>
      <c r="B26" s="245" t="s">
        <v>2268</v>
      </c>
      <c r="C26" s="255" t="s">
        <v>2269</v>
      </c>
      <c r="D26" s="246" t="s">
        <v>370</v>
      </c>
      <c r="E26" s="247">
        <v>1800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9">
        <v>0</v>
      </c>
      <c r="O26" s="249">
        <f>ROUND(E26*N26,2)</f>
        <v>0</v>
      </c>
      <c r="P26" s="249">
        <v>0</v>
      </c>
      <c r="Q26" s="250">
        <f>ROUND(E26*P26,2)</f>
        <v>0</v>
      </c>
      <c r="R26" s="225"/>
      <c r="S26" s="225" t="s">
        <v>289</v>
      </c>
      <c r="T26" s="225" t="s">
        <v>277</v>
      </c>
      <c r="U26" s="225">
        <v>0</v>
      </c>
      <c r="V26" s="225">
        <f>ROUND(E26*U26,2)</f>
        <v>0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921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4">
        <v>19</v>
      </c>
      <c r="B27" s="245" t="s">
        <v>2270</v>
      </c>
      <c r="C27" s="255" t="s">
        <v>2271</v>
      </c>
      <c r="D27" s="246" t="s">
        <v>370</v>
      </c>
      <c r="E27" s="247">
        <v>10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9">
        <v>0</v>
      </c>
      <c r="O27" s="249">
        <f>ROUND(E27*N27,2)</f>
        <v>0</v>
      </c>
      <c r="P27" s="249">
        <v>0</v>
      </c>
      <c r="Q27" s="250">
        <f>ROUND(E27*P27,2)</f>
        <v>0</v>
      </c>
      <c r="R27" s="225"/>
      <c r="S27" s="225" t="s">
        <v>289</v>
      </c>
      <c r="T27" s="225" t="s">
        <v>277</v>
      </c>
      <c r="U27" s="225">
        <v>0</v>
      </c>
      <c r="V27" s="225">
        <f>ROUND(E27*U27,2)</f>
        <v>0</v>
      </c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921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20.399999999999999" outlineLevel="1" x14ac:dyDescent="0.25">
      <c r="A28" s="244">
        <v>20</v>
      </c>
      <c r="B28" s="245" t="s">
        <v>2272</v>
      </c>
      <c r="C28" s="255" t="s">
        <v>2273</v>
      </c>
      <c r="D28" s="246" t="s">
        <v>1642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9">
        <v>0</v>
      </c>
      <c r="O28" s="249">
        <f>ROUND(E28*N28,2)</f>
        <v>0</v>
      </c>
      <c r="P28" s="249">
        <v>0</v>
      </c>
      <c r="Q28" s="250">
        <f>ROUND(E28*P28,2)</f>
        <v>0</v>
      </c>
      <c r="R28" s="225"/>
      <c r="S28" s="225" t="s">
        <v>289</v>
      </c>
      <c r="T28" s="225" t="s">
        <v>277</v>
      </c>
      <c r="U28" s="225">
        <v>0</v>
      </c>
      <c r="V28" s="225">
        <f>ROUND(E28*U28,2)</f>
        <v>0</v>
      </c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921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44">
        <v>21</v>
      </c>
      <c r="B29" s="245" t="s">
        <v>2274</v>
      </c>
      <c r="C29" s="255" t="s">
        <v>2275</v>
      </c>
      <c r="D29" s="246" t="s">
        <v>1642</v>
      </c>
      <c r="E29" s="247">
        <v>54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9">
        <v>0</v>
      </c>
      <c r="O29" s="249">
        <f>ROUND(E29*N29,2)</f>
        <v>0</v>
      </c>
      <c r="P29" s="249">
        <v>0</v>
      </c>
      <c r="Q29" s="250">
        <f>ROUND(E29*P29,2)</f>
        <v>0</v>
      </c>
      <c r="R29" s="225"/>
      <c r="S29" s="225" t="s">
        <v>289</v>
      </c>
      <c r="T29" s="225" t="s">
        <v>277</v>
      </c>
      <c r="U29" s="225">
        <v>0</v>
      </c>
      <c r="V29" s="225">
        <f>ROUND(E29*U29,2)</f>
        <v>0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921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44">
        <v>22</v>
      </c>
      <c r="B30" s="245" t="s">
        <v>2276</v>
      </c>
      <c r="C30" s="255" t="s">
        <v>2277</v>
      </c>
      <c r="D30" s="246" t="s">
        <v>1642</v>
      </c>
      <c r="E30" s="247">
        <v>14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9">
        <v>0</v>
      </c>
      <c r="O30" s="249">
        <f>ROUND(E30*N30,2)</f>
        <v>0</v>
      </c>
      <c r="P30" s="249">
        <v>0</v>
      </c>
      <c r="Q30" s="250">
        <f>ROUND(E30*P30,2)</f>
        <v>0</v>
      </c>
      <c r="R30" s="225"/>
      <c r="S30" s="225" t="s">
        <v>289</v>
      </c>
      <c r="T30" s="225" t="s">
        <v>277</v>
      </c>
      <c r="U30" s="225">
        <v>0</v>
      </c>
      <c r="V30" s="225">
        <f>ROUND(E30*U30,2)</f>
        <v>0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921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44">
        <v>23</v>
      </c>
      <c r="B31" s="245" t="s">
        <v>2278</v>
      </c>
      <c r="C31" s="255" t="s">
        <v>2279</v>
      </c>
      <c r="D31" s="246" t="s">
        <v>1642</v>
      </c>
      <c r="E31" s="247">
        <v>54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9">
        <v>0</v>
      </c>
      <c r="O31" s="249">
        <f>ROUND(E31*N31,2)</f>
        <v>0</v>
      </c>
      <c r="P31" s="249">
        <v>0</v>
      </c>
      <c r="Q31" s="250">
        <f>ROUND(E31*P31,2)</f>
        <v>0</v>
      </c>
      <c r="R31" s="225"/>
      <c r="S31" s="225" t="s">
        <v>289</v>
      </c>
      <c r="T31" s="225" t="s">
        <v>277</v>
      </c>
      <c r="U31" s="225">
        <v>0</v>
      </c>
      <c r="V31" s="225">
        <f>ROUND(E31*U31,2)</f>
        <v>0</v>
      </c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921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44">
        <v>24</v>
      </c>
      <c r="B32" s="245" t="s">
        <v>2280</v>
      </c>
      <c r="C32" s="255" t="s">
        <v>2281</v>
      </c>
      <c r="D32" s="246" t="s">
        <v>1642</v>
      </c>
      <c r="E32" s="247">
        <v>27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9">
        <v>0</v>
      </c>
      <c r="O32" s="249">
        <f>ROUND(E32*N32,2)</f>
        <v>0</v>
      </c>
      <c r="P32" s="249">
        <v>0</v>
      </c>
      <c r="Q32" s="250">
        <f>ROUND(E32*P32,2)</f>
        <v>0</v>
      </c>
      <c r="R32" s="225"/>
      <c r="S32" s="225" t="s">
        <v>289</v>
      </c>
      <c r="T32" s="225" t="s">
        <v>277</v>
      </c>
      <c r="U32" s="225">
        <v>0</v>
      </c>
      <c r="V32" s="225">
        <f>ROUND(E32*U32,2)</f>
        <v>0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921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44">
        <v>25</v>
      </c>
      <c r="B33" s="245" t="s">
        <v>2282</v>
      </c>
      <c r="C33" s="255" t="s">
        <v>2283</v>
      </c>
      <c r="D33" s="246" t="s">
        <v>1642</v>
      </c>
      <c r="E33" s="247">
        <v>1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9">
        <v>0</v>
      </c>
      <c r="O33" s="249">
        <f>ROUND(E33*N33,2)</f>
        <v>0</v>
      </c>
      <c r="P33" s="249">
        <v>0</v>
      </c>
      <c r="Q33" s="250">
        <f>ROUND(E33*P33,2)</f>
        <v>0</v>
      </c>
      <c r="R33" s="225"/>
      <c r="S33" s="225" t="s">
        <v>289</v>
      </c>
      <c r="T33" s="225" t="s">
        <v>277</v>
      </c>
      <c r="U33" s="225">
        <v>0</v>
      </c>
      <c r="V33" s="225">
        <f>ROUND(E33*U33,2)</f>
        <v>0</v>
      </c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921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44">
        <v>26</v>
      </c>
      <c r="B34" s="245" t="s">
        <v>2284</v>
      </c>
      <c r="C34" s="255" t="s">
        <v>2285</v>
      </c>
      <c r="D34" s="246" t="s">
        <v>883</v>
      </c>
      <c r="E34" s="247">
        <v>8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9">
        <v>0</v>
      </c>
      <c r="O34" s="249">
        <f>ROUND(E34*N34,2)</f>
        <v>0</v>
      </c>
      <c r="P34" s="249">
        <v>0</v>
      </c>
      <c r="Q34" s="250">
        <f>ROUND(E34*P34,2)</f>
        <v>0</v>
      </c>
      <c r="R34" s="225"/>
      <c r="S34" s="225" t="s">
        <v>289</v>
      </c>
      <c r="T34" s="225" t="s">
        <v>277</v>
      </c>
      <c r="U34" s="225">
        <v>0</v>
      </c>
      <c r="V34" s="225">
        <f>ROUND(E34*U34,2)</f>
        <v>0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921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44">
        <v>27</v>
      </c>
      <c r="B35" s="245" t="s">
        <v>2286</v>
      </c>
      <c r="C35" s="255" t="s">
        <v>2287</v>
      </c>
      <c r="D35" s="246" t="s">
        <v>1642</v>
      </c>
      <c r="E35" s="247">
        <v>1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9">
        <v>0</v>
      </c>
      <c r="O35" s="249">
        <f>ROUND(E35*N35,2)</f>
        <v>0</v>
      </c>
      <c r="P35" s="249">
        <v>0</v>
      </c>
      <c r="Q35" s="250">
        <f>ROUND(E35*P35,2)</f>
        <v>0</v>
      </c>
      <c r="R35" s="225"/>
      <c r="S35" s="225" t="s">
        <v>289</v>
      </c>
      <c r="T35" s="225" t="s">
        <v>277</v>
      </c>
      <c r="U35" s="225">
        <v>0</v>
      </c>
      <c r="V35" s="225">
        <f>ROUND(E35*U35,2)</f>
        <v>0</v>
      </c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921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44">
        <v>28</v>
      </c>
      <c r="B36" s="245" t="s">
        <v>2288</v>
      </c>
      <c r="C36" s="255" t="s">
        <v>2289</v>
      </c>
      <c r="D36" s="246" t="s">
        <v>1642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9">
        <v>0</v>
      </c>
      <c r="O36" s="249">
        <f>ROUND(E36*N36,2)</f>
        <v>0</v>
      </c>
      <c r="P36" s="249">
        <v>0</v>
      </c>
      <c r="Q36" s="250">
        <f>ROUND(E36*P36,2)</f>
        <v>0</v>
      </c>
      <c r="R36" s="225"/>
      <c r="S36" s="225" t="s">
        <v>289</v>
      </c>
      <c r="T36" s="225" t="s">
        <v>277</v>
      </c>
      <c r="U36" s="225">
        <v>0</v>
      </c>
      <c r="V36" s="225">
        <f>ROUND(E36*U36,2)</f>
        <v>0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921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44">
        <v>29</v>
      </c>
      <c r="B37" s="245" t="s">
        <v>2290</v>
      </c>
      <c r="C37" s="255" t="s">
        <v>2291</v>
      </c>
      <c r="D37" s="246" t="s">
        <v>1642</v>
      </c>
      <c r="E37" s="247">
        <v>1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9">
        <v>0</v>
      </c>
      <c r="O37" s="249">
        <f>ROUND(E37*N37,2)</f>
        <v>0</v>
      </c>
      <c r="P37" s="249">
        <v>0</v>
      </c>
      <c r="Q37" s="250">
        <f>ROUND(E37*P37,2)</f>
        <v>0</v>
      </c>
      <c r="R37" s="225"/>
      <c r="S37" s="225" t="s">
        <v>289</v>
      </c>
      <c r="T37" s="225" t="s">
        <v>277</v>
      </c>
      <c r="U37" s="225">
        <v>0</v>
      </c>
      <c r="V37" s="225">
        <f>ROUND(E37*U37,2)</f>
        <v>0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921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4">
        <v>30</v>
      </c>
      <c r="B38" s="245" t="s">
        <v>2243</v>
      </c>
      <c r="C38" s="255" t="s">
        <v>2244</v>
      </c>
      <c r="D38" s="246" t="s">
        <v>1642</v>
      </c>
      <c r="E38" s="247">
        <v>1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9">
        <v>0</v>
      </c>
      <c r="O38" s="249">
        <f>ROUND(E38*N38,2)</f>
        <v>0</v>
      </c>
      <c r="P38" s="249">
        <v>0</v>
      </c>
      <c r="Q38" s="250">
        <f>ROUND(E38*P38,2)</f>
        <v>0</v>
      </c>
      <c r="R38" s="225"/>
      <c r="S38" s="225" t="s">
        <v>276</v>
      </c>
      <c r="T38" s="225" t="s">
        <v>277</v>
      </c>
      <c r="U38" s="225">
        <v>0</v>
      </c>
      <c r="V38" s="225">
        <f>ROUND(E38*U38,2)</f>
        <v>0</v>
      </c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2245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ht="26.4" x14ac:dyDescent="0.25">
      <c r="A39" s="231" t="s">
        <v>271</v>
      </c>
      <c r="B39" s="232" t="s">
        <v>165</v>
      </c>
      <c r="C39" s="252" t="s">
        <v>167</v>
      </c>
      <c r="D39" s="233"/>
      <c r="E39" s="234"/>
      <c r="F39" s="235"/>
      <c r="G39" s="235">
        <f>SUMIF(AG40:AG80,"&lt;&gt;NOR",G40:G80)</f>
        <v>0</v>
      </c>
      <c r="H39" s="235"/>
      <c r="I39" s="235">
        <f>SUM(I40:I80)</f>
        <v>0</v>
      </c>
      <c r="J39" s="235"/>
      <c r="K39" s="235">
        <f>SUM(K40:K80)</f>
        <v>0</v>
      </c>
      <c r="L39" s="235"/>
      <c r="M39" s="235">
        <f>SUM(M40:M80)</f>
        <v>0</v>
      </c>
      <c r="N39" s="235"/>
      <c r="O39" s="235">
        <f>SUM(O40:O80)</f>
        <v>0</v>
      </c>
      <c r="P39" s="235"/>
      <c r="Q39" s="236">
        <f>SUM(Q40:Q80)</f>
        <v>0</v>
      </c>
      <c r="R39" s="230"/>
      <c r="S39" s="230"/>
      <c r="T39" s="230"/>
      <c r="U39" s="230"/>
      <c r="V39" s="230">
        <f>SUM(V40:V80)</f>
        <v>55.21</v>
      </c>
      <c r="W39" s="230"/>
      <c r="AG39" t="s">
        <v>272</v>
      </c>
    </row>
    <row r="40" spans="1:60" outlineLevel="1" x14ac:dyDescent="0.25">
      <c r="A40" s="244">
        <v>31</v>
      </c>
      <c r="B40" s="245" t="s">
        <v>2292</v>
      </c>
      <c r="C40" s="255" t="s">
        <v>2293</v>
      </c>
      <c r="D40" s="246" t="s">
        <v>1642</v>
      </c>
      <c r="E40" s="247">
        <v>80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0</v>
      </c>
      <c r="O40" s="249">
        <f>ROUND(E40*N40,2)</f>
        <v>0</v>
      </c>
      <c r="P40" s="249">
        <v>0</v>
      </c>
      <c r="Q40" s="250">
        <f>ROUND(E40*P40,2)</f>
        <v>0</v>
      </c>
      <c r="R40" s="225"/>
      <c r="S40" s="225" t="s">
        <v>276</v>
      </c>
      <c r="T40" s="225" t="s">
        <v>277</v>
      </c>
      <c r="U40" s="225">
        <v>0.67759999999999998</v>
      </c>
      <c r="V40" s="225">
        <f>ROUND(E40*U40,2)</f>
        <v>54.21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455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4">
        <v>32</v>
      </c>
      <c r="B41" s="245" t="s">
        <v>2294</v>
      </c>
      <c r="C41" s="255" t="s">
        <v>2244</v>
      </c>
      <c r="D41" s="246" t="s">
        <v>1642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50">
        <f>ROUND(E41*P41,2)</f>
        <v>0</v>
      </c>
      <c r="R41" s="225"/>
      <c r="S41" s="225" t="s">
        <v>276</v>
      </c>
      <c r="T41" s="225" t="s">
        <v>277</v>
      </c>
      <c r="U41" s="225">
        <v>1</v>
      </c>
      <c r="V41" s="225">
        <f>ROUND(E41*U41,2)</f>
        <v>1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455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4">
        <v>33</v>
      </c>
      <c r="B42" s="245" t="s">
        <v>2075</v>
      </c>
      <c r="C42" s="255" t="s">
        <v>2295</v>
      </c>
      <c r="D42" s="246" t="s">
        <v>1642</v>
      </c>
      <c r="E42" s="247">
        <v>1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9">
        <v>0</v>
      </c>
      <c r="O42" s="249">
        <f>ROUND(E42*N42,2)</f>
        <v>0</v>
      </c>
      <c r="P42" s="249">
        <v>0</v>
      </c>
      <c r="Q42" s="250">
        <f>ROUND(E42*P42,2)</f>
        <v>0</v>
      </c>
      <c r="R42" s="225"/>
      <c r="S42" s="225" t="s">
        <v>289</v>
      </c>
      <c r="T42" s="225" t="s">
        <v>277</v>
      </c>
      <c r="U42" s="225">
        <v>0</v>
      </c>
      <c r="V42" s="225">
        <f>ROUND(E42*U42,2)</f>
        <v>0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921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44">
        <v>34</v>
      </c>
      <c r="B43" s="245" t="s">
        <v>2077</v>
      </c>
      <c r="C43" s="255" t="s">
        <v>2296</v>
      </c>
      <c r="D43" s="246" t="s">
        <v>1642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9">
        <v>0</v>
      </c>
      <c r="O43" s="249">
        <f>ROUND(E43*N43,2)</f>
        <v>0</v>
      </c>
      <c r="P43" s="249">
        <v>0</v>
      </c>
      <c r="Q43" s="250">
        <f>ROUND(E43*P43,2)</f>
        <v>0</v>
      </c>
      <c r="R43" s="225"/>
      <c r="S43" s="225" t="s">
        <v>289</v>
      </c>
      <c r="T43" s="225" t="s">
        <v>277</v>
      </c>
      <c r="U43" s="225">
        <v>0</v>
      </c>
      <c r="V43" s="225">
        <f>ROUND(E43*U43,2)</f>
        <v>0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921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44">
        <v>35</v>
      </c>
      <c r="B44" s="245" t="s">
        <v>2079</v>
      </c>
      <c r="C44" s="255" t="s">
        <v>2297</v>
      </c>
      <c r="D44" s="246" t="s">
        <v>1642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0</v>
      </c>
      <c r="O44" s="249">
        <f>ROUND(E44*N44,2)</f>
        <v>0</v>
      </c>
      <c r="P44" s="249">
        <v>0</v>
      </c>
      <c r="Q44" s="250">
        <f>ROUND(E44*P44,2)</f>
        <v>0</v>
      </c>
      <c r="R44" s="225"/>
      <c r="S44" s="225" t="s">
        <v>289</v>
      </c>
      <c r="T44" s="225" t="s">
        <v>277</v>
      </c>
      <c r="U44" s="225">
        <v>0</v>
      </c>
      <c r="V44" s="225">
        <f>ROUND(E44*U44,2)</f>
        <v>0</v>
      </c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921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4">
        <v>36</v>
      </c>
      <c r="B45" s="245" t="s">
        <v>2081</v>
      </c>
      <c r="C45" s="255" t="s">
        <v>2298</v>
      </c>
      <c r="D45" s="246" t="s">
        <v>1642</v>
      </c>
      <c r="E45" s="247">
        <v>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9">
        <v>0</v>
      </c>
      <c r="O45" s="249">
        <f>ROUND(E45*N45,2)</f>
        <v>0</v>
      </c>
      <c r="P45" s="249">
        <v>0</v>
      </c>
      <c r="Q45" s="250">
        <f>ROUND(E45*P45,2)</f>
        <v>0</v>
      </c>
      <c r="R45" s="225"/>
      <c r="S45" s="225" t="s">
        <v>289</v>
      </c>
      <c r="T45" s="225" t="s">
        <v>277</v>
      </c>
      <c r="U45" s="225">
        <v>0</v>
      </c>
      <c r="V45" s="225">
        <f>ROUND(E45*U45,2)</f>
        <v>0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921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4">
        <v>37</v>
      </c>
      <c r="B46" s="245" t="s">
        <v>2082</v>
      </c>
      <c r="C46" s="255" t="s">
        <v>2299</v>
      </c>
      <c r="D46" s="246" t="s">
        <v>1642</v>
      </c>
      <c r="E46" s="247">
        <v>7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9">
        <v>0</v>
      </c>
      <c r="O46" s="249">
        <f>ROUND(E46*N46,2)</f>
        <v>0</v>
      </c>
      <c r="P46" s="249">
        <v>0</v>
      </c>
      <c r="Q46" s="250">
        <f>ROUND(E46*P46,2)</f>
        <v>0</v>
      </c>
      <c r="R46" s="225"/>
      <c r="S46" s="225" t="s">
        <v>289</v>
      </c>
      <c r="T46" s="225" t="s">
        <v>277</v>
      </c>
      <c r="U46" s="225">
        <v>0</v>
      </c>
      <c r="V46" s="225">
        <f>ROUND(E46*U46,2)</f>
        <v>0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921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4">
        <v>38</v>
      </c>
      <c r="B47" s="245" t="s">
        <v>2084</v>
      </c>
      <c r="C47" s="255" t="s">
        <v>2300</v>
      </c>
      <c r="D47" s="246" t="s">
        <v>1642</v>
      </c>
      <c r="E47" s="247">
        <v>9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9">
        <v>0</v>
      </c>
      <c r="O47" s="249">
        <f>ROUND(E47*N47,2)</f>
        <v>0</v>
      </c>
      <c r="P47" s="249">
        <v>0</v>
      </c>
      <c r="Q47" s="250">
        <f>ROUND(E47*P47,2)</f>
        <v>0</v>
      </c>
      <c r="R47" s="225"/>
      <c r="S47" s="225" t="s">
        <v>289</v>
      </c>
      <c r="T47" s="225" t="s">
        <v>277</v>
      </c>
      <c r="U47" s="225">
        <v>0</v>
      </c>
      <c r="V47" s="225">
        <f>ROUND(E47*U47,2)</f>
        <v>0</v>
      </c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921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ht="20.399999999999999" outlineLevel="1" x14ac:dyDescent="0.25">
      <c r="A48" s="244">
        <v>39</v>
      </c>
      <c r="B48" s="245" t="s">
        <v>2085</v>
      </c>
      <c r="C48" s="255" t="s">
        <v>2301</v>
      </c>
      <c r="D48" s="246" t="s">
        <v>1642</v>
      </c>
      <c r="E48" s="247">
        <v>8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9">
        <v>0</v>
      </c>
      <c r="O48" s="249">
        <f>ROUND(E48*N48,2)</f>
        <v>0</v>
      </c>
      <c r="P48" s="249">
        <v>0</v>
      </c>
      <c r="Q48" s="250">
        <f>ROUND(E48*P48,2)</f>
        <v>0</v>
      </c>
      <c r="R48" s="225"/>
      <c r="S48" s="225" t="s">
        <v>289</v>
      </c>
      <c r="T48" s="225" t="s">
        <v>277</v>
      </c>
      <c r="U48" s="225">
        <v>0</v>
      </c>
      <c r="V48" s="225">
        <f>ROUND(E48*U48,2)</f>
        <v>0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921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44">
        <v>40</v>
      </c>
      <c r="B49" s="245" t="s">
        <v>2087</v>
      </c>
      <c r="C49" s="255" t="s">
        <v>2302</v>
      </c>
      <c r="D49" s="246" t="s">
        <v>1642</v>
      </c>
      <c r="E49" s="247">
        <v>2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9">
        <v>0</v>
      </c>
      <c r="O49" s="249">
        <f>ROUND(E49*N49,2)</f>
        <v>0</v>
      </c>
      <c r="P49" s="249">
        <v>0</v>
      </c>
      <c r="Q49" s="250">
        <f>ROUND(E49*P49,2)</f>
        <v>0</v>
      </c>
      <c r="R49" s="225"/>
      <c r="S49" s="225" t="s">
        <v>289</v>
      </c>
      <c r="T49" s="225" t="s">
        <v>277</v>
      </c>
      <c r="U49" s="225">
        <v>0</v>
      </c>
      <c r="V49" s="225">
        <f>ROUND(E49*U49,2)</f>
        <v>0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921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44">
        <v>41</v>
      </c>
      <c r="B50" s="245" t="s">
        <v>2088</v>
      </c>
      <c r="C50" s="255" t="s">
        <v>2303</v>
      </c>
      <c r="D50" s="246" t="s">
        <v>1642</v>
      </c>
      <c r="E50" s="247">
        <v>19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9">
        <v>0</v>
      </c>
      <c r="O50" s="249">
        <f>ROUND(E50*N50,2)</f>
        <v>0</v>
      </c>
      <c r="P50" s="249">
        <v>0</v>
      </c>
      <c r="Q50" s="250">
        <f>ROUND(E50*P50,2)</f>
        <v>0</v>
      </c>
      <c r="R50" s="225"/>
      <c r="S50" s="225" t="s">
        <v>289</v>
      </c>
      <c r="T50" s="225" t="s">
        <v>277</v>
      </c>
      <c r="U50" s="225">
        <v>0</v>
      </c>
      <c r="V50" s="225">
        <f>ROUND(E50*U50,2)</f>
        <v>0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921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44">
        <v>42</v>
      </c>
      <c r="B51" s="245" t="s">
        <v>2090</v>
      </c>
      <c r="C51" s="255" t="s">
        <v>2304</v>
      </c>
      <c r="D51" s="246" t="s">
        <v>1642</v>
      </c>
      <c r="E51" s="247">
        <v>41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50">
        <f>ROUND(E51*P51,2)</f>
        <v>0</v>
      </c>
      <c r="R51" s="225"/>
      <c r="S51" s="225" t="s">
        <v>289</v>
      </c>
      <c r="T51" s="225" t="s">
        <v>277</v>
      </c>
      <c r="U51" s="225">
        <v>0</v>
      </c>
      <c r="V51" s="225">
        <f>ROUND(E51*U51,2)</f>
        <v>0</v>
      </c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921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ht="20.399999999999999" outlineLevel="1" x14ac:dyDescent="0.25">
      <c r="A52" s="244">
        <v>43</v>
      </c>
      <c r="B52" s="245" t="s">
        <v>2091</v>
      </c>
      <c r="C52" s="255" t="s">
        <v>2305</v>
      </c>
      <c r="D52" s="246" t="s">
        <v>1642</v>
      </c>
      <c r="E52" s="247">
        <v>20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9">
        <v>0</v>
      </c>
      <c r="O52" s="249">
        <f>ROUND(E52*N52,2)</f>
        <v>0</v>
      </c>
      <c r="P52" s="249">
        <v>0</v>
      </c>
      <c r="Q52" s="250">
        <f>ROUND(E52*P52,2)</f>
        <v>0</v>
      </c>
      <c r="R52" s="225"/>
      <c r="S52" s="225" t="s">
        <v>289</v>
      </c>
      <c r="T52" s="225" t="s">
        <v>277</v>
      </c>
      <c r="U52" s="225">
        <v>0</v>
      </c>
      <c r="V52" s="225">
        <f>ROUND(E52*U52,2)</f>
        <v>0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921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44">
        <v>44</v>
      </c>
      <c r="B53" s="245" t="s">
        <v>2093</v>
      </c>
      <c r="C53" s="255" t="s">
        <v>2306</v>
      </c>
      <c r="D53" s="246" t="s">
        <v>1642</v>
      </c>
      <c r="E53" s="247">
        <v>3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9">
        <v>0</v>
      </c>
      <c r="O53" s="249">
        <f>ROUND(E53*N53,2)</f>
        <v>0</v>
      </c>
      <c r="P53" s="249">
        <v>0</v>
      </c>
      <c r="Q53" s="250">
        <f>ROUND(E53*P53,2)</f>
        <v>0</v>
      </c>
      <c r="R53" s="225"/>
      <c r="S53" s="225" t="s">
        <v>289</v>
      </c>
      <c r="T53" s="225" t="s">
        <v>277</v>
      </c>
      <c r="U53" s="225">
        <v>0</v>
      </c>
      <c r="V53" s="225">
        <f>ROUND(E53*U53,2)</f>
        <v>0</v>
      </c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921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0.399999999999999" outlineLevel="1" x14ac:dyDescent="0.25">
      <c r="A54" s="244">
        <v>45</v>
      </c>
      <c r="B54" s="245" t="s">
        <v>2094</v>
      </c>
      <c r="C54" s="255" t="s">
        <v>2307</v>
      </c>
      <c r="D54" s="246" t="s">
        <v>1642</v>
      </c>
      <c r="E54" s="247">
        <v>2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9">
        <v>0</v>
      </c>
      <c r="O54" s="249">
        <f>ROUND(E54*N54,2)</f>
        <v>0</v>
      </c>
      <c r="P54" s="249">
        <v>0</v>
      </c>
      <c r="Q54" s="250">
        <f>ROUND(E54*P54,2)</f>
        <v>0</v>
      </c>
      <c r="R54" s="225"/>
      <c r="S54" s="225" t="s">
        <v>289</v>
      </c>
      <c r="T54" s="225" t="s">
        <v>277</v>
      </c>
      <c r="U54" s="225">
        <v>0</v>
      </c>
      <c r="V54" s="225">
        <f>ROUND(E54*U54,2)</f>
        <v>0</v>
      </c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921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4">
        <v>46</v>
      </c>
      <c r="B55" s="245" t="s">
        <v>2096</v>
      </c>
      <c r="C55" s="255" t="s">
        <v>2308</v>
      </c>
      <c r="D55" s="246" t="s">
        <v>1642</v>
      </c>
      <c r="E55" s="247">
        <v>2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50">
        <f>ROUND(E55*P55,2)</f>
        <v>0</v>
      </c>
      <c r="R55" s="225"/>
      <c r="S55" s="225" t="s">
        <v>289</v>
      </c>
      <c r="T55" s="225" t="s">
        <v>277</v>
      </c>
      <c r="U55" s="225">
        <v>0</v>
      </c>
      <c r="V55" s="225">
        <f>ROUND(E55*U55,2)</f>
        <v>0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921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4">
        <v>47</v>
      </c>
      <c r="B56" s="245" t="s">
        <v>2097</v>
      </c>
      <c r="C56" s="255" t="s">
        <v>2309</v>
      </c>
      <c r="D56" s="246" t="s">
        <v>1642</v>
      </c>
      <c r="E56" s="247">
        <v>2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9">
        <v>0</v>
      </c>
      <c r="O56" s="249">
        <f>ROUND(E56*N56,2)</f>
        <v>0</v>
      </c>
      <c r="P56" s="249">
        <v>0</v>
      </c>
      <c r="Q56" s="250">
        <f>ROUND(E56*P56,2)</f>
        <v>0</v>
      </c>
      <c r="R56" s="225"/>
      <c r="S56" s="225" t="s">
        <v>289</v>
      </c>
      <c r="T56" s="225" t="s">
        <v>277</v>
      </c>
      <c r="U56" s="225">
        <v>0</v>
      </c>
      <c r="V56" s="225">
        <f>ROUND(E56*U56,2)</f>
        <v>0</v>
      </c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921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44">
        <v>48</v>
      </c>
      <c r="B57" s="245" t="s">
        <v>2099</v>
      </c>
      <c r="C57" s="255" t="s">
        <v>2310</v>
      </c>
      <c r="D57" s="246" t="s">
        <v>1642</v>
      </c>
      <c r="E57" s="247">
        <v>1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9">
        <v>0</v>
      </c>
      <c r="O57" s="249">
        <f>ROUND(E57*N57,2)</f>
        <v>0</v>
      </c>
      <c r="P57" s="249">
        <v>0</v>
      </c>
      <c r="Q57" s="250">
        <f>ROUND(E57*P57,2)</f>
        <v>0</v>
      </c>
      <c r="R57" s="225"/>
      <c r="S57" s="225" t="s">
        <v>289</v>
      </c>
      <c r="T57" s="225" t="s">
        <v>277</v>
      </c>
      <c r="U57" s="225">
        <v>0</v>
      </c>
      <c r="V57" s="225">
        <f>ROUND(E57*U57,2)</f>
        <v>0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921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44">
        <v>49</v>
      </c>
      <c r="B58" s="245" t="s">
        <v>2100</v>
      </c>
      <c r="C58" s="255" t="s">
        <v>2311</v>
      </c>
      <c r="D58" s="246" t="s">
        <v>1642</v>
      </c>
      <c r="E58" s="247">
        <v>3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9">
        <v>0</v>
      </c>
      <c r="O58" s="249">
        <f>ROUND(E58*N58,2)</f>
        <v>0</v>
      </c>
      <c r="P58" s="249">
        <v>0</v>
      </c>
      <c r="Q58" s="250">
        <f>ROUND(E58*P58,2)</f>
        <v>0</v>
      </c>
      <c r="R58" s="225"/>
      <c r="S58" s="225" t="s">
        <v>289</v>
      </c>
      <c r="T58" s="225" t="s">
        <v>277</v>
      </c>
      <c r="U58" s="225">
        <v>0</v>
      </c>
      <c r="V58" s="225">
        <f>ROUND(E58*U58,2)</f>
        <v>0</v>
      </c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921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0.399999999999999" outlineLevel="1" x14ac:dyDescent="0.25">
      <c r="A59" s="244">
        <v>50</v>
      </c>
      <c r="B59" s="245" t="s">
        <v>2102</v>
      </c>
      <c r="C59" s="255" t="s">
        <v>2312</v>
      </c>
      <c r="D59" s="246" t="s">
        <v>1642</v>
      </c>
      <c r="E59" s="247">
        <v>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9">
        <v>0</v>
      </c>
      <c r="O59" s="249">
        <f>ROUND(E59*N59,2)</f>
        <v>0</v>
      </c>
      <c r="P59" s="249">
        <v>0</v>
      </c>
      <c r="Q59" s="250">
        <f>ROUND(E59*P59,2)</f>
        <v>0</v>
      </c>
      <c r="R59" s="225"/>
      <c r="S59" s="225" t="s">
        <v>289</v>
      </c>
      <c r="T59" s="225" t="s">
        <v>277</v>
      </c>
      <c r="U59" s="225">
        <v>0</v>
      </c>
      <c r="V59" s="225">
        <f>ROUND(E59*U59,2)</f>
        <v>0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921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ht="20.399999999999999" outlineLevel="1" x14ac:dyDescent="0.25">
      <c r="A60" s="244">
        <v>51</v>
      </c>
      <c r="B60" s="245" t="s">
        <v>2103</v>
      </c>
      <c r="C60" s="255" t="s">
        <v>2313</v>
      </c>
      <c r="D60" s="246" t="s">
        <v>1642</v>
      </c>
      <c r="E60" s="247">
        <v>1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9">
        <v>0</v>
      </c>
      <c r="O60" s="249">
        <f>ROUND(E60*N60,2)</f>
        <v>0</v>
      </c>
      <c r="P60" s="249">
        <v>0</v>
      </c>
      <c r="Q60" s="250">
        <f>ROUND(E60*P60,2)</f>
        <v>0</v>
      </c>
      <c r="R60" s="225"/>
      <c r="S60" s="225" t="s">
        <v>289</v>
      </c>
      <c r="T60" s="225" t="s">
        <v>277</v>
      </c>
      <c r="U60" s="225">
        <v>0</v>
      </c>
      <c r="V60" s="225">
        <f>ROUND(E60*U60,2)</f>
        <v>0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921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44">
        <v>52</v>
      </c>
      <c r="B61" s="245" t="s">
        <v>2105</v>
      </c>
      <c r="C61" s="255" t="s">
        <v>2314</v>
      </c>
      <c r="D61" s="246" t="s">
        <v>1642</v>
      </c>
      <c r="E61" s="247">
        <v>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9">
        <v>0</v>
      </c>
      <c r="O61" s="249">
        <f>ROUND(E61*N61,2)</f>
        <v>0</v>
      </c>
      <c r="P61" s="249">
        <v>0</v>
      </c>
      <c r="Q61" s="250">
        <f>ROUND(E61*P61,2)</f>
        <v>0</v>
      </c>
      <c r="R61" s="225"/>
      <c r="S61" s="225" t="s">
        <v>289</v>
      </c>
      <c r="T61" s="225" t="s">
        <v>277</v>
      </c>
      <c r="U61" s="225">
        <v>0</v>
      </c>
      <c r="V61" s="225">
        <f>ROUND(E61*U61,2)</f>
        <v>0</v>
      </c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921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44">
        <v>53</v>
      </c>
      <c r="B62" s="245" t="s">
        <v>2106</v>
      </c>
      <c r="C62" s="255" t="s">
        <v>2315</v>
      </c>
      <c r="D62" s="246" t="s">
        <v>1642</v>
      </c>
      <c r="E62" s="247">
        <v>2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9">
        <v>0</v>
      </c>
      <c r="O62" s="249">
        <f>ROUND(E62*N62,2)</f>
        <v>0</v>
      </c>
      <c r="P62" s="249">
        <v>0</v>
      </c>
      <c r="Q62" s="250">
        <f>ROUND(E62*P62,2)</f>
        <v>0</v>
      </c>
      <c r="R62" s="225"/>
      <c r="S62" s="225" t="s">
        <v>289</v>
      </c>
      <c r="T62" s="225" t="s">
        <v>277</v>
      </c>
      <c r="U62" s="225">
        <v>0</v>
      </c>
      <c r="V62" s="225">
        <f>ROUND(E62*U62,2)</f>
        <v>0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921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4">
        <v>54</v>
      </c>
      <c r="B63" s="245" t="s">
        <v>2108</v>
      </c>
      <c r="C63" s="255" t="s">
        <v>2316</v>
      </c>
      <c r="D63" s="246" t="s">
        <v>1642</v>
      </c>
      <c r="E63" s="247">
        <v>3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9">
        <v>0</v>
      </c>
      <c r="O63" s="249">
        <f>ROUND(E63*N63,2)</f>
        <v>0</v>
      </c>
      <c r="P63" s="249">
        <v>0</v>
      </c>
      <c r="Q63" s="250">
        <f>ROUND(E63*P63,2)</f>
        <v>0</v>
      </c>
      <c r="R63" s="225"/>
      <c r="S63" s="225" t="s">
        <v>289</v>
      </c>
      <c r="T63" s="225" t="s">
        <v>277</v>
      </c>
      <c r="U63" s="225">
        <v>0</v>
      </c>
      <c r="V63" s="225">
        <f>ROUND(E63*U63,2)</f>
        <v>0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921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44">
        <v>55</v>
      </c>
      <c r="B64" s="245" t="s">
        <v>2111</v>
      </c>
      <c r="C64" s="255" t="s">
        <v>2317</v>
      </c>
      <c r="D64" s="246" t="s">
        <v>370</v>
      </c>
      <c r="E64" s="247">
        <v>120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9">
        <v>0</v>
      </c>
      <c r="O64" s="249">
        <f>ROUND(E64*N64,2)</f>
        <v>0</v>
      </c>
      <c r="P64" s="249">
        <v>0</v>
      </c>
      <c r="Q64" s="250">
        <f>ROUND(E64*P64,2)</f>
        <v>0</v>
      </c>
      <c r="R64" s="225"/>
      <c r="S64" s="225" t="s">
        <v>289</v>
      </c>
      <c r="T64" s="225" t="s">
        <v>277</v>
      </c>
      <c r="U64" s="225">
        <v>0</v>
      </c>
      <c r="V64" s="225">
        <f>ROUND(E64*U64,2)</f>
        <v>0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921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44">
        <v>56</v>
      </c>
      <c r="B65" s="245" t="s">
        <v>2112</v>
      </c>
      <c r="C65" s="255" t="s">
        <v>2318</v>
      </c>
      <c r="D65" s="246" t="s">
        <v>370</v>
      </c>
      <c r="E65" s="247">
        <v>2000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9">
        <v>0</v>
      </c>
      <c r="O65" s="249">
        <f>ROUND(E65*N65,2)</f>
        <v>0</v>
      </c>
      <c r="P65" s="249">
        <v>0</v>
      </c>
      <c r="Q65" s="250">
        <f>ROUND(E65*P65,2)</f>
        <v>0</v>
      </c>
      <c r="R65" s="225"/>
      <c r="S65" s="225" t="s">
        <v>289</v>
      </c>
      <c r="T65" s="225" t="s">
        <v>277</v>
      </c>
      <c r="U65" s="225">
        <v>0</v>
      </c>
      <c r="V65" s="225">
        <f>ROUND(E65*U65,2)</f>
        <v>0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921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44">
        <v>57</v>
      </c>
      <c r="B66" s="245" t="s">
        <v>2114</v>
      </c>
      <c r="C66" s="255" t="s">
        <v>2261</v>
      </c>
      <c r="D66" s="246" t="s">
        <v>370</v>
      </c>
      <c r="E66" s="247">
        <v>2120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9">
        <v>0</v>
      </c>
      <c r="O66" s="249">
        <f>ROUND(E66*N66,2)</f>
        <v>0</v>
      </c>
      <c r="P66" s="249">
        <v>0</v>
      </c>
      <c r="Q66" s="250">
        <f>ROUND(E66*P66,2)</f>
        <v>0</v>
      </c>
      <c r="R66" s="225"/>
      <c r="S66" s="225" t="s">
        <v>289</v>
      </c>
      <c r="T66" s="225" t="s">
        <v>277</v>
      </c>
      <c r="U66" s="225">
        <v>0</v>
      </c>
      <c r="V66" s="225">
        <f>ROUND(E66*U66,2)</f>
        <v>0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921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44">
        <v>58</v>
      </c>
      <c r="B67" s="245" t="s">
        <v>2117</v>
      </c>
      <c r="C67" s="255" t="s">
        <v>2319</v>
      </c>
      <c r="D67" s="246" t="s">
        <v>1642</v>
      </c>
      <c r="E67" s="247">
        <v>1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9">
        <v>0</v>
      </c>
      <c r="O67" s="249">
        <f>ROUND(E67*N67,2)</f>
        <v>0</v>
      </c>
      <c r="P67" s="249">
        <v>0</v>
      </c>
      <c r="Q67" s="250">
        <f>ROUND(E67*P67,2)</f>
        <v>0</v>
      </c>
      <c r="R67" s="225"/>
      <c r="S67" s="225" t="s">
        <v>289</v>
      </c>
      <c r="T67" s="225" t="s">
        <v>277</v>
      </c>
      <c r="U67" s="225">
        <v>0</v>
      </c>
      <c r="V67" s="225">
        <f>ROUND(E67*U67,2)</f>
        <v>0</v>
      </c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921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44">
        <v>59</v>
      </c>
      <c r="B68" s="245" t="s">
        <v>2118</v>
      </c>
      <c r="C68" s="255" t="s">
        <v>2267</v>
      </c>
      <c r="D68" s="246" t="s">
        <v>370</v>
      </c>
      <c r="E68" s="247">
        <v>2120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9">
        <v>0</v>
      </c>
      <c r="O68" s="249">
        <f>ROUND(E68*N68,2)</f>
        <v>0</v>
      </c>
      <c r="P68" s="249">
        <v>0</v>
      </c>
      <c r="Q68" s="250">
        <f>ROUND(E68*P68,2)</f>
        <v>0</v>
      </c>
      <c r="R68" s="225"/>
      <c r="S68" s="225" t="s">
        <v>289</v>
      </c>
      <c r="T68" s="225" t="s">
        <v>277</v>
      </c>
      <c r="U68" s="225">
        <v>0</v>
      </c>
      <c r="V68" s="225">
        <f>ROUND(E68*U68,2)</f>
        <v>0</v>
      </c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921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ht="20.399999999999999" outlineLevel="1" x14ac:dyDescent="0.25">
      <c r="A69" s="244">
        <v>60</v>
      </c>
      <c r="B69" s="245" t="s">
        <v>2120</v>
      </c>
      <c r="C69" s="255" t="s">
        <v>2320</v>
      </c>
      <c r="D69" s="246" t="s">
        <v>370</v>
      </c>
      <c r="E69" s="247">
        <v>2120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9">
        <v>0</v>
      </c>
      <c r="O69" s="249">
        <f>ROUND(E69*N69,2)</f>
        <v>0</v>
      </c>
      <c r="P69" s="249">
        <v>0</v>
      </c>
      <c r="Q69" s="250">
        <f>ROUND(E69*P69,2)</f>
        <v>0</v>
      </c>
      <c r="R69" s="225"/>
      <c r="S69" s="225" t="s">
        <v>289</v>
      </c>
      <c r="T69" s="225" t="s">
        <v>277</v>
      </c>
      <c r="U69" s="225">
        <v>0</v>
      </c>
      <c r="V69" s="225">
        <f>ROUND(E69*U69,2)</f>
        <v>0</v>
      </c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921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44">
        <v>61</v>
      </c>
      <c r="B70" s="245" t="s">
        <v>2121</v>
      </c>
      <c r="C70" s="255" t="s">
        <v>2321</v>
      </c>
      <c r="D70" s="246" t="s">
        <v>1642</v>
      </c>
      <c r="E70" s="247">
        <v>1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9">
        <v>0</v>
      </c>
      <c r="O70" s="249">
        <f>ROUND(E70*N70,2)</f>
        <v>0</v>
      </c>
      <c r="P70" s="249">
        <v>0</v>
      </c>
      <c r="Q70" s="250">
        <f>ROUND(E70*P70,2)</f>
        <v>0</v>
      </c>
      <c r="R70" s="225"/>
      <c r="S70" s="225" t="s">
        <v>289</v>
      </c>
      <c r="T70" s="225" t="s">
        <v>277</v>
      </c>
      <c r="U70" s="225">
        <v>0</v>
      </c>
      <c r="V70" s="225">
        <f>ROUND(E70*U70,2)</f>
        <v>0</v>
      </c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921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44">
        <v>62</v>
      </c>
      <c r="B71" s="245" t="s">
        <v>2123</v>
      </c>
      <c r="C71" s="255" t="s">
        <v>2322</v>
      </c>
      <c r="D71" s="246" t="s">
        <v>1642</v>
      </c>
      <c r="E71" s="247">
        <v>2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9">
        <v>0</v>
      </c>
      <c r="O71" s="249">
        <f>ROUND(E71*N71,2)</f>
        <v>0</v>
      </c>
      <c r="P71" s="249">
        <v>0</v>
      </c>
      <c r="Q71" s="250">
        <f>ROUND(E71*P71,2)</f>
        <v>0</v>
      </c>
      <c r="R71" s="225"/>
      <c r="S71" s="225" t="s">
        <v>289</v>
      </c>
      <c r="T71" s="225" t="s">
        <v>277</v>
      </c>
      <c r="U71" s="225">
        <v>0</v>
      </c>
      <c r="V71" s="225">
        <f>ROUND(E71*U71,2)</f>
        <v>0</v>
      </c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921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44">
        <v>63</v>
      </c>
      <c r="B72" s="245" t="s">
        <v>2126</v>
      </c>
      <c r="C72" s="255" t="s">
        <v>2323</v>
      </c>
      <c r="D72" s="246" t="s">
        <v>1642</v>
      </c>
      <c r="E72" s="247">
        <v>9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9">
        <v>0</v>
      </c>
      <c r="O72" s="249">
        <f>ROUND(E72*N72,2)</f>
        <v>0</v>
      </c>
      <c r="P72" s="249">
        <v>0</v>
      </c>
      <c r="Q72" s="250">
        <f>ROUND(E72*P72,2)</f>
        <v>0</v>
      </c>
      <c r="R72" s="225"/>
      <c r="S72" s="225" t="s">
        <v>289</v>
      </c>
      <c r="T72" s="225" t="s">
        <v>277</v>
      </c>
      <c r="U72" s="225">
        <v>0</v>
      </c>
      <c r="V72" s="225">
        <f>ROUND(E72*U72,2)</f>
        <v>0</v>
      </c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921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44">
        <v>64</v>
      </c>
      <c r="B73" s="245" t="s">
        <v>2127</v>
      </c>
      <c r="C73" s="255" t="s">
        <v>2324</v>
      </c>
      <c r="D73" s="246" t="s">
        <v>1642</v>
      </c>
      <c r="E73" s="247">
        <v>5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9">
        <v>0</v>
      </c>
      <c r="O73" s="249">
        <f>ROUND(E73*N73,2)</f>
        <v>0</v>
      </c>
      <c r="P73" s="249">
        <v>0</v>
      </c>
      <c r="Q73" s="250">
        <f>ROUND(E73*P73,2)</f>
        <v>0</v>
      </c>
      <c r="R73" s="225"/>
      <c r="S73" s="225" t="s">
        <v>289</v>
      </c>
      <c r="T73" s="225" t="s">
        <v>277</v>
      </c>
      <c r="U73" s="225">
        <v>0</v>
      </c>
      <c r="V73" s="225">
        <f>ROUND(E73*U73,2)</f>
        <v>0</v>
      </c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921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44">
        <v>65</v>
      </c>
      <c r="B74" s="245" t="s">
        <v>2129</v>
      </c>
      <c r="C74" s="255" t="s">
        <v>2325</v>
      </c>
      <c r="D74" s="246" t="s">
        <v>883</v>
      </c>
      <c r="E74" s="247">
        <v>16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9">
        <v>0</v>
      </c>
      <c r="O74" s="249">
        <f>ROUND(E74*N74,2)</f>
        <v>0</v>
      </c>
      <c r="P74" s="249">
        <v>0</v>
      </c>
      <c r="Q74" s="250">
        <f>ROUND(E74*P74,2)</f>
        <v>0</v>
      </c>
      <c r="R74" s="225"/>
      <c r="S74" s="225" t="s">
        <v>289</v>
      </c>
      <c r="T74" s="225" t="s">
        <v>277</v>
      </c>
      <c r="U74" s="225">
        <v>0</v>
      </c>
      <c r="V74" s="225">
        <f>ROUND(E74*U74,2)</f>
        <v>0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921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44">
        <v>66</v>
      </c>
      <c r="B75" s="245" t="s">
        <v>2131</v>
      </c>
      <c r="C75" s="255" t="s">
        <v>2326</v>
      </c>
      <c r="D75" s="246" t="s">
        <v>883</v>
      </c>
      <c r="E75" s="247">
        <v>8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9">
        <v>0</v>
      </c>
      <c r="O75" s="249">
        <f>ROUND(E75*N75,2)</f>
        <v>0</v>
      </c>
      <c r="P75" s="249">
        <v>0</v>
      </c>
      <c r="Q75" s="250">
        <f>ROUND(E75*P75,2)</f>
        <v>0</v>
      </c>
      <c r="R75" s="225"/>
      <c r="S75" s="225" t="s">
        <v>289</v>
      </c>
      <c r="T75" s="225" t="s">
        <v>277</v>
      </c>
      <c r="U75" s="225">
        <v>0</v>
      </c>
      <c r="V75" s="225">
        <f>ROUND(E75*U75,2)</f>
        <v>0</v>
      </c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921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44">
        <v>67</v>
      </c>
      <c r="B76" s="245" t="s">
        <v>2133</v>
      </c>
      <c r="C76" s="255" t="s">
        <v>2285</v>
      </c>
      <c r="D76" s="246" t="s">
        <v>883</v>
      </c>
      <c r="E76" s="247">
        <v>24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9">
        <v>0</v>
      </c>
      <c r="O76" s="249">
        <f>ROUND(E76*N76,2)</f>
        <v>0</v>
      </c>
      <c r="P76" s="249">
        <v>0</v>
      </c>
      <c r="Q76" s="250">
        <f>ROUND(E76*P76,2)</f>
        <v>0</v>
      </c>
      <c r="R76" s="225"/>
      <c r="S76" s="225" t="s">
        <v>289</v>
      </c>
      <c r="T76" s="225" t="s">
        <v>277</v>
      </c>
      <c r="U76" s="225">
        <v>0</v>
      </c>
      <c r="V76" s="225">
        <f>ROUND(E76*U76,2)</f>
        <v>0</v>
      </c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921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44">
        <v>68</v>
      </c>
      <c r="B77" s="245" t="s">
        <v>2327</v>
      </c>
      <c r="C77" s="255" t="s">
        <v>2283</v>
      </c>
      <c r="D77" s="246" t="s">
        <v>1642</v>
      </c>
      <c r="E77" s="247">
        <v>1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9">
        <v>0</v>
      </c>
      <c r="O77" s="249">
        <f>ROUND(E77*N77,2)</f>
        <v>0</v>
      </c>
      <c r="P77" s="249">
        <v>0</v>
      </c>
      <c r="Q77" s="250">
        <f>ROUND(E77*P77,2)</f>
        <v>0</v>
      </c>
      <c r="R77" s="225"/>
      <c r="S77" s="225" t="s">
        <v>289</v>
      </c>
      <c r="T77" s="225" t="s">
        <v>277</v>
      </c>
      <c r="U77" s="225">
        <v>0</v>
      </c>
      <c r="V77" s="225">
        <f>ROUND(E77*U77,2)</f>
        <v>0</v>
      </c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921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44">
        <v>69</v>
      </c>
      <c r="B78" s="245" t="s">
        <v>2328</v>
      </c>
      <c r="C78" s="255" t="s">
        <v>2287</v>
      </c>
      <c r="D78" s="246" t="s">
        <v>1642</v>
      </c>
      <c r="E78" s="247">
        <v>1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9">
        <v>0</v>
      </c>
      <c r="O78" s="249">
        <f>ROUND(E78*N78,2)</f>
        <v>0</v>
      </c>
      <c r="P78" s="249">
        <v>0</v>
      </c>
      <c r="Q78" s="250">
        <f>ROUND(E78*P78,2)</f>
        <v>0</v>
      </c>
      <c r="R78" s="225"/>
      <c r="S78" s="225" t="s">
        <v>289</v>
      </c>
      <c r="T78" s="225" t="s">
        <v>277</v>
      </c>
      <c r="U78" s="225">
        <v>0</v>
      </c>
      <c r="V78" s="225">
        <f>ROUND(E78*U78,2)</f>
        <v>0</v>
      </c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921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44">
        <v>70</v>
      </c>
      <c r="B79" s="245" t="s">
        <v>2329</v>
      </c>
      <c r="C79" s="255" t="s">
        <v>2289</v>
      </c>
      <c r="D79" s="246" t="s">
        <v>1642</v>
      </c>
      <c r="E79" s="247">
        <v>1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21</v>
      </c>
      <c r="M79" s="249">
        <f>G79*(1+L79/100)</f>
        <v>0</v>
      </c>
      <c r="N79" s="249">
        <v>0</v>
      </c>
      <c r="O79" s="249">
        <f>ROUND(E79*N79,2)</f>
        <v>0</v>
      </c>
      <c r="P79" s="249">
        <v>0</v>
      </c>
      <c r="Q79" s="250">
        <f>ROUND(E79*P79,2)</f>
        <v>0</v>
      </c>
      <c r="R79" s="225"/>
      <c r="S79" s="225" t="s">
        <v>289</v>
      </c>
      <c r="T79" s="225" t="s">
        <v>277</v>
      </c>
      <c r="U79" s="225">
        <v>0</v>
      </c>
      <c r="V79" s="225">
        <f>ROUND(E79*U79,2)</f>
        <v>0</v>
      </c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921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44">
        <v>71</v>
      </c>
      <c r="B80" s="245" t="s">
        <v>2330</v>
      </c>
      <c r="C80" s="255" t="s">
        <v>2291</v>
      </c>
      <c r="D80" s="246" t="s">
        <v>1642</v>
      </c>
      <c r="E80" s="247">
        <v>1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9">
        <v>0</v>
      </c>
      <c r="O80" s="249">
        <f>ROUND(E80*N80,2)</f>
        <v>0</v>
      </c>
      <c r="P80" s="249">
        <v>0</v>
      </c>
      <c r="Q80" s="250">
        <f>ROUND(E80*P80,2)</f>
        <v>0</v>
      </c>
      <c r="R80" s="225"/>
      <c r="S80" s="225" t="s">
        <v>289</v>
      </c>
      <c r="T80" s="225" t="s">
        <v>277</v>
      </c>
      <c r="U80" s="225">
        <v>0</v>
      </c>
      <c r="V80" s="225">
        <f>ROUND(E80*U80,2)</f>
        <v>0</v>
      </c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921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x14ac:dyDescent="0.25">
      <c r="A81" s="231" t="s">
        <v>271</v>
      </c>
      <c r="B81" s="232" t="s">
        <v>168</v>
      </c>
      <c r="C81" s="252" t="s">
        <v>170</v>
      </c>
      <c r="D81" s="233"/>
      <c r="E81" s="234"/>
      <c r="F81" s="235"/>
      <c r="G81" s="235">
        <f>SUMIF(AG82:AG109,"&lt;&gt;NOR",G82:G109)</f>
        <v>0</v>
      </c>
      <c r="H81" s="235"/>
      <c r="I81" s="235">
        <f>SUM(I82:I109)</f>
        <v>0</v>
      </c>
      <c r="J81" s="235"/>
      <c r="K81" s="235">
        <f>SUM(K82:K109)</f>
        <v>0</v>
      </c>
      <c r="L81" s="235"/>
      <c r="M81" s="235">
        <f>SUM(M82:M109)</f>
        <v>0</v>
      </c>
      <c r="N81" s="235"/>
      <c r="O81" s="235">
        <f>SUM(O82:O109)</f>
        <v>0</v>
      </c>
      <c r="P81" s="235"/>
      <c r="Q81" s="236">
        <f>SUM(Q82:Q109)</f>
        <v>0</v>
      </c>
      <c r="R81" s="230"/>
      <c r="S81" s="230"/>
      <c r="T81" s="230"/>
      <c r="U81" s="230"/>
      <c r="V81" s="230">
        <f>SUM(V82:V109)</f>
        <v>1</v>
      </c>
      <c r="W81" s="230"/>
      <c r="AG81" t="s">
        <v>272</v>
      </c>
    </row>
    <row r="82" spans="1:60" outlineLevel="1" x14ac:dyDescent="0.25">
      <c r="A82" s="244">
        <v>72</v>
      </c>
      <c r="B82" s="245" t="s">
        <v>2294</v>
      </c>
      <c r="C82" s="255" t="s">
        <v>2244</v>
      </c>
      <c r="D82" s="246" t="s">
        <v>1642</v>
      </c>
      <c r="E82" s="247">
        <v>1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9">
        <v>0</v>
      </c>
      <c r="O82" s="249">
        <f>ROUND(E82*N82,2)</f>
        <v>0</v>
      </c>
      <c r="P82" s="249">
        <v>0</v>
      </c>
      <c r="Q82" s="250">
        <f>ROUND(E82*P82,2)</f>
        <v>0</v>
      </c>
      <c r="R82" s="225"/>
      <c r="S82" s="225" t="s">
        <v>276</v>
      </c>
      <c r="T82" s="225" t="s">
        <v>277</v>
      </c>
      <c r="U82" s="225">
        <v>1</v>
      </c>
      <c r="V82" s="225">
        <f>ROUND(E82*U82,2)</f>
        <v>1</v>
      </c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455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ht="20.399999999999999" outlineLevel="1" x14ac:dyDescent="0.25">
      <c r="A83" s="244">
        <v>73</v>
      </c>
      <c r="B83" s="245" t="s">
        <v>2331</v>
      </c>
      <c r="C83" s="255" t="s">
        <v>2332</v>
      </c>
      <c r="D83" s="246" t="s">
        <v>1642</v>
      </c>
      <c r="E83" s="247">
        <v>5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9">
        <v>0</v>
      </c>
      <c r="O83" s="249">
        <f>ROUND(E83*N83,2)</f>
        <v>0</v>
      </c>
      <c r="P83" s="249">
        <v>0</v>
      </c>
      <c r="Q83" s="250">
        <f>ROUND(E83*P83,2)</f>
        <v>0</v>
      </c>
      <c r="R83" s="225"/>
      <c r="S83" s="225" t="s">
        <v>289</v>
      </c>
      <c r="T83" s="225" t="s">
        <v>277</v>
      </c>
      <c r="U83" s="225">
        <v>0</v>
      </c>
      <c r="V83" s="225">
        <f>ROUND(E83*U83,2)</f>
        <v>0</v>
      </c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278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44">
        <v>74</v>
      </c>
      <c r="B84" s="245" t="s">
        <v>2134</v>
      </c>
      <c r="C84" s="255" t="s">
        <v>2333</v>
      </c>
      <c r="D84" s="246" t="s">
        <v>1642</v>
      </c>
      <c r="E84" s="247">
        <v>1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9">
        <v>0</v>
      </c>
      <c r="O84" s="249">
        <f>ROUND(E84*N84,2)</f>
        <v>0</v>
      </c>
      <c r="P84" s="249">
        <v>0</v>
      </c>
      <c r="Q84" s="250">
        <f>ROUND(E84*P84,2)</f>
        <v>0</v>
      </c>
      <c r="R84" s="225"/>
      <c r="S84" s="225" t="s">
        <v>289</v>
      </c>
      <c r="T84" s="225" t="s">
        <v>277</v>
      </c>
      <c r="U84" s="225">
        <v>0</v>
      </c>
      <c r="V84" s="225">
        <f>ROUND(E84*U84,2)</f>
        <v>0</v>
      </c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921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44">
        <v>75</v>
      </c>
      <c r="B85" s="245" t="s">
        <v>2136</v>
      </c>
      <c r="C85" s="255" t="s">
        <v>2334</v>
      </c>
      <c r="D85" s="246" t="s">
        <v>1642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9">
        <v>0</v>
      </c>
      <c r="O85" s="249">
        <f>ROUND(E85*N85,2)</f>
        <v>0</v>
      </c>
      <c r="P85" s="249">
        <v>0</v>
      </c>
      <c r="Q85" s="250">
        <f>ROUND(E85*P85,2)</f>
        <v>0</v>
      </c>
      <c r="R85" s="225"/>
      <c r="S85" s="225" t="s">
        <v>289</v>
      </c>
      <c r="T85" s="225" t="s">
        <v>277</v>
      </c>
      <c r="U85" s="225">
        <v>0</v>
      </c>
      <c r="V85" s="225">
        <f>ROUND(E85*U85,2)</f>
        <v>0</v>
      </c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921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44">
        <v>76</v>
      </c>
      <c r="B86" s="245" t="s">
        <v>2137</v>
      </c>
      <c r="C86" s="255" t="s">
        <v>2335</v>
      </c>
      <c r="D86" s="246" t="s">
        <v>1642</v>
      </c>
      <c r="E86" s="247">
        <v>2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9">
        <v>0</v>
      </c>
      <c r="O86" s="249">
        <f>ROUND(E86*N86,2)</f>
        <v>0</v>
      </c>
      <c r="P86" s="249">
        <v>0</v>
      </c>
      <c r="Q86" s="250">
        <f>ROUND(E86*P86,2)</f>
        <v>0</v>
      </c>
      <c r="R86" s="225"/>
      <c r="S86" s="225" t="s">
        <v>289</v>
      </c>
      <c r="T86" s="225" t="s">
        <v>277</v>
      </c>
      <c r="U86" s="225">
        <v>0</v>
      </c>
      <c r="V86" s="225">
        <f>ROUND(E86*U86,2)</f>
        <v>0</v>
      </c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921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20.399999999999999" outlineLevel="1" x14ac:dyDescent="0.25">
      <c r="A87" s="244">
        <v>77</v>
      </c>
      <c r="B87" s="245" t="s">
        <v>2139</v>
      </c>
      <c r="C87" s="255" t="s">
        <v>2336</v>
      </c>
      <c r="D87" s="246" t="s">
        <v>1642</v>
      </c>
      <c r="E87" s="247">
        <v>2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21</v>
      </c>
      <c r="M87" s="249">
        <f>G87*(1+L87/100)</f>
        <v>0</v>
      </c>
      <c r="N87" s="249">
        <v>0</v>
      </c>
      <c r="O87" s="249">
        <f>ROUND(E87*N87,2)</f>
        <v>0</v>
      </c>
      <c r="P87" s="249">
        <v>0</v>
      </c>
      <c r="Q87" s="250">
        <f>ROUND(E87*P87,2)</f>
        <v>0</v>
      </c>
      <c r="R87" s="225"/>
      <c r="S87" s="225" t="s">
        <v>289</v>
      </c>
      <c r="T87" s="225" t="s">
        <v>277</v>
      </c>
      <c r="U87" s="225">
        <v>0</v>
      </c>
      <c r="V87" s="225">
        <f>ROUND(E87*U87,2)</f>
        <v>0</v>
      </c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921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44">
        <v>78</v>
      </c>
      <c r="B88" s="245" t="s">
        <v>2140</v>
      </c>
      <c r="C88" s="255" t="s">
        <v>2337</v>
      </c>
      <c r="D88" s="246" t="s">
        <v>1642</v>
      </c>
      <c r="E88" s="247">
        <v>1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9">
        <v>0</v>
      </c>
      <c r="O88" s="249">
        <f>ROUND(E88*N88,2)</f>
        <v>0</v>
      </c>
      <c r="P88" s="249">
        <v>0</v>
      </c>
      <c r="Q88" s="250">
        <f>ROUND(E88*P88,2)</f>
        <v>0</v>
      </c>
      <c r="R88" s="225"/>
      <c r="S88" s="225" t="s">
        <v>289</v>
      </c>
      <c r="T88" s="225" t="s">
        <v>277</v>
      </c>
      <c r="U88" s="225">
        <v>0</v>
      </c>
      <c r="V88" s="225">
        <f>ROUND(E88*U88,2)</f>
        <v>0</v>
      </c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921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ht="20.399999999999999" outlineLevel="1" x14ac:dyDescent="0.25">
      <c r="A89" s="244">
        <v>79</v>
      </c>
      <c r="B89" s="245" t="s">
        <v>2142</v>
      </c>
      <c r="C89" s="255" t="s">
        <v>2338</v>
      </c>
      <c r="D89" s="246" t="s">
        <v>1642</v>
      </c>
      <c r="E89" s="247">
        <v>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9">
        <v>0</v>
      </c>
      <c r="O89" s="249">
        <f>ROUND(E89*N89,2)</f>
        <v>0</v>
      </c>
      <c r="P89" s="249">
        <v>0</v>
      </c>
      <c r="Q89" s="250">
        <f>ROUND(E89*P89,2)</f>
        <v>0</v>
      </c>
      <c r="R89" s="225"/>
      <c r="S89" s="225" t="s">
        <v>289</v>
      </c>
      <c r="T89" s="225" t="s">
        <v>277</v>
      </c>
      <c r="U89" s="225">
        <v>0</v>
      </c>
      <c r="V89" s="225">
        <f>ROUND(E89*U89,2)</f>
        <v>0</v>
      </c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921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44">
        <v>80</v>
      </c>
      <c r="B90" s="245" t="s">
        <v>2143</v>
      </c>
      <c r="C90" s="255" t="s">
        <v>2339</v>
      </c>
      <c r="D90" s="246" t="s">
        <v>1642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9">
        <v>0</v>
      </c>
      <c r="O90" s="249">
        <f>ROUND(E90*N90,2)</f>
        <v>0</v>
      </c>
      <c r="P90" s="249">
        <v>0</v>
      </c>
      <c r="Q90" s="250">
        <f>ROUND(E90*P90,2)</f>
        <v>0</v>
      </c>
      <c r="R90" s="225"/>
      <c r="S90" s="225" t="s">
        <v>289</v>
      </c>
      <c r="T90" s="225" t="s">
        <v>277</v>
      </c>
      <c r="U90" s="225">
        <v>0</v>
      </c>
      <c r="V90" s="225">
        <f>ROUND(E90*U90,2)</f>
        <v>0</v>
      </c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921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44">
        <v>81</v>
      </c>
      <c r="B91" s="245" t="s">
        <v>2145</v>
      </c>
      <c r="C91" s="255" t="s">
        <v>2340</v>
      </c>
      <c r="D91" s="246" t="s">
        <v>1642</v>
      </c>
      <c r="E91" s="247">
        <v>5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9">
        <v>0</v>
      </c>
      <c r="O91" s="249">
        <f>ROUND(E91*N91,2)</f>
        <v>0</v>
      </c>
      <c r="P91" s="249">
        <v>0</v>
      </c>
      <c r="Q91" s="250">
        <f>ROUND(E91*P91,2)</f>
        <v>0</v>
      </c>
      <c r="R91" s="225"/>
      <c r="S91" s="225" t="s">
        <v>289</v>
      </c>
      <c r="T91" s="225" t="s">
        <v>277</v>
      </c>
      <c r="U91" s="225">
        <v>0</v>
      </c>
      <c r="V91" s="225">
        <f>ROUND(E91*U91,2)</f>
        <v>0</v>
      </c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921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44">
        <v>82</v>
      </c>
      <c r="B92" s="245" t="s">
        <v>2146</v>
      </c>
      <c r="C92" s="255" t="s">
        <v>2341</v>
      </c>
      <c r="D92" s="246" t="s">
        <v>1642</v>
      </c>
      <c r="E92" s="247">
        <v>3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9">
        <v>0</v>
      </c>
      <c r="O92" s="249">
        <f>ROUND(E92*N92,2)</f>
        <v>0</v>
      </c>
      <c r="P92" s="249">
        <v>0</v>
      </c>
      <c r="Q92" s="250">
        <f>ROUND(E92*P92,2)</f>
        <v>0</v>
      </c>
      <c r="R92" s="225"/>
      <c r="S92" s="225" t="s">
        <v>289</v>
      </c>
      <c r="T92" s="225" t="s">
        <v>277</v>
      </c>
      <c r="U92" s="225">
        <v>0</v>
      </c>
      <c r="V92" s="225">
        <f>ROUND(E92*U92,2)</f>
        <v>0</v>
      </c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921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44">
        <v>83</v>
      </c>
      <c r="B93" s="245" t="s">
        <v>2149</v>
      </c>
      <c r="C93" s="255" t="s">
        <v>2342</v>
      </c>
      <c r="D93" s="246" t="s">
        <v>370</v>
      </c>
      <c r="E93" s="247">
        <v>130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9">
        <v>0</v>
      </c>
      <c r="O93" s="249">
        <f>ROUND(E93*N93,2)</f>
        <v>0</v>
      </c>
      <c r="P93" s="249">
        <v>0</v>
      </c>
      <c r="Q93" s="250">
        <f>ROUND(E93*P93,2)</f>
        <v>0</v>
      </c>
      <c r="R93" s="225"/>
      <c r="S93" s="225" t="s">
        <v>289</v>
      </c>
      <c r="T93" s="225" t="s">
        <v>277</v>
      </c>
      <c r="U93" s="225">
        <v>0</v>
      </c>
      <c r="V93" s="225">
        <f>ROUND(E93*U93,2)</f>
        <v>0</v>
      </c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921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44">
        <v>84</v>
      </c>
      <c r="B94" s="245" t="s">
        <v>2151</v>
      </c>
      <c r="C94" s="255" t="s">
        <v>2343</v>
      </c>
      <c r="D94" s="246" t="s">
        <v>370</v>
      </c>
      <c r="E94" s="247">
        <v>130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9">
        <v>0</v>
      </c>
      <c r="O94" s="249">
        <f>ROUND(E94*N94,2)</f>
        <v>0</v>
      </c>
      <c r="P94" s="249">
        <v>0</v>
      </c>
      <c r="Q94" s="250">
        <f>ROUND(E94*P94,2)</f>
        <v>0</v>
      </c>
      <c r="R94" s="225"/>
      <c r="S94" s="225" t="s">
        <v>289</v>
      </c>
      <c r="T94" s="225" t="s">
        <v>277</v>
      </c>
      <c r="U94" s="225">
        <v>0</v>
      </c>
      <c r="V94" s="225">
        <f>ROUND(E94*U94,2)</f>
        <v>0</v>
      </c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921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44">
        <v>85</v>
      </c>
      <c r="B95" s="245" t="s">
        <v>2155</v>
      </c>
      <c r="C95" s="255" t="s">
        <v>2319</v>
      </c>
      <c r="D95" s="246" t="s">
        <v>1642</v>
      </c>
      <c r="E95" s="247">
        <v>1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9">
        <v>0</v>
      </c>
      <c r="O95" s="249">
        <f>ROUND(E95*N95,2)</f>
        <v>0</v>
      </c>
      <c r="P95" s="249">
        <v>0</v>
      </c>
      <c r="Q95" s="250">
        <f>ROUND(E95*P95,2)</f>
        <v>0</v>
      </c>
      <c r="R95" s="225"/>
      <c r="S95" s="225" t="s">
        <v>289</v>
      </c>
      <c r="T95" s="225" t="s">
        <v>277</v>
      </c>
      <c r="U95" s="225">
        <v>0</v>
      </c>
      <c r="V95" s="225">
        <f>ROUND(E95*U95,2)</f>
        <v>0</v>
      </c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921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ht="20.399999999999999" outlineLevel="1" x14ac:dyDescent="0.25">
      <c r="A96" s="244">
        <v>86</v>
      </c>
      <c r="B96" s="245" t="s">
        <v>2156</v>
      </c>
      <c r="C96" s="255" t="s">
        <v>2344</v>
      </c>
      <c r="D96" s="246" t="s">
        <v>1642</v>
      </c>
      <c r="E96" s="247">
        <v>1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9">
        <v>0</v>
      </c>
      <c r="O96" s="249">
        <f>ROUND(E96*N96,2)</f>
        <v>0</v>
      </c>
      <c r="P96" s="249">
        <v>0</v>
      </c>
      <c r="Q96" s="250">
        <f>ROUND(E96*P96,2)</f>
        <v>0</v>
      </c>
      <c r="R96" s="225"/>
      <c r="S96" s="225" t="s">
        <v>289</v>
      </c>
      <c r="T96" s="225" t="s">
        <v>277</v>
      </c>
      <c r="U96" s="225">
        <v>0</v>
      </c>
      <c r="V96" s="225">
        <f>ROUND(E96*U96,2)</f>
        <v>0</v>
      </c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921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44">
        <v>87</v>
      </c>
      <c r="B97" s="245" t="s">
        <v>2345</v>
      </c>
      <c r="C97" s="255" t="s">
        <v>2267</v>
      </c>
      <c r="D97" s="246" t="s">
        <v>370</v>
      </c>
      <c r="E97" s="247">
        <v>130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9">
        <v>0</v>
      </c>
      <c r="O97" s="249">
        <f>ROUND(E97*N97,2)</f>
        <v>0</v>
      </c>
      <c r="P97" s="249">
        <v>0</v>
      </c>
      <c r="Q97" s="250">
        <f>ROUND(E97*P97,2)</f>
        <v>0</v>
      </c>
      <c r="R97" s="225"/>
      <c r="S97" s="225" t="s">
        <v>289</v>
      </c>
      <c r="T97" s="225" t="s">
        <v>277</v>
      </c>
      <c r="U97" s="225">
        <v>0</v>
      </c>
      <c r="V97" s="225">
        <f>ROUND(E97*U97,2)</f>
        <v>0</v>
      </c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921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20.399999999999999" outlineLevel="1" x14ac:dyDescent="0.25">
      <c r="A98" s="244">
        <v>88</v>
      </c>
      <c r="B98" s="245" t="s">
        <v>2346</v>
      </c>
      <c r="C98" s="255" t="s">
        <v>2269</v>
      </c>
      <c r="D98" s="246" t="s">
        <v>370</v>
      </c>
      <c r="E98" s="247">
        <v>130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50">
        <f>ROUND(E98*P98,2)</f>
        <v>0</v>
      </c>
      <c r="R98" s="225"/>
      <c r="S98" s="225" t="s">
        <v>289</v>
      </c>
      <c r="T98" s="225" t="s">
        <v>277</v>
      </c>
      <c r="U98" s="225">
        <v>0</v>
      </c>
      <c r="V98" s="225">
        <f>ROUND(E98*U98,2)</f>
        <v>0</v>
      </c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921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44">
        <v>89</v>
      </c>
      <c r="B99" s="245" t="s">
        <v>2347</v>
      </c>
      <c r="C99" s="255" t="s">
        <v>2348</v>
      </c>
      <c r="D99" s="246" t="s">
        <v>1642</v>
      </c>
      <c r="E99" s="247">
        <v>3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21</v>
      </c>
      <c r="M99" s="249">
        <f>G99*(1+L99/100)</f>
        <v>0</v>
      </c>
      <c r="N99" s="249">
        <v>0</v>
      </c>
      <c r="O99" s="249">
        <f>ROUND(E99*N99,2)</f>
        <v>0</v>
      </c>
      <c r="P99" s="249">
        <v>0</v>
      </c>
      <c r="Q99" s="250">
        <f>ROUND(E99*P99,2)</f>
        <v>0</v>
      </c>
      <c r="R99" s="225"/>
      <c r="S99" s="225" t="s">
        <v>289</v>
      </c>
      <c r="T99" s="225" t="s">
        <v>277</v>
      </c>
      <c r="U99" s="225">
        <v>0</v>
      </c>
      <c r="V99" s="225">
        <f>ROUND(E99*U99,2)</f>
        <v>0</v>
      </c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921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44">
        <v>90</v>
      </c>
      <c r="B100" s="245" t="s">
        <v>2349</v>
      </c>
      <c r="C100" s="255" t="s">
        <v>2350</v>
      </c>
      <c r="D100" s="246" t="s">
        <v>1642</v>
      </c>
      <c r="E100" s="247">
        <v>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50">
        <f>ROUND(E100*P100,2)</f>
        <v>0</v>
      </c>
      <c r="R100" s="225"/>
      <c r="S100" s="225" t="s">
        <v>289</v>
      </c>
      <c r="T100" s="225" t="s">
        <v>277</v>
      </c>
      <c r="U100" s="225">
        <v>0</v>
      </c>
      <c r="V100" s="225">
        <f>ROUND(E100*U100,2)</f>
        <v>0</v>
      </c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921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44">
        <v>91</v>
      </c>
      <c r="B101" s="245" t="s">
        <v>2351</v>
      </c>
      <c r="C101" s="255" t="s">
        <v>2352</v>
      </c>
      <c r="D101" s="246" t="s">
        <v>1642</v>
      </c>
      <c r="E101" s="247">
        <v>2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9">
        <v>0</v>
      </c>
      <c r="O101" s="249">
        <f>ROUND(E101*N101,2)</f>
        <v>0</v>
      </c>
      <c r="P101" s="249">
        <v>0</v>
      </c>
      <c r="Q101" s="250">
        <f>ROUND(E101*P101,2)</f>
        <v>0</v>
      </c>
      <c r="R101" s="225"/>
      <c r="S101" s="225" t="s">
        <v>289</v>
      </c>
      <c r="T101" s="225" t="s">
        <v>277</v>
      </c>
      <c r="U101" s="225">
        <v>0</v>
      </c>
      <c r="V101" s="225">
        <f>ROUND(E101*U101,2)</f>
        <v>0</v>
      </c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921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44">
        <v>92</v>
      </c>
      <c r="B102" s="245" t="s">
        <v>2353</v>
      </c>
      <c r="C102" s="255" t="s">
        <v>2354</v>
      </c>
      <c r="D102" s="246" t="s">
        <v>1642</v>
      </c>
      <c r="E102" s="247">
        <v>1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9">
        <v>0</v>
      </c>
      <c r="O102" s="249">
        <f>ROUND(E102*N102,2)</f>
        <v>0</v>
      </c>
      <c r="P102" s="249">
        <v>0</v>
      </c>
      <c r="Q102" s="250">
        <f>ROUND(E102*P102,2)</f>
        <v>0</v>
      </c>
      <c r="R102" s="225"/>
      <c r="S102" s="225" t="s">
        <v>289</v>
      </c>
      <c r="T102" s="225" t="s">
        <v>277</v>
      </c>
      <c r="U102" s="225">
        <v>0</v>
      </c>
      <c r="V102" s="225">
        <f>ROUND(E102*U102,2)</f>
        <v>0</v>
      </c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921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44">
        <v>93</v>
      </c>
      <c r="B103" s="245" t="s">
        <v>2355</v>
      </c>
      <c r="C103" s="255" t="s">
        <v>2356</v>
      </c>
      <c r="D103" s="246" t="s">
        <v>1642</v>
      </c>
      <c r="E103" s="247">
        <v>5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9">
        <v>0</v>
      </c>
      <c r="O103" s="249">
        <f>ROUND(E103*N103,2)</f>
        <v>0</v>
      </c>
      <c r="P103" s="249">
        <v>0</v>
      </c>
      <c r="Q103" s="250">
        <f>ROUND(E103*P103,2)</f>
        <v>0</v>
      </c>
      <c r="R103" s="225"/>
      <c r="S103" s="225" t="s">
        <v>289</v>
      </c>
      <c r="T103" s="225" t="s">
        <v>277</v>
      </c>
      <c r="U103" s="225">
        <v>0</v>
      </c>
      <c r="V103" s="225">
        <f>ROUND(E103*U103,2)</f>
        <v>0</v>
      </c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921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44">
        <v>94</v>
      </c>
      <c r="B104" s="245" t="s">
        <v>2357</v>
      </c>
      <c r="C104" s="255" t="s">
        <v>2358</v>
      </c>
      <c r="D104" s="246" t="s">
        <v>1642</v>
      </c>
      <c r="E104" s="247">
        <v>3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9">
        <v>0</v>
      </c>
      <c r="O104" s="249">
        <f>ROUND(E104*N104,2)</f>
        <v>0</v>
      </c>
      <c r="P104" s="249">
        <v>0</v>
      </c>
      <c r="Q104" s="250">
        <f>ROUND(E104*P104,2)</f>
        <v>0</v>
      </c>
      <c r="R104" s="225"/>
      <c r="S104" s="225" t="s">
        <v>289</v>
      </c>
      <c r="T104" s="225" t="s">
        <v>277</v>
      </c>
      <c r="U104" s="225">
        <v>0</v>
      </c>
      <c r="V104" s="225">
        <f>ROUND(E104*U104,2)</f>
        <v>0</v>
      </c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921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44">
        <v>95</v>
      </c>
      <c r="B105" s="245" t="s">
        <v>2359</v>
      </c>
      <c r="C105" s="255" t="s">
        <v>2285</v>
      </c>
      <c r="D105" s="246" t="s">
        <v>883</v>
      </c>
      <c r="E105" s="247">
        <v>8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21</v>
      </c>
      <c r="M105" s="249">
        <f>G105*(1+L105/100)</f>
        <v>0</v>
      </c>
      <c r="N105" s="249">
        <v>0</v>
      </c>
      <c r="O105" s="249">
        <f>ROUND(E105*N105,2)</f>
        <v>0</v>
      </c>
      <c r="P105" s="249">
        <v>0</v>
      </c>
      <c r="Q105" s="250">
        <f>ROUND(E105*P105,2)</f>
        <v>0</v>
      </c>
      <c r="R105" s="225"/>
      <c r="S105" s="225" t="s">
        <v>289</v>
      </c>
      <c r="T105" s="225" t="s">
        <v>277</v>
      </c>
      <c r="U105" s="225">
        <v>0</v>
      </c>
      <c r="V105" s="225">
        <f>ROUND(E105*U105,2)</f>
        <v>0</v>
      </c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921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44">
        <v>96</v>
      </c>
      <c r="B106" s="245" t="s">
        <v>2360</v>
      </c>
      <c r="C106" s="255" t="s">
        <v>2283</v>
      </c>
      <c r="D106" s="246" t="s">
        <v>1642</v>
      </c>
      <c r="E106" s="247">
        <v>1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9">
        <v>0</v>
      </c>
      <c r="O106" s="249">
        <f>ROUND(E106*N106,2)</f>
        <v>0</v>
      </c>
      <c r="P106" s="249">
        <v>0</v>
      </c>
      <c r="Q106" s="250">
        <f>ROUND(E106*P106,2)</f>
        <v>0</v>
      </c>
      <c r="R106" s="225"/>
      <c r="S106" s="225" t="s">
        <v>289</v>
      </c>
      <c r="T106" s="225" t="s">
        <v>277</v>
      </c>
      <c r="U106" s="225">
        <v>0</v>
      </c>
      <c r="V106" s="225">
        <f>ROUND(E106*U106,2)</f>
        <v>0</v>
      </c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921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44">
        <v>97</v>
      </c>
      <c r="B107" s="245" t="s">
        <v>2361</v>
      </c>
      <c r="C107" s="255" t="s">
        <v>2287</v>
      </c>
      <c r="D107" s="246" t="s">
        <v>1642</v>
      </c>
      <c r="E107" s="247">
        <v>1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9">
        <v>0</v>
      </c>
      <c r="O107" s="249">
        <f>ROUND(E107*N107,2)</f>
        <v>0</v>
      </c>
      <c r="P107" s="249">
        <v>0</v>
      </c>
      <c r="Q107" s="250">
        <f>ROUND(E107*P107,2)</f>
        <v>0</v>
      </c>
      <c r="R107" s="225"/>
      <c r="S107" s="225" t="s">
        <v>289</v>
      </c>
      <c r="T107" s="225" t="s">
        <v>277</v>
      </c>
      <c r="U107" s="225">
        <v>0</v>
      </c>
      <c r="V107" s="225">
        <f>ROUND(E107*U107,2)</f>
        <v>0</v>
      </c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921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44">
        <v>98</v>
      </c>
      <c r="B108" s="245" t="s">
        <v>2362</v>
      </c>
      <c r="C108" s="255" t="s">
        <v>2289</v>
      </c>
      <c r="D108" s="246" t="s">
        <v>1642</v>
      </c>
      <c r="E108" s="247">
        <v>1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9">
        <v>0</v>
      </c>
      <c r="O108" s="249">
        <f>ROUND(E108*N108,2)</f>
        <v>0</v>
      </c>
      <c r="P108" s="249">
        <v>0</v>
      </c>
      <c r="Q108" s="250">
        <f>ROUND(E108*P108,2)</f>
        <v>0</v>
      </c>
      <c r="R108" s="225"/>
      <c r="S108" s="225" t="s">
        <v>289</v>
      </c>
      <c r="T108" s="225" t="s">
        <v>277</v>
      </c>
      <c r="U108" s="225">
        <v>0</v>
      </c>
      <c r="V108" s="225">
        <f>ROUND(E108*U108,2)</f>
        <v>0</v>
      </c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921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44">
        <v>99</v>
      </c>
      <c r="B109" s="245" t="s">
        <v>2363</v>
      </c>
      <c r="C109" s="255" t="s">
        <v>2291</v>
      </c>
      <c r="D109" s="246" t="s">
        <v>1642</v>
      </c>
      <c r="E109" s="247">
        <v>1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21</v>
      </c>
      <c r="M109" s="249">
        <f>G109*(1+L109/100)</f>
        <v>0</v>
      </c>
      <c r="N109" s="249">
        <v>0</v>
      </c>
      <c r="O109" s="249">
        <f>ROUND(E109*N109,2)</f>
        <v>0</v>
      </c>
      <c r="P109" s="249">
        <v>0</v>
      </c>
      <c r="Q109" s="250">
        <f>ROUND(E109*P109,2)</f>
        <v>0</v>
      </c>
      <c r="R109" s="225"/>
      <c r="S109" s="225" t="s">
        <v>289</v>
      </c>
      <c r="T109" s="225" t="s">
        <v>277</v>
      </c>
      <c r="U109" s="225">
        <v>0</v>
      </c>
      <c r="V109" s="225">
        <f>ROUND(E109*U109,2)</f>
        <v>0</v>
      </c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921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x14ac:dyDescent="0.25">
      <c r="A110" s="231" t="s">
        <v>271</v>
      </c>
      <c r="B110" s="232" t="s">
        <v>171</v>
      </c>
      <c r="C110" s="252" t="s">
        <v>173</v>
      </c>
      <c r="D110" s="233"/>
      <c r="E110" s="234"/>
      <c r="F110" s="235"/>
      <c r="G110" s="235">
        <f>SUMIF(AG111:AG128,"&lt;&gt;NOR",G111:G128)</f>
        <v>0</v>
      </c>
      <c r="H110" s="235"/>
      <c r="I110" s="235">
        <f>SUM(I111:I128)</f>
        <v>0</v>
      </c>
      <c r="J110" s="235"/>
      <c r="K110" s="235">
        <f>SUM(K111:K128)</f>
        <v>0</v>
      </c>
      <c r="L110" s="235"/>
      <c r="M110" s="235">
        <f>SUM(M111:M128)</f>
        <v>0</v>
      </c>
      <c r="N110" s="235"/>
      <c r="O110" s="235">
        <f>SUM(O111:O128)</f>
        <v>0</v>
      </c>
      <c r="P110" s="235"/>
      <c r="Q110" s="236">
        <f>SUM(Q111:Q128)</f>
        <v>0</v>
      </c>
      <c r="R110" s="230"/>
      <c r="S110" s="230"/>
      <c r="T110" s="230"/>
      <c r="U110" s="230"/>
      <c r="V110" s="230">
        <f>SUM(V111:V128)</f>
        <v>0</v>
      </c>
      <c r="W110" s="230"/>
      <c r="AG110" t="s">
        <v>272</v>
      </c>
    </row>
    <row r="111" spans="1:60" outlineLevel="1" x14ac:dyDescent="0.25">
      <c r="A111" s="244">
        <v>100</v>
      </c>
      <c r="B111" s="245" t="s">
        <v>2158</v>
      </c>
      <c r="C111" s="255" t="s">
        <v>2364</v>
      </c>
      <c r="D111" s="246" t="s">
        <v>1642</v>
      </c>
      <c r="E111" s="247">
        <v>1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21</v>
      </c>
      <c r="M111" s="249">
        <f>G111*(1+L111/100)</f>
        <v>0</v>
      </c>
      <c r="N111" s="249">
        <v>0</v>
      </c>
      <c r="O111" s="249">
        <f>ROUND(E111*N111,2)</f>
        <v>0</v>
      </c>
      <c r="P111" s="249">
        <v>0</v>
      </c>
      <c r="Q111" s="250">
        <f>ROUND(E111*P111,2)</f>
        <v>0</v>
      </c>
      <c r="R111" s="225"/>
      <c r="S111" s="225" t="s">
        <v>289</v>
      </c>
      <c r="T111" s="225" t="s">
        <v>277</v>
      </c>
      <c r="U111" s="225">
        <v>0</v>
      </c>
      <c r="V111" s="225">
        <f>ROUND(E111*U111,2)</f>
        <v>0</v>
      </c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921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44">
        <v>101</v>
      </c>
      <c r="B112" s="245" t="s">
        <v>2160</v>
      </c>
      <c r="C112" s="255" t="s">
        <v>2365</v>
      </c>
      <c r="D112" s="246" t="s">
        <v>1642</v>
      </c>
      <c r="E112" s="247">
        <v>1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21</v>
      </c>
      <c r="M112" s="249">
        <f>G112*(1+L112/100)</f>
        <v>0</v>
      </c>
      <c r="N112" s="249">
        <v>0</v>
      </c>
      <c r="O112" s="249">
        <f>ROUND(E112*N112,2)</f>
        <v>0</v>
      </c>
      <c r="P112" s="249">
        <v>0</v>
      </c>
      <c r="Q112" s="250">
        <f>ROUND(E112*P112,2)</f>
        <v>0</v>
      </c>
      <c r="R112" s="225"/>
      <c r="S112" s="225" t="s">
        <v>289</v>
      </c>
      <c r="T112" s="225" t="s">
        <v>277</v>
      </c>
      <c r="U112" s="225">
        <v>0</v>
      </c>
      <c r="V112" s="225">
        <f>ROUND(E112*U112,2)</f>
        <v>0</v>
      </c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921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44">
        <v>102</v>
      </c>
      <c r="B113" s="245" t="s">
        <v>2162</v>
      </c>
      <c r="C113" s="255" t="s">
        <v>2366</v>
      </c>
      <c r="D113" s="246" t="s">
        <v>1642</v>
      </c>
      <c r="E113" s="247">
        <v>2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21</v>
      </c>
      <c r="M113" s="249">
        <f>G113*(1+L113/100)</f>
        <v>0</v>
      </c>
      <c r="N113" s="249">
        <v>0</v>
      </c>
      <c r="O113" s="249">
        <f>ROUND(E113*N113,2)</f>
        <v>0</v>
      </c>
      <c r="P113" s="249">
        <v>0</v>
      </c>
      <c r="Q113" s="250">
        <f>ROUND(E113*P113,2)</f>
        <v>0</v>
      </c>
      <c r="R113" s="225"/>
      <c r="S113" s="225" t="s">
        <v>289</v>
      </c>
      <c r="T113" s="225" t="s">
        <v>277</v>
      </c>
      <c r="U113" s="225">
        <v>0</v>
      </c>
      <c r="V113" s="225">
        <f>ROUND(E113*U113,2)</f>
        <v>0</v>
      </c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921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44">
        <v>103</v>
      </c>
      <c r="B114" s="245" t="s">
        <v>2166</v>
      </c>
      <c r="C114" s="255" t="s">
        <v>2367</v>
      </c>
      <c r="D114" s="246" t="s">
        <v>370</v>
      </c>
      <c r="E114" s="247">
        <v>30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9">
        <v>0</v>
      </c>
      <c r="O114" s="249">
        <f>ROUND(E114*N114,2)</f>
        <v>0</v>
      </c>
      <c r="P114" s="249">
        <v>0</v>
      </c>
      <c r="Q114" s="250">
        <f>ROUND(E114*P114,2)</f>
        <v>0</v>
      </c>
      <c r="R114" s="225"/>
      <c r="S114" s="225" t="s">
        <v>289</v>
      </c>
      <c r="T114" s="225" t="s">
        <v>277</v>
      </c>
      <c r="U114" s="225">
        <v>0</v>
      </c>
      <c r="V114" s="225">
        <f>ROUND(E114*U114,2)</f>
        <v>0</v>
      </c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921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44">
        <v>104</v>
      </c>
      <c r="B115" s="245" t="s">
        <v>2168</v>
      </c>
      <c r="C115" s="255" t="s">
        <v>2368</v>
      </c>
      <c r="D115" s="246" t="s">
        <v>370</v>
      </c>
      <c r="E115" s="247">
        <v>30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9">
        <v>0</v>
      </c>
      <c r="O115" s="249">
        <f>ROUND(E115*N115,2)</f>
        <v>0</v>
      </c>
      <c r="P115" s="249">
        <v>0</v>
      </c>
      <c r="Q115" s="250">
        <f>ROUND(E115*P115,2)</f>
        <v>0</v>
      </c>
      <c r="R115" s="225"/>
      <c r="S115" s="225" t="s">
        <v>289</v>
      </c>
      <c r="T115" s="225" t="s">
        <v>277</v>
      </c>
      <c r="U115" s="225">
        <v>0</v>
      </c>
      <c r="V115" s="225">
        <f>ROUND(E115*U115,2)</f>
        <v>0</v>
      </c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921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44">
        <v>105</v>
      </c>
      <c r="B116" s="245" t="s">
        <v>2170</v>
      </c>
      <c r="C116" s="255" t="s">
        <v>2261</v>
      </c>
      <c r="D116" s="246" t="s">
        <v>370</v>
      </c>
      <c r="E116" s="247">
        <v>60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9">
        <v>0</v>
      </c>
      <c r="O116" s="249">
        <f>ROUND(E116*N116,2)</f>
        <v>0</v>
      </c>
      <c r="P116" s="249">
        <v>0</v>
      </c>
      <c r="Q116" s="250">
        <f>ROUND(E116*P116,2)</f>
        <v>0</v>
      </c>
      <c r="R116" s="225"/>
      <c r="S116" s="225" t="s">
        <v>289</v>
      </c>
      <c r="T116" s="225" t="s">
        <v>277</v>
      </c>
      <c r="U116" s="225">
        <v>0</v>
      </c>
      <c r="V116" s="225">
        <f>ROUND(E116*U116,2)</f>
        <v>0</v>
      </c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921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44">
        <v>106</v>
      </c>
      <c r="B117" s="245" t="s">
        <v>2174</v>
      </c>
      <c r="C117" s="255" t="s">
        <v>2369</v>
      </c>
      <c r="D117" s="246" t="s">
        <v>1642</v>
      </c>
      <c r="E117" s="247">
        <v>1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9">
        <v>0</v>
      </c>
      <c r="O117" s="249">
        <f>ROUND(E117*N117,2)</f>
        <v>0</v>
      </c>
      <c r="P117" s="249">
        <v>0</v>
      </c>
      <c r="Q117" s="250">
        <f>ROUND(E117*P117,2)</f>
        <v>0</v>
      </c>
      <c r="R117" s="225"/>
      <c r="S117" s="225" t="s">
        <v>289</v>
      </c>
      <c r="T117" s="225" t="s">
        <v>277</v>
      </c>
      <c r="U117" s="225">
        <v>0</v>
      </c>
      <c r="V117" s="225">
        <f>ROUND(E117*U117,2)</f>
        <v>0</v>
      </c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921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44">
        <v>107</v>
      </c>
      <c r="B118" s="245" t="s">
        <v>2176</v>
      </c>
      <c r="C118" s="255" t="s">
        <v>2370</v>
      </c>
      <c r="D118" s="246" t="s">
        <v>1642</v>
      </c>
      <c r="E118" s="247">
        <v>2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9">
        <v>0</v>
      </c>
      <c r="O118" s="249">
        <f>ROUND(E118*N118,2)</f>
        <v>0</v>
      </c>
      <c r="P118" s="249">
        <v>0</v>
      </c>
      <c r="Q118" s="250">
        <f>ROUND(E118*P118,2)</f>
        <v>0</v>
      </c>
      <c r="R118" s="225"/>
      <c r="S118" s="225" t="s">
        <v>289</v>
      </c>
      <c r="T118" s="225" t="s">
        <v>277</v>
      </c>
      <c r="U118" s="225">
        <v>0</v>
      </c>
      <c r="V118" s="225">
        <f>ROUND(E118*U118,2)</f>
        <v>0</v>
      </c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921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4">
        <v>108</v>
      </c>
      <c r="B119" s="245" t="s">
        <v>2371</v>
      </c>
      <c r="C119" s="255" t="s">
        <v>2372</v>
      </c>
      <c r="D119" s="246" t="s">
        <v>1642</v>
      </c>
      <c r="E119" s="247">
        <v>1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9">
        <v>0</v>
      </c>
      <c r="O119" s="249">
        <f>ROUND(E119*N119,2)</f>
        <v>0</v>
      </c>
      <c r="P119" s="249">
        <v>0</v>
      </c>
      <c r="Q119" s="250">
        <f>ROUND(E119*P119,2)</f>
        <v>0</v>
      </c>
      <c r="R119" s="225"/>
      <c r="S119" s="225" t="s">
        <v>289</v>
      </c>
      <c r="T119" s="225" t="s">
        <v>277</v>
      </c>
      <c r="U119" s="225">
        <v>0</v>
      </c>
      <c r="V119" s="225">
        <f>ROUND(E119*U119,2)</f>
        <v>0</v>
      </c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921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4">
        <v>109</v>
      </c>
      <c r="B120" s="245" t="s">
        <v>2373</v>
      </c>
      <c r="C120" s="255" t="s">
        <v>2374</v>
      </c>
      <c r="D120" s="246" t="s">
        <v>1642</v>
      </c>
      <c r="E120" s="247">
        <v>2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9">
        <v>0</v>
      </c>
      <c r="O120" s="249">
        <f>ROUND(E120*N120,2)</f>
        <v>0</v>
      </c>
      <c r="P120" s="249">
        <v>0</v>
      </c>
      <c r="Q120" s="250">
        <f>ROUND(E120*P120,2)</f>
        <v>0</v>
      </c>
      <c r="R120" s="225"/>
      <c r="S120" s="225" t="s">
        <v>289</v>
      </c>
      <c r="T120" s="225" t="s">
        <v>277</v>
      </c>
      <c r="U120" s="225">
        <v>0</v>
      </c>
      <c r="V120" s="225">
        <f>ROUND(E120*U120,2)</f>
        <v>0</v>
      </c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921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4">
        <v>110</v>
      </c>
      <c r="B121" s="245" t="s">
        <v>2375</v>
      </c>
      <c r="C121" s="255" t="s">
        <v>2267</v>
      </c>
      <c r="D121" s="246" t="s">
        <v>370</v>
      </c>
      <c r="E121" s="247">
        <v>60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9">
        <v>0</v>
      </c>
      <c r="O121" s="249">
        <f>ROUND(E121*N121,2)</f>
        <v>0</v>
      </c>
      <c r="P121" s="249">
        <v>0</v>
      </c>
      <c r="Q121" s="250">
        <f>ROUND(E121*P121,2)</f>
        <v>0</v>
      </c>
      <c r="R121" s="225"/>
      <c r="S121" s="225" t="s">
        <v>289</v>
      </c>
      <c r="T121" s="225" t="s">
        <v>277</v>
      </c>
      <c r="U121" s="225">
        <v>0</v>
      </c>
      <c r="V121" s="225">
        <f>ROUND(E121*U121,2)</f>
        <v>0</v>
      </c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921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ht="20.399999999999999" outlineLevel="1" x14ac:dyDescent="0.25">
      <c r="A122" s="244">
        <v>111</v>
      </c>
      <c r="B122" s="245" t="s">
        <v>2376</v>
      </c>
      <c r="C122" s="255" t="s">
        <v>2320</v>
      </c>
      <c r="D122" s="246" t="s">
        <v>370</v>
      </c>
      <c r="E122" s="247">
        <v>60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9">
        <v>0</v>
      </c>
      <c r="O122" s="249">
        <f>ROUND(E122*N122,2)</f>
        <v>0</v>
      </c>
      <c r="P122" s="249">
        <v>0</v>
      </c>
      <c r="Q122" s="250">
        <f>ROUND(E122*P122,2)</f>
        <v>0</v>
      </c>
      <c r="R122" s="225"/>
      <c r="S122" s="225" t="s">
        <v>289</v>
      </c>
      <c r="T122" s="225" t="s">
        <v>277</v>
      </c>
      <c r="U122" s="225">
        <v>0</v>
      </c>
      <c r="V122" s="225">
        <f>ROUND(E122*U122,2)</f>
        <v>0</v>
      </c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921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4">
        <v>112</v>
      </c>
      <c r="B123" s="245" t="s">
        <v>2377</v>
      </c>
      <c r="C123" s="255" t="s">
        <v>2285</v>
      </c>
      <c r="D123" s="246" t="s">
        <v>883</v>
      </c>
      <c r="E123" s="247">
        <v>8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9">
        <v>0</v>
      </c>
      <c r="O123" s="249">
        <f>ROUND(E123*N123,2)</f>
        <v>0</v>
      </c>
      <c r="P123" s="249">
        <v>0</v>
      </c>
      <c r="Q123" s="250">
        <f>ROUND(E123*P123,2)</f>
        <v>0</v>
      </c>
      <c r="R123" s="225"/>
      <c r="S123" s="225" t="s">
        <v>289</v>
      </c>
      <c r="T123" s="225" t="s">
        <v>277</v>
      </c>
      <c r="U123" s="225">
        <v>0</v>
      </c>
      <c r="V123" s="225">
        <f>ROUND(E123*U123,2)</f>
        <v>0</v>
      </c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921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4">
        <v>113</v>
      </c>
      <c r="B124" s="245" t="s">
        <v>2378</v>
      </c>
      <c r="C124" s="255" t="s">
        <v>2283</v>
      </c>
      <c r="D124" s="246" t="s">
        <v>1642</v>
      </c>
      <c r="E124" s="247">
        <v>1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21</v>
      </c>
      <c r="M124" s="249">
        <f>G124*(1+L124/100)</f>
        <v>0</v>
      </c>
      <c r="N124" s="249">
        <v>0</v>
      </c>
      <c r="O124" s="249">
        <f>ROUND(E124*N124,2)</f>
        <v>0</v>
      </c>
      <c r="P124" s="249">
        <v>0</v>
      </c>
      <c r="Q124" s="250">
        <f>ROUND(E124*P124,2)</f>
        <v>0</v>
      </c>
      <c r="R124" s="225"/>
      <c r="S124" s="225" t="s">
        <v>289</v>
      </c>
      <c r="T124" s="225" t="s">
        <v>277</v>
      </c>
      <c r="U124" s="225">
        <v>0</v>
      </c>
      <c r="V124" s="225">
        <f>ROUND(E124*U124,2)</f>
        <v>0</v>
      </c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921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4">
        <v>114</v>
      </c>
      <c r="B125" s="245" t="s">
        <v>2379</v>
      </c>
      <c r="C125" s="255" t="s">
        <v>2287</v>
      </c>
      <c r="D125" s="246" t="s">
        <v>1642</v>
      </c>
      <c r="E125" s="247">
        <v>1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21</v>
      </c>
      <c r="M125" s="249">
        <f>G125*(1+L125/100)</f>
        <v>0</v>
      </c>
      <c r="N125" s="249">
        <v>0</v>
      </c>
      <c r="O125" s="249">
        <f>ROUND(E125*N125,2)</f>
        <v>0</v>
      </c>
      <c r="P125" s="249">
        <v>0</v>
      </c>
      <c r="Q125" s="250">
        <f>ROUND(E125*P125,2)</f>
        <v>0</v>
      </c>
      <c r="R125" s="225"/>
      <c r="S125" s="225" t="s">
        <v>289</v>
      </c>
      <c r="T125" s="225" t="s">
        <v>277</v>
      </c>
      <c r="U125" s="225">
        <v>0</v>
      </c>
      <c r="V125" s="225">
        <f>ROUND(E125*U125,2)</f>
        <v>0</v>
      </c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921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44">
        <v>115</v>
      </c>
      <c r="B126" s="245" t="s">
        <v>2380</v>
      </c>
      <c r="C126" s="255" t="s">
        <v>2289</v>
      </c>
      <c r="D126" s="246" t="s">
        <v>1642</v>
      </c>
      <c r="E126" s="247">
        <v>1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21</v>
      </c>
      <c r="M126" s="249">
        <f>G126*(1+L126/100)</f>
        <v>0</v>
      </c>
      <c r="N126" s="249">
        <v>0</v>
      </c>
      <c r="O126" s="249">
        <f>ROUND(E126*N126,2)</f>
        <v>0</v>
      </c>
      <c r="P126" s="249">
        <v>0</v>
      </c>
      <c r="Q126" s="250">
        <f>ROUND(E126*P126,2)</f>
        <v>0</v>
      </c>
      <c r="R126" s="225"/>
      <c r="S126" s="225" t="s">
        <v>289</v>
      </c>
      <c r="T126" s="225" t="s">
        <v>277</v>
      </c>
      <c r="U126" s="225">
        <v>0</v>
      </c>
      <c r="V126" s="225">
        <f>ROUND(E126*U126,2)</f>
        <v>0</v>
      </c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921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44">
        <v>116</v>
      </c>
      <c r="B127" s="245" t="s">
        <v>2381</v>
      </c>
      <c r="C127" s="255" t="s">
        <v>2291</v>
      </c>
      <c r="D127" s="246" t="s">
        <v>1642</v>
      </c>
      <c r="E127" s="247">
        <v>1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21</v>
      </c>
      <c r="M127" s="249">
        <f>G127*(1+L127/100)</f>
        <v>0</v>
      </c>
      <c r="N127" s="249">
        <v>0</v>
      </c>
      <c r="O127" s="249">
        <f>ROUND(E127*N127,2)</f>
        <v>0</v>
      </c>
      <c r="P127" s="249">
        <v>0</v>
      </c>
      <c r="Q127" s="250">
        <f>ROUND(E127*P127,2)</f>
        <v>0</v>
      </c>
      <c r="R127" s="225"/>
      <c r="S127" s="225" t="s">
        <v>289</v>
      </c>
      <c r="T127" s="225" t="s">
        <v>277</v>
      </c>
      <c r="U127" s="225">
        <v>0</v>
      </c>
      <c r="V127" s="225">
        <f>ROUND(E127*U127,2)</f>
        <v>0</v>
      </c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921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37">
        <v>117</v>
      </c>
      <c r="B128" s="238" t="s">
        <v>2243</v>
      </c>
      <c r="C128" s="253" t="s">
        <v>2244</v>
      </c>
      <c r="D128" s="239" t="s">
        <v>1642</v>
      </c>
      <c r="E128" s="240">
        <v>1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2">
        <v>0</v>
      </c>
      <c r="O128" s="242">
        <f>ROUND(E128*N128,2)</f>
        <v>0</v>
      </c>
      <c r="P128" s="242">
        <v>0</v>
      </c>
      <c r="Q128" s="243">
        <f>ROUND(E128*P128,2)</f>
        <v>0</v>
      </c>
      <c r="R128" s="225"/>
      <c r="S128" s="225" t="s">
        <v>276</v>
      </c>
      <c r="T128" s="225" t="s">
        <v>277</v>
      </c>
      <c r="U128" s="225">
        <v>0</v>
      </c>
      <c r="V128" s="225">
        <f>ROUND(E128*U128,2)</f>
        <v>0</v>
      </c>
      <c r="W128" s="22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2245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33" x14ac:dyDescent="0.25">
      <c r="A129" s="5"/>
      <c r="B129" s="6"/>
      <c r="C129" s="258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E129">
        <v>15</v>
      </c>
      <c r="AF129">
        <v>21</v>
      </c>
    </row>
    <row r="130" spans="1:33" x14ac:dyDescent="0.25">
      <c r="A130" s="209"/>
      <c r="B130" s="210" t="s">
        <v>31</v>
      </c>
      <c r="C130" s="259"/>
      <c r="D130" s="211"/>
      <c r="E130" s="212"/>
      <c r="F130" s="212"/>
      <c r="G130" s="251">
        <f>G8+G39+G81+G110</f>
        <v>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E130">
        <f>SUMIF(L7:L128,AE129,G7:G128)</f>
        <v>0</v>
      </c>
      <c r="AF130">
        <f>SUMIF(L7:L128,AF129,G7:G128)</f>
        <v>0</v>
      </c>
      <c r="AG130" t="s">
        <v>915</v>
      </c>
    </row>
    <row r="131" spans="1:33" x14ac:dyDescent="0.25">
      <c r="A131" s="5"/>
      <c r="B131" s="6"/>
      <c r="C131" s="258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5">
      <c r="A132" s="5"/>
      <c r="B132" s="6"/>
      <c r="C132" s="258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5">
      <c r="A133" s="213" t="s">
        <v>916</v>
      </c>
      <c r="B133" s="213"/>
      <c r="C133" s="260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5">
      <c r="A134" s="214"/>
      <c r="B134" s="215"/>
      <c r="C134" s="261"/>
      <c r="D134" s="215"/>
      <c r="E134" s="215"/>
      <c r="F134" s="215"/>
      <c r="G134" s="21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G134" t="s">
        <v>917</v>
      </c>
    </row>
    <row r="135" spans="1:33" x14ac:dyDescent="0.25">
      <c r="A135" s="217"/>
      <c r="B135" s="218"/>
      <c r="C135" s="262"/>
      <c r="D135" s="218"/>
      <c r="E135" s="218"/>
      <c r="F135" s="218"/>
      <c r="G135" s="21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5">
      <c r="A136" s="217"/>
      <c r="B136" s="218"/>
      <c r="C136" s="262"/>
      <c r="D136" s="218"/>
      <c r="E136" s="218"/>
      <c r="F136" s="218"/>
      <c r="G136" s="21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5">
      <c r="A137" s="217"/>
      <c r="B137" s="218"/>
      <c r="C137" s="262"/>
      <c r="D137" s="218"/>
      <c r="E137" s="218"/>
      <c r="F137" s="218"/>
      <c r="G137" s="21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33" x14ac:dyDescent="0.25">
      <c r="A138" s="220"/>
      <c r="B138" s="221"/>
      <c r="C138" s="263"/>
      <c r="D138" s="221"/>
      <c r="E138" s="221"/>
      <c r="F138" s="221"/>
      <c r="G138" s="222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33" x14ac:dyDescent="0.25">
      <c r="A139" s="5"/>
      <c r="B139" s="6"/>
      <c r="C139" s="258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33" x14ac:dyDescent="0.25">
      <c r="C140" s="264"/>
      <c r="D140" s="190"/>
      <c r="AG140" t="s">
        <v>918</v>
      </c>
    </row>
    <row r="141" spans="1:33" x14ac:dyDescent="0.25">
      <c r="D141" s="190"/>
    </row>
    <row r="142" spans="1:33" x14ac:dyDescent="0.25">
      <c r="D142" s="190"/>
    </row>
    <row r="143" spans="1:33" x14ac:dyDescent="0.25">
      <c r="D143" s="190"/>
    </row>
    <row r="144" spans="1:33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YGlv+ec5gdNS9iwfEOcCFzr1ecJZxHYZXErDfUq2N+Mgsc5nTWu5XnrkJUbwUY2dgkj2+q1qt1rtYY4g7wmk2w==" saltValue="Vx/RHin0P7TQbg0x7dgIMw==" spinCount="100000" sheet="1"/>
  <mergeCells count="6">
    <mergeCell ref="A1:G1"/>
    <mergeCell ref="C2:G2"/>
    <mergeCell ref="C3:G3"/>
    <mergeCell ref="C4:G4"/>
    <mergeCell ref="A133:C133"/>
    <mergeCell ref="A134:G1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74</v>
      </c>
      <c r="C3" s="195" t="s">
        <v>75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76</v>
      </c>
      <c r="C4" s="198" t="s">
        <v>77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106</v>
      </c>
      <c r="C8" s="252" t="s">
        <v>107</v>
      </c>
      <c r="D8" s="233"/>
      <c r="E8" s="234"/>
      <c r="F8" s="235"/>
      <c r="G8" s="235">
        <f>SUMIF(AG9:AG31,"&lt;&gt;NOR",G9:G31)</f>
        <v>0</v>
      </c>
      <c r="H8" s="235"/>
      <c r="I8" s="235">
        <f>SUM(I9:I31)</f>
        <v>0</v>
      </c>
      <c r="J8" s="235"/>
      <c r="K8" s="235">
        <f>SUM(K9:K31)</f>
        <v>0</v>
      </c>
      <c r="L8" s="235"/>
      <c r="M8" s="235">
        <f>SUM(M9:M31)</f>
        <v>0</v>
      </c>
      <c r="N8" s="235"/>
      <c r="O8" s="235">
        <f>SUM(O9:O31)</f>
        <v>0</v>
      </c>
      <c r="P8" s="235"/>
      <c r="Q8" s="236">
        <f>SUM(Q9:Q31)</f>
        <v>0</v>
      </c>
      <c r="R8" s="230"/>
      <c r="S8" s="230"/>
      <c r="T8" s="230"/>
      <c r="U8" s="230"/>
      <c r="V8" s="230">
        <f>SUM(V9:V31)</f>
        <v>0.64</v>
      </c>
      <c r="W8" s="230"/>
      <c r="AG8" t="s">
        <v>272</v>
      </c>
    </row>
    <row r="9" spans="1:60" outlineLevel="1" x14ac:dyDescent="0.25">
      <c r="A9" s="237">
        <v>1</v>
      </c>
      <c r="B9" s="238" t="s">
        <v>2382</v>
      </c>
      <c r="C9" s="253" t="s">
        <v>2383</v>
      </c>
      <c r="D9" s="239" t="s">
        <v>275</v>
      </c>
      <c r="E9" s="240">
        <v>3.18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3">
        <f>ROUND(E9*P9,2)</f>
        <v>0</v>
      </c>
      <c r="R9" s="225"/>
      <c r="S9" s="225" t="s">
        <v>276</v>
      </c>
      <c r="T9" s="225" t="s">
        <v>277</v>
      </c>
      <c r="U9" s="225">
        <v>0.2</v>
      </c>
      <c r="V9" s="225">
        <f>ROUND(E9*U9,2)</f>
        <v>0.64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346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4" t="s">
        <v>2384</v>
      </c>
      <c r="D10" s="226"/>
      <c r="E10" s="227">
        <v>3.18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280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7">
        <v>2</v>
      </c>
      <c r="B11" s="238" t="s">
        <v>2385</v>
      </c>
      <c r="C11" s="253" t="s">
        <v>2386</v>
      </c>
      <c r="D11" s="239" t="s">
        <v>314</v>
      </c>
      <c r="E11" s="240">
        <v>102.9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3">
        <f>ROUND(E11*P11,2)</f>
        <v>0</v>
      </c>
      <c r="R11" s="225"/>
      <c r="S11" s="225" t="s">
        <v>289</v>
      </c>
      <c r="T11" s="225" t="s">
        <v>277</v>
      </c>
      <c r="U11" s="225">
        <v>0</v>
      </c>
      <c r="V11" s="225">
        <f>ROUND(E11*U11,2)</f>
        <v>0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346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4" t="s">
        <v>2387</v>
      </c>
      <c r="D12" s="226"/>
      <c r="E12" s="227">
        <v>102.9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37">
        <v>3</v>
      </c>
      <c r="B13" s="238" t="s">
        <v>2388</v>
      </c>
      <c r="C13" s="253" t="s">
        <v>2389</v>
      </c>
      <c r="D13" s="239" t="s">
        <v>275</v>
      </c>
      <c r="E13" s="240">
        <v>37.043999999999997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3">
        <f>ROUND(E13*P13,2)</f>
        <v>0</v>
      </c>
      <c r="R13" s="225"/>
      <c r="S13" s="225" t="s">
        <v>289</v>
      </c>
      <c r="T13" s="225" t="s">
        <v>277</v>
      </c>
      <c r="U13" s="225">
        <v>0</v>
      </c>
      <c r="V13" s="225">
        <f>ROUND(E13*U13,2)</f>
        <v>0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346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54" t="s">
        <v>2390</v>
      </c>
      <c r="D14" s="226"/>
      <c r="E14" s="227">
        <v>37.043999999999997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280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7">
        <v>4</v>
      </c>
      <c r="B15" s="238" t="s">
        <v>2391</v>
      </c>
      <c r="C15" s="253" t="s">
        <v>2392</v>
      </c>
      <c r="D15" s="239" t="s">
        <v>275</v>
      </c>
      <c r="E15" s="240">
        <v>37.043999999999997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3">
        <f>ROUND(E15*P15,2)</f>
        <v>0</v>
      </c>
      <c r="R15" s="225"/>
      <c r="S15" s="225" t="s">
        <v>289</v>
      </c>
      <c r="T15" s="225" t="s">
        <v>277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346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4" t="s">
        <v>2390</v>
      </c>
      <c r="D16" s="226"/>
      <c r="E16" s="227">
        <v>37.043999999999997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7">
        <v>5</v>
      </c>
      <c r="B17" s="238" t="s">
        <v>2393</v>
      </c>
      <c r="C17" s="253" t="s">
        <v>2394</v>
      </c>
      <c r="D17" s="239" t="s">
        <v>275</v>
      </c>
      <c r="E17" s="240">
        <v>3.18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0</v>
      </c>
      <c r="Q17" s="243">
        <f>ROUND(E17*P17,2)</f>
        <v>0</v>
      </c>
      <c r="R17" s="225"/>
      <c r="S17" s="225" t="s">
        <v>289</v>
      </c>
      <c r="T17" s="225" t="s">
        <v>277</v>
      </c>
      <c r="U17" s="225">
        <v>0</v>
      </c>
      <c r="V17" s="225">
        <f>ROUND(E17*U17,2)</f>
        <v>0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346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4" t="s">
        <v>2384</v>
      </c>
      <c r="D18" s="226"/>
      <c r="E18" s="227">
        <v>3.18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280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0.399999999999999" outlineLevel="1" x14ac:dyDescent="0.25">
      <c r="A19" s="237">
        <v>6</v>
      </c>
      <c r="B19" s="238" t="s">
        <v>2395</v>
      </c>
      <c r="C19" s="253" t="s">
        <v>2396</v>
      </c>
      <c r="D19" s="239" t="s">
        <v>275</v>
      </c>
      <c r="E19" s="240">
        <v>40.223999999999997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3">
        <f>ROUND(E19*P19,2)</f>
        <v>0</v>
      </c>
      <c r="R19" s="225"/>
      <c r="S19" s="225" t="s">
        <v>289</v>
      </c>
      <c r="T19" s="225" t="s">
        <v>277</v>
      </c>
      <c r="U19" s="225">
        <v>0</v>
      </c>
      <c r="V19" s="225">
        <f>ROUND(E19*U19,2)</f>
        <v>0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346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54" t="s">
        <v>2397</v>
      </c>
      <c r="D20" s="226"/>
      <c r="E20" s="227">
        <v>40.223999999999997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280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7">
        <v>7</v>
      </c>
      <c r="B21" s="238" t="s">
        <v>302</v>
      </c>
      <c r="C21" s="253" t="s">
        <v>2398</v>
      </c>
      <c r="D21" s="239" t="s">
        <v>275</v>
      </c>
      <c r="E21" s="240">
        <v>40.223999999999997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3">
        <f>ROUND(E21*P21,2)</f>
        <v>0</v>
      </c>
      <c r="R21" s="225"/>
      <c r="S21" s="225" t="s">
        <v>289</v>
      </c>
      <c r="T21" s="225" t="s">
        <v>277</v>
      </c>
      <c r="U21" s="225">
        <v>0</v>
      </c>
      <c r="V21" s="225">
        <f>ROUND(E21*U21,2)</f>
        <v>0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346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2397</v>
      </c>
      <c r="D22" s="226"/>
      <c r="E22" s="227">
        <v>40.223999999999997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37">
        <v>8</v>
      </c>
      <c r="B23" s="238" t="s">
        <v>2399</v>
      </c>
      <c r="C23" s="253" t="s">
        <v>2400</v>
      </c>
      <c r="D23" s="239" t="s">
        <v>314</v>
      </c>
      <c r="E23" s="240">
        <v>130.9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3">
        <f>ROUND(E23*P23,2)</f>
        <v>0</v>
      </c>
      <c r="R23" s="225"/>
      <c r="S23" s="225" t="s">
        <v>289</v>
      </c>
      <c r="T23" s="225" t="s">
        <v>277</v>
      </c>
      <c r="U23" s="225">
        <v>0</v>
      </c>
      <c r="V23" s="225">
        <f>ROUND(E23*U23,2)</f>
        <v>0</v>
      </c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346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54" t="s">
        <v>2387</v>
      </c>
      <c r="D24" s="226"/>
      <c r="E24" s="227">
        <v>102.9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280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4" t="s">
        <v>2401</v>
      </c>
      <c r="D25" s="226"/>
      <c r="E25" s="227">
        <v>28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280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37">
        <v>9</v>
      </c>
      <c r="B26" s="238" t="s">
        <v>2402</v>
      </c>
      <c r="C26" s="253" t="s">
        <v>2403</v>
      </c>
      <c r="D26" s="239" t="s">
        <v>314</v>
      </c>
      <c r="E26" s="240">
        <v>130.9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3">
        <f>ROUND(E26*P26,2)</f>
        <v>0</v>
      </c>
      <c r="R26" s="225"/>
      <c r="S26" s="225" t="s">
        <v>289</v>
      </c>
      <c r="T26" s="225" t="s">
        <v>277</v>
      </c>
      <c r="U26" s="225">
        <v>0</v>
      </c>
      <c r="V26" s="225">
        <f>ROUND(E26*U26,2)</f>
        <v>0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346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4" t="s">
        <v>2387</v>
      </c>
      <c r="D27" s="226"/>
      <c r="E27" s="227">
        <v>102.9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280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4" t="s">
        <v>2401</v>
      </c>
      <c r="D28" s="226"/>
      <c r="E28" s="227">
        <v>28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280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37">
        <v>10</v>
      </c>
      <c r="B29" s="238" t="s">
        <v>2404</v>
      </c>
      <c r="C29" s="253" t="s">
        <v>2405</v>
      </c>
      <c r="D29" s="239" t="s">
        <v>1940</v>
      </c>
      <c r="E29" s="240">
        <v>3.2725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1E-3</v>
      </c>
      <c r="O29" s="242">
        <f>ROUND(E29*N29,2)</f>
        <v>0</v>
      </c>
      <c r="P29" s="242">
        <v>0</v>
      </c>
      <c r="Q29" s="243">
        <f>ROUND(E29*P29,2)</f>
        <v>0</v>
      </c>
      <c r="R29" s="225"/>
      <c r="S29" s="225" t="s">
        <v>289</v>
      </c>
      <c r="T29" s="225" t="s">
        <v>277</v>
      </c>
      <c r="U29" s="225">
        <v>0</v>
      </c>
      <c r="V29" s="225">
        <f>ROUND(E29*U29,2)</f>
        <v>0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694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4" t="s">
        <v>2406</v>
      </c>
      <c r="D30" s="226"/>
      <c r="E30" s="227">
        <v>2.5724999999999998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280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4" t="s">
        <v>2407</v>
      </c>
      <c r="D31" s="226"/>
      <c r="E31" s="227">
        <v>0.7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280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x14ac:dyDescent="0.25">
      <c r="A32" s="231" t="s">
        <v>271</v>
      </c>
      <c r="B32" s="232" t="s">
        <v>116</v>
      </c>
      <c r="C32" s="252" t="s">
        <v>117</v>
      </c>
      <c r="D32" s="233"/>
      <c r="E32" s="234"/>
      <c r="F32" s="235"/>
      <c r="G32" s="235">
        <f>SUMIF(AG33:AG37,"&lt;&gt;NOR",G33:G37)</f>
        <v>0</v>
      </c>
      <c r="H32" s="235"/>
      <c r="I32" s="235">
        <f>SUM(I33:I37)</f>
        <v>0</v>
      </c>
      <c r="J32" s="235"/>
      <c r="K32" s="235">
        <f>SUM(K33:K37)</f>
        <v>0</v>
      </c>
      <c r="L32" s="235"/>
      <c r="M32" s="235">
        <f>SUM(M33:M37)</f>
        <v>0</v>
      </c>
      <c r="N32" s="235"/>
      <c r="O32" s="235">
        <f>SUM(O33:O37)</f>
        <v>5.35</v>
      </c>
      <c r="P32" s="235"/>
      <c r="Q32" s="236">
        <f>SUM(Q33:Q37)</f>
        <v>0</v>
      </c>
      <c r="R32" s="230"/>
      <c r="S32" s="230"/>
      <c r="T32" s="230"/>
      <c r="U32" s="230"/>
      <c r="V32" s="230">
        <f>SUM(V33:V37)</f>
        <v>1.92</v>
      </c>
      <c r="W32" s="230"/>
      <c r="AG32" t="s">
        <v>272</v>
      </c>
    </row>
    <row r="33" spans="1:60" outlineLevel="1" x14ac:dyDescent="0.25">
      <c r="A33" s="237">
        <v>11</v>
      </c>
      <c r="B33" s="238" t="s">
        <v>2408</v>
      </c>
      <c r="C33" s="253" t="s">
        <v>2409</v>
      </c>
      <c r="D33" s="239" t="s">
        <v>275</v>
      </c>
      <c r="E33" s="240">
        <v>0.48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2.5589200000000001</v>
      </c>
      <c r="O33" s="242">
        <f>ROUND(E33*N33,2)</f>
        <v>1.23</v>
      </c>
      <c r="P33" s="242">
        <v>0</v>
      </c>
      <c r="Q33" s="243">
        <f>ROUND(E33*P33,2)</f>
        <v>0</v>
      </c>
      <c r="R33" s="225"/>
      <c r="S33" s="225" t="s">
        <v>276</v>
      </c>
      <c r="T33" s="225" t="s">
        <v>277</v>
      </c>
      <c r="U33" s="225">
        <v>4</v>
      </c>
      <c r="V33" s="225">
        <f>ROUND(E33*U33,2)</f>
        <v>1.92</v>
      </c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346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4" t="s">
        <v>2410</v>
      </c>
      <c r="D34" s="226"/>
      <c r="E34" s="227">
        <v>0.48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280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37">
        <v>12</v>
      </c>
      <c r="B35" s="238" t="s">
        <v>2411</v>
      </c>
      <c r="C35" s="253" t="s">
        <v>2412</v>
      </c>
      <c r="D35" s="239" t="s">
        <v>275</v>
      </c>
      <c r="E35" s="240">
        <v>2.5125000000000002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1.63</v>
      </c>
      <c r="O35" s="242">
        <f>ROUND(E35*N35,2)</f>
        <v>4.0999999999999996</v>
      </c>
      <c r="P35" s="242">
        <v>0</v>
      </c>
      <c r="Q35" s="243">
        <f>ROUND(E35*P35,2)</f>
        <v>0</v>
      </c>
      <c r="R35" s="225"/>
      <c r="S35" s="225" t="s">
        <v>289</v>
      </c>
      <c r="T35" s="225" t="s">
        <v>277</v>
      </c>
      <c r="U35" s="225">
        <v>0</v>
      </c>
      <c r="V35" s="225">
        <f>ROUND(E35*U35,2)</f>
        <v>0</v>
      </c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346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4" t="s">
        <v>2413</v>
      </c>
      <c r="D36" s="226"/>
      <c r="E36" s="227">
        <v>2.5125000000000002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280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44">
        <v>13</v>
      </c>
      <c r="B37" s="245" t="s">
        <v>2414</v>
      </c>
      <c r="C37" s="255" t="s">
        <v>2415</v>
      </c>
      <c r="D37" s="246" t="s">
        <v>370</v>
      </c>
      <c r="E37" s="247">
        <v>40.200000000000003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9">
        <v>4.8999999999999998E-4</v>
      </c>
      <c r="O37" s="249">
        <f>ROUND(E37*N37,2)</f>
        <v>0.02</v>
      </c>
      <c r="P37" s="249">
        <v>0</v>
      </c>
      <c r="Q37" s="250">
        <f>ROUND(E37*P37,2)</f>
        <v>0</v>
      </c>
      <c r="R37" s="225"/>
      <c r="S37" s="225" t="s">
        <v>289</v>
      </c>
      <c r="T37" s="225" t="s">
        <v>277</v>
      </c>
      <c r="U37" s="225">
        <v>0</v>
      </c>
      <c r="V37" s="225">
        <f>ROUND(E37*U37,2)</f>
        <v>0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346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x14ac:dyDescent="0.25">
      <c r="A38" s="231" t="s">
        <v>271</v>
      </c>
      <c r="B38" s="232" t="s">
        <v>132</v>
      </c>
      <c r="C38" s="252" t="s">
        <v>133</v>
      </c>
      <c r="D38" s="233"/>
      <c r="E38" s="234"/>
      <c r="F38" s="235"/>
      <c r="G38" s="235">
        <f>SUMIF(AG39:AG48,"&lt;&gt;NOR",G39:G48)</f>
        <v>0</v>
      </c>
      <c r="H38" s="235"/>
      <c r="I38" s="235">
        <f>SUM(I39:I48)</f>
        <v>0</v>
      </c>
      <c r="J38" s="235"/>
      <c r="K38" s="235">
        <f>SUM(K39:K48)</f>
        <v>0</v>
      </c>
      <c r="L38" s="235"/>
      <c r="M38" s="235">
        <f>SUM(M39:M48)</f>
        <v>0</v>
      </c>
      <c r="N38" s="235"/>
      <c r="O38" s="235">
        <f>SUM(O39:O48)</f>
        <v>76.309999999999988</v>
      </c>
      <c r="P38" s="235"/>
      <c r="Q38" s="236">
        <f>SUM(Q39:Q48)</f>
        <v>0</v>
      </c>
      <c r="R38" s="230"/>
      <c r="S38" s="230"/>
      <c r="T38" s="230"/>
      <c r="U38" s="230"/>
      <c r="V38" s="230">
        <f>SUM(V39:V48)</f>
        <v>0</v>
      </c>
      <c r="W38" s="230"/>
      <c r="AG38" t="s">
        <v>272</v>
      </c>
    </row>
    <row r="39" spans="1:60" outlineLevel="1" x14ac:dyDescent="0.25">
      <c r="A39" s="244">
        <v>14</v>
      </c>
      <c r="B39" s="245" t="s">
        <v>2416</v>
      </c>
      <c r="C39" s="255" t="s">
        <v>2417</v>
      </c>
      <c r="D39" s="246" t="s">
        <v>333</v>
      </c>
      <c r="E39" s="247">
        <v>5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1.465E-2</v>
      </c>
      <c r="O39" s="249">
        <f>ROUND(E39*N39,2)</f>
        <v>7.0000000000000007E-2</v>
      </c>
      <c r="P39" s="249">
        <v>0</v>
      </c>
      <c r="Q39" s="250">
        <f>ROUND(E39*P39,2)</f>
        <v>0</v>
      </c>
      <c r="R39" s="225"/>
      <c r="S39" s="225" t="s">
        <v>289</v>
      </c>
      <c r="T39" s="225" t="s">
        <v>277</v>
      </c>
      <c r="U39" s="225">
        <v>0</v>
      </c>
      <c r="V39" s="225">
        <f>ROUND(E39*U39,2)</f>
        <v>0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346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44">
        <v>15</v>
      </c>
      <c r="B40" s="245" t="s">
        <v>2418</v>
      </c>
      <c r="C40" s="255" t="s">
        <v>2419</v>
      </c>
      <c r="D40" s="246" t="s">
        <v>314</v>
      </c>
      <c r="E40" s="247">
        <v>98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0.50600999999999996</v>
      </c>
      <c r="O40" s="249">
        <f>ROUND(E40*N40,2)</f>
        <v>49.59</v>
      </c>
      <c r="P40" s="249">
        <v>0</v>
      </c>
      <c r="Q40" s="250">
        <f>ROUND(E40*P40,2)</f>
        <v>0</v>
      </c>
      <c r="R40" s="225"/>
      <c r="S40" s="225" t="s">
        <v>289</v>
      </c>
      <c r="T40" s="225" t="s">
        <v>277</v>
      </c>
      <c r="U40" s="225">
        <v>0</v>
      </c>
      <c r="V40" s="225">
        <f>ROUND(E40*U40,2)</f>
        <v>0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346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4">
        <v>16</v>
      </c>
      <c r="B41" s="245" t="s">
        <v>2420</v>
      </c>
      <c r="C41" s="255" t="s">
        <v>2421</v>
      </c>
      <c r="D41" s="246" t="s">
        <v>314</v>
      </c>
      <c r="E41" s="247">
        <v>98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5.5449999999999999E-2</v>
      </c>
      <c r="O41" s="249">
        <f>ROUND(E41*N41,2)</f>
        <v>5.43</v>
      </c>
      <c r="P41" s="249">
        <v>0</v>
      </c>
      <c r="Q41" s="250">
        <f>ROUND(E41*P41,2)</f>
        <v>0</v>
      </c>
      <c r="R41" s="225"/>
      <c r="S41" s="225" t="s">
        <v>289</v>
      </c>
      <c r="T41" s="225" t="s">
        <v>277</v>
      </c>
      <c r="U41" s="225">
        <v>0</v>
      </c>
      <c r="V41" s="225">
        <f>ROUND(E41*U41,2)</f>
        <v>0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346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4">
        <v>17</v>
      </c>
      <c r="B42" s="245" t="s">
        <v>2422</v>
      </c>
      <c r="C42" s="255" t="s">
        <v>2423</v>
      </c>
      <c r="D42" s="246" t="s">
        <v>333</v>
      </c>
      <c r="E42" s="247">
        <v>40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9">
        <v>8.8200000000000001E-2</v>
      </c>
      <c r="O42" s="249">
        <f>ROUND(E42*N42,2)</f>
        <v>3.53</v>
      </c>
      <c r="P42" s="249">
        <v>0</v>
      </c>
      <c r="Q42" s="250">
        <f>ROUND(E42*P42,2)</f>
        <v>0</v>
      </c>
      <c r="R42" s="225"/>
      <c r="S42" s="225" t="s">
        <v>289</v>
      </c>
      <c r="T42" s="225" t="s">
        <v>277</v>
      </c>
      <c r="U42" s="225">
        <v>0</v>
      </c>
      <c r="V42" s="225">
        <f>ROUND(E42*U42,2)</f>
        <v>0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346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44">
        <v>18</v>
      </c>
      <c r="B43" s="245" t="s">
        <v>2424</v>
      </c>
      <c r="C43" s="255" t="s">
        <v>2425</v>
      </c>
      <c r="D43" s="246" t="s">
        <v>333</v>
      </c>
      <c r="E43" s="247">
        <v>2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9">
        <v>5.9270000000000003E-2</v>
      </c>
      <c r="O43" s="249">
        <f>ROUND(E43*N43,2)</f>
        <v>0.12</v>
      </c>
      <c r="P43" s="249">
        <v>0</v>
      </c>
      <c r="Q43" s="250">
        <f>ROUND(E43*P43,2)</f>
        <v>0</v>
      </c>
      <c r="R43" s="225"/>
      <c r="S43" s="225" t="s">
        <v>289</v>
      </c>
      <c r="T43" s="225" t="s">
        <v>277</v>
      </c>
      <c r="U43" s="225">
        <v>0</v>
      </c>
      <c r="V43" s="225">
        <f>ROUND(E43*U43,2)</f>
        <v>0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346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44">
        <v>19</v>
      </c>
      <c r="B44" s="245" t="s">
        <v>2426</v>
      </c>
      <c r="C44" s="255" t="s">
        <v>2427</v>
      </c>
      <c r="D44" s="246" t="s">
        <v>333</v>
      </c>
      <c r="E44" s="247">
        <v>2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1.1E-4</v>
      </c>
      <c r="O44" s="249">
        <f>ROUND(E44*N44,2)</f>
        <v>0</v>
      </c>
      <c r="P44" s="249">
        <v>0</v>
      </c>
      <c r="Q44" s="250">
        <f>ROUND(E44*P44,2)</f>
        <v>0</v>
      </c>
      <c r="R44" s="225"/>
      <c r="S44" s="225" t="s">
        <v>289</v>
      </c>
      <c r="T44" s="225" t="s">
        <v>277</v>
      </c>
      <c r="U44" s="225">
        <v>0</v>
      </c>
      <c r="V44" s="225">
        <f>ROUND(E44*U44,2)</f>
        <v>0</v>
      </c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346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4">
        <v>20</v>
      </c>
      <c r="B45" s="245" t="s">
        <v>2428</v>
      </c>
      <c r="C45" s="255" t="s">
        <v>2429</v>
      </c>
      <c r="D45" s="246" t="s">
        <v>370</v>
      </c>
      <c r="E45" s="247">
        <v>41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9">
        <v>9.01E-2</v>
      </c>
      <c r="O45" s="249">
        <f>ROUND(E45*N45,2)</f>
        <v>3.69</v>
      </c>
      <c r="P45" s="249">
        <v>0</v>
      </c>
      <c r="Q45" s="250">
        <f>ROUND(E45*P45,2)</f>
        <v>0</v>
      </c>
      <c r="R45" s="225"/>
      <c r="S45" s="225" t="s">
        <v>289</v>
      </c>
      <c r="T45" s="225" t="s">
        <v>277</v>
      </c>
      <c r="U45" s="225">
        <v>0</v>
      </c>
      <c r="V45" s="225">
        <f>ROUND(E45*U45,2)</f>
        <v>0</v>
      </c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346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37">
        <v>21</v>
      </c>
      <c r="B46" s="238" t="s">
        <v>2430</v>
      </c>
      <c r="C46" s="253" t="s">
        <v>2431</v>
      </c>
      <c r="D46" s="239" t="s">
        <v>314</v>
      </c>
      <c r="E46" s="240">
        <v>106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2">
        <v>0.129</v>
      </c>
      <c r="O46" s="242">
        <f>ROUND(E46*N46,2)</f>
        <v>13.67</v>
      </c>
      <c r="P46" s="242">
        <v>0</v>
      </c>
      <c r="Q46" s="243">
        <f>ROUND(E46*P46,2)</f>
        <v>0</v>
      </c>
      <c r="R46" s="225"/>
      <c r="S46" s="225" t="s">
        <v>289</v>
      </c>
      <c r="T46" s="225" t="s">
        <v>277</v>
      </c>
      <c r="U46" s="225">
        <v>0</v>
      </c>
      <c r="V46" s="225">
        <f>ROUND(E46*U46,2)</f>
        <v>0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694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4" t="s">
        <v>2432</v>
      </c>
      <c r="D47" s="226"/>
      <c r="E47" s="227">
        <v>106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280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ht="20.399999999999999" outlineLevel="1" x14ac:dyDescent="0.25">
      <c r="A48" s="244">
        <v>22</v>
      </c>
      <c r="B48" s="245" t="s">
        <v>2433</v>
      </c>
      <c r="C48" s="255" t="s">
        <v>2434</v>
      </c>
      <c r="D48" s="246" t="s">
        <v>333</v>
      </c>
      <c r="E48" s="247">
        <v>5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9">
        <v>4.1200000000000001E-2</v>
      </c>
      <c r="O48" s="249">
        <f>ROUND(E48*N48,2)</f>
        <v>0.21</v>
      </c>
      <c r="P48" s="249">
        <v>0</v>
      </c>
      <c r="Q48" s="250">
        <f>ROUND(E48*P48,2)</f>
        <v>0</v>
      </c>
      <c r="R48" s="225" t="s">
        <v>672</v>
      </c>
      <c r="S48" s="225" t="s">
        <v>276</v>
      </c>
      <c r="T48" s="225" t="s">
        <v>277</v>
      </c>
      <c r="U48" s="225">
        <v>0</v>
      </c>
      <c r="V48" s="225">
        <f>ROUND(E48*U48,2)</f>
        <v>0</v>
      </c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694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x14ac:dyDescent="0.25">
      <c r="A49" s="231" t="s">
        <v>271</v>
      </c>
      <c r="B49" s="232" t="s">
        <v>150</v>
      </c>
      <c r="C49" s="252" t="s">
        <v>151</v>
      </c>
      <c r="D49" s="233"/>
      <c r="E49" s="234"/>
      <c r="F49" s="235"/>
      <c r="G49" s="235">
        <f>SUMIF(AG50:AG51,"&lt;&gt;NOR",G50:G51)</f>
        <v>0</v>
      </c>
      <c r="H49" s="235"/>
      <c r="I49" s="235">
        <f>SUM(I50:I51)</f>
        <v>0</v>
      </c>
      <c r="J49" s="235"/>
      <c r="K49" s="235">
        <f>SUM(K50:K51)</f>
        <v>0</v>
      </c>
      <c r="L49" s="235"/>
      <c r="M49" s="235">
        <f>SUM(M50:M51)</f>
        <v>0</v>
      </c>
      <c r="N49" s="235"/>
      <c r="O49" s="235">
        <f>SUM(O50:O51)</f>
        <v>24.68</v>
      </c>
      <c r="P49" s="235"/>
      <c r="Q49" s="236">
        <f>SUM(Q50:Q51)</f>
        <v>0</v>
      </c>
      <c r="R49" s="230"/>
      <c r="S49" s="230"/>
      <c r="T49" s="230"/>
      <c r="U49" s="230"/>
      <c r="V49" s="230">
        <f>SUM(V50:V51)</f>
        <v>0</v>
      </c>
      <c r="W49" s="230"/>
      <c r="AG49" t="s">
        <v>272</v>
      </c>
    </row>
    <row r="50" spans="1:60" outlineLevel="1" x14ac:dyDescent="0.25">
      <c r="A50" s="244">
        <v>23</v>
      </c>
      <c r="B50" s="245" t="s">
        <v>2435</v>
      </c>
      <c r="C50" s="255" t="s">
        <v>2436</v>
      </c>
      <c r="D50" s="246" t="s">
        <v>370</v>
      </c>
      <c r="E50" s="247">
        <v>106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9">
        <v>0.188</v>
      </c>
      <c r="O50" s="249">
        <f>ROUND(E50*N50,2)</f>
        <v>19.93</v>
      </c>
      <c r="P50" s="249">
        <v>0</v>
      </c>
      <c r="Q50" s="250">
        <f>ROUND(E50*P50,2)</f>
        <v>0</v>
      </c>
      <c r="R50" s="225"/>
      <c r="S50" s="225" t="s">
        <v>289</v>
      </c>
      <c r="T50" s="225" t="s">
        <v>277</v>
      </c>
      <c r="U50" s="225">
        <v>0</v>
      </c>
      <c r="V50" s="225">
        <f>ROUND(E50*U50,2)</f>
        <v>0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346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37">
        <v>24</v>
      </c>
      <c r="B51" s="238" t="s">
        <v>2437</v>
      </c>
      <c r="C51" s="253" t="s">
        <v>2438</v>
      </c>
      <c r="D51" s="239" t="s">
        <v>333</v>
      </c>
      <c r="E51" s="240">
        <v>106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2">
        <v>4.4769999999999997E-2</v>
      </c>
      <c r="O51" s="242">
        <f>ROUND(E51*N51,2)</f>
        <v>4.75</v>
      </c>
      <c r="P51" s="242">
        <v>0</v>
      </c>
      <c r="Q51" s="243">
        <f>ROUND(E51*P51,2)</f>
        <v>0</v>
      </c>
      <c r="R51" s="225"/>
      <c r="S51" s="225" t="s">
        <v>289</v>
      </c>
      <c r="T51" s="225" t="s">
        <v>277</v>
      </c>
      <c r="U51" s="225">
        <v>0</v>
      </c>
      <c r="V51" s="225">
        <f>ROUND(E51*U51,2)</f>
        <v>0</v>
      </c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694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5">
      <c r="A52" s="5"/>
      <c r="B52" s="6"/>
      <c r="C52" s="25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v>15</v>
      </c>
      <c r="AF52">
        <v>21</v>
      </c>
    </row>
    <row r="53" spans="1:60" x14ac:dyDescent="0.25">
      <c r="A53" s="209"/>
      <c r="B53" s="210" t="s">
        <v>31</v>
      </c>
      <c r="C53" s="259"/>
      <c r="D53" s="211"/>
      <c r="E53" s="212"/>
      <c r="F53" s="212"/>
      <c r="G53" s="251">
        <f>G8+G32+G38+G49</f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f>SUMIF(L7:L51,AE52,G7:G51)</f>
        <v>0</v>
      </c>
      <c r="AF53">
        <f>SUMIF(L7:L51,AF52,G7:G51)</f>
        <v>0</v>
      </c>
      <c r="AG53" t="s">
        <v>915</v>
      </c>
    </row>
    <row r="54" spans="1:60" x14ac:dyDescent="0.25">
      <c r="A54" s="5"/>
      <c r="B54" s="6"/>
      <c r="C54" s="25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 x14ac:dyDescent="0.25">
      <c r="A55" s="5"/>
      <c r="B55" s="6"/>
      <c r="C55" s="258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5">
      <c r="A56" s="213" t="s">
        <v>916</v>
      </c>
      <c r="B56" s="213"/>
      <c r="C56" s="260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5">
      <c r="A57" s="214"/>
      <c r="B57" s="215"/>
      <c r="C57" s="261"/>
      <c r="D57" s="215"/>
      <c r="E57" s="215"/>
      <c r="F57" s="215"/>
      <c r="G57" s="21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G57" t="s">
        <v>917</v>
      </c>
    </row>
    <row r="58" spans="1:60" x14ac:dyDescent="0.25">
      <c r="A58" s="217"/>
      <c r="B58" s="218"/>
      <c r="C58" s="262"/>
      <c r="D58" s="218"/>
      <c r="E58" s="218"/>
      <c r="F58" s="218"/>
      <c r="G58" s="21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5">
      <c r="A59" s="217"/>
      <c r="B59" s="218"/>
      <c r="C59" s="262"/>
      <c r="D59" s="218"/>
      <c r="E59" s="218"/>
      <c r="F59" s="218"/>
      <c r="G59" s="21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5">
      <c r="A60" s="217"/>
      <c r="B60" s="218"/>
      <c r="C60" s="262"/>
      <c r="D60" s="218"/>
      <c r="E60" s="218"/>
      <c r="F60" s="218"/>
      <c r="G60" s="21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5">
      <c r="A61" s="220"/>
      <c r="B61" s="221"/>
      <c r="C61" s="263"/>
      <c r="D61" s="221"/>
      <c r="E61" s="221"/>
      <c r="F61" s="221"/>
      <c r="G61" s="22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5">
      <c r="A62" s="5"/>
      <c r="B62" s="6"/>
      <c r="C62" s="258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5">
      <c r="C63" s="264"/>
      <c r="D63" s="190"/>
      <c r="AG63" t="s">
        <v>918</v>
      </c>
    </row>
    <row r="64" spans="1:60" x14ac:dyDescent="0.25">
      <c r="D64" s="190"/>
    </row>
    <row r="65" spans="4:4" x14ac:dyDescent="0.25">
      <c r="D65" s="190"/>
    </row>
    <row r="66" spans="4:4" x14ac:dyDescent="0.25">
      <c r="D66" s="190"/>
    </row>
    <row r="67" spans="4:4" x14ac:dyDescent="0.25">
      <c r="D67" s="190"/>
    </row>
    <row r="68" spans="4:4" x14ac:dyDescent="0.25">
      <c r="D68" s="190"/>
    </row>
    <row r="69" spans="4:4" x14ac:dyDescent="0.25">
      <c r="D69" s="190"/>
    </row>
    <row r="70" spans="4:4" x14ac:dyDescent="0.25">
      <c r="D70" s="190"/>
    </row>
    <row r="71" spans="4:4" x14ac:dyDescent="0.25">
      <c r="D71" s="190"/>
    </row>
    <row r="72" spans="4:4" x14ac:dyDescent="0.25">
      <c r="D72" s="190"/>
    </row>
    <row r="73" spans="4:4" x14ac:dyDescent="0.25">
      <c r="D73" s="190"/>
    </row>
    <row r="74" spans="4:4" x14ac:dyDescent="0.25">
      <c r="D74" s="190"/>
    </row>
    <row r="75" spans="4:4" x14ac:dyDescent="0.25">
      <c r="D75" s="190"/>
    </row>
    <row r="76" spans="4:4" x14ac:dyDescent="0.25">
      <c r="D76" s="190"/>
    </row>
    <row r="77" spans="4:4" x14ac:dyDescent="0.25">
      <c r="D77" s="190"/>
    </row>
    <row r="78" spans="4:4" x14ac:dyDescent="0.25">
      <c r="D78" s="190"/>
    </row>
    <row r="79" spans="4:4" x14ac:dyDescent="0.25">
      <c r="D79" s="190"/>
    </row>
    <row r="80" spans="4:4" x14ac:dyDescent="0.25">
      <c r="D80" s="190"/>
    </row>
    <row r="81" spans="4:4" x14ac:dyDescent="0.25">
      <c r="D81" s="190"/>
    </row>
    <row r="82" spans="4:4" x14ac:dyDescent="0.25">
      <c r="D82" s="190"/>
    </row>
    <row r="83" spans="4:4" x14ac:dyDescent="0.25">
      <c r="D83" s="190"/>
    </row>
    <row r="84" spans="4:4" x14ac:dyDescent="0.25">
      <c r="D84" s="190"/>
    </row>
    <row r="85" spans="4:4" x14ac:dyDescent="0.25">
      <c r="D85" s="190"/>
    </row>
    <row r="86" spans="4:4" x14ac:dyDescent="0.25">
      <c r="D86" s="190"/>
    </row>
    <row r="87" spans="4:4" x14ac:dyDescent="0.25">
      <c r="D87" s="190"/>
    </row>
    <row r="88" spans="4:4" x14ac:dyDescent="0.25">
      <c r="D88" s="190"/>
    </row>
    <row r="89" spans="4:4" x14ac:dyDescent="0.25">
      <c r="D89" s="190"/>
    </row>
    <row r="90" spans="4:4" x14ac:dyDescent="0.25">
      <c r="D90" s="190"/>
    </row>
    <row r="91" spans="4:4" x14ac:dyDescent="0.25">
      <c r="D91" s="190"/>
    </row>
    <row r="92" spans="4:4" x14ac:dyDescent="0.25">
      <c r="D92" s="190"/>
    </row>
    <row r="93" spans="4:4" x14ac:dyDescent="0.25">
      <c r="D93" s="190"/>
    </row>
    <row r="94" spans="4:4" x14ac:dyDescent="0.25">
      <c r="D94" s="190"/>
    </row>
    <row r="95" spans="4:4" x14ac:dyDescent="0.25">
      <c r="D95" s="190"/>
    </row>
    <row r="96" spans="4:4" x14ac:dyDescent="0.25">
      <c r="D96" s="190"/>
    </row>
    <row r="97" spans="4:4" x14ac:dyDescent="0.25">
      <c r="D97" s="190"/>
    </row>
    <row r="98" spans="4:4" x14ac:dyDescent="0.25">
      <c r="D98" s="190"/>
    </row>
    <row r="99" spans="4:4" x14ac:dyDescent="0.25">
      <c r="D99" s="190"/>
    </row>
    <row r="100" spans="4:4" x14ac:dyDescent="0.25">
      <c r="D100" s="190"/>
    </row>
    <row r="101" spans="4:4" x14ac:dyDescent="0.25">
      <c r="D101" s="190"/>
    </row>
    <row r="102" spans="4:4" x14ac:dyDescent="0.25">
      <c r="D102" s="190"/>
    </row>
    <row r="103" spans="4:4" x14ac:dyDescent="0.25">
      <c r="D103" s="190"/>
    </row>
    <row r="104" spans="4:4" x14ac:dyDescent="0.25">
      <c r="D104" s="190"/>
    </row>
    <row r="105" spans="4:4" x14ac:dyDescent="0.25">
      <c r="D105" s="190"/>
    </row>
    <row r="106" spans="4:4" x14ac:dyDescent="0.25">
      <c r="D106" s="190"/>
    </row>
    <row r="107" spans="4:4" x14ac:dyDescent="0.25">
      <c r="D107" s="190"/>
    </row>
    <row r="108" spans="4:4" x14ac:dyDescent="0.25">
      <c r="D108" s="190"/>
    </row>
    <row r="109" spans="4:4" x14ac:dyDescent="0.25">
      <c r="D109" s="190"/>
    </row>
    <row r="110" spans="4:4" x14ac:dyDescent="0.25">
      <c r="D110" s="190"/>
    </row>
    <row r="111" spans="4:4" x14ac:dyDescent="0.25">
      <c r="D111" s="190"/>
    </row>
    <row r="112" spans="4:4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62DnP2OjKHBL2ZtNTHw8pgfA42MPrjGpH5xcdL7rFJ4kXVoFKBpEPAOCQS9HR5WVjXkLkfMZK80pUdKSjXBDRw==" saltValue="G1keG7+wcTm1KGuOofWU2A==" spinCount="100000" sheet="1"/>
  <mergeCells count="6">
    <mergeCell ref="A1:G1"/>
    <mergeCell ref="C2:G2"/>
    <mergeCell ref="C3:G3"/>
    <mergeCell ref="C4:G4"/>
    <mergeCell ref="A56:C56"/>
    <mergeCell ref="A57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247</v>
      </c>
    </row>
    <row r="2" spans="1:60" ht="25.05" customHeight="1" x14ac:dyDescent="0.25">
      <c r="A2" s="192" t="s">
        <v>8</v>
      </c>
      <c r="B2" s="77" t="s">
        <v>43</v>
      </c>
      <c r="C2" s="195" t="s">
        <v>44</v>
      </c>
      <c r="D2" s="193"/>
      <c r="E2" s="193"/>
      <c r="F2" s="193"/>
      <c r="G2" s="194"/>
      <c r="AG2" t="s">
        <v>248</v>
      </c>
    </row>
    <row r="3" spans="1:60" ht="25.05" customHeight="1" x14ac:dyDescent="0.25">
      <c r="A3" s="192" t="s">
        <v>9</v>
      </c>
      <c r="B3" s="77" t="s">
        <v>78</v>
      </c>
      <c r="C3" s="195" t="s">
        <v>79</v>
      </c>
      <c r="D3" s="193"/>
      <c r="E3" s="193"/>
      <c r="F3" s="193"/>
      <c r="G3" s="194"/>
      <c r="AC3" s="125" t="s">
        <v>248</v>
      </c>
      <c r="AG3" t="s">
        <v>249</v>
      </c>
    </row>
    <row r="4" spans="1:60" ht="25.05" customHeight="1" x14ac:dyDescent="0.25">
      <c r="A4" s="196" t="s">
        <v>10</v>
      </c>
      <c r="B4" s="197" t="s">
        <v>76</v>
      </c>
      <c r="C4" s="198" t="s">
        <v>77</v>
      </c>
      <c r="D4" s="199"/>
      <c r="E4" s="199"/>
      <c r="F4" s="199"/>
      <c r="G4" s="200"/>
      <c r="AG4" t="s">
        <v>250</v>
      </c>
    </row>
    <row r="5" spans="1:60" x14ac:dyDescent="0.25">
      <c r="D5" s="190"/>
    </row>
    <row r="6" spans="1:60" ht="39.6" x14ac:dyDescent="0.25">
      <c r="A6" s="202" t="s">
        <v>251</v>
      </c>
      <c r="B6" s="204" t="s">
        <v>252</v>
      </c>
      <c r="C6" s="204" t="s">
        <v>253</v>
      </c>
      <c r="D6" s="203" t="s">
        <v>254</v>
      </c>
      <c r="E6" s="202" t="s">
        <v>255</v>
      </c>
      <c r="F6" s="201" t="s">
        <v>256</v>
      </c>
      <c r="G6" s="202" t="s">
        <v>31</v>
      </c>
      <c r="H6" s="205" t="s">
        <v>32</v>
      </c>
      <c r="I6" s="205" t="s">
        <v>257</v>
      </c>
      <c r="J6" s="205" t="s">
        <v>33</v>
      </c>
      <c r="K6" s="205" t="s">
        <v>258</v>
      </c>
      <c r="L6" s="205" t="s">
        <v>259</v>
      </c>
      <c r="M6" s="205" t="s">
        <v>260</v>
      </c>
      <c r="N6" s="205" t="s">
        <v>261</v>
      </c>
      <c r="O6" s="205" t="s">
        <v>262</v>
      </c>
      <c r="P6" s="205" t="s">
        <v>263</v>
      </c>
      <c r="Q6" s="205" t="s">
        <v>264</v>
      </c>
      <c r="R6" s="205" t="s">
        <v>265</v>
      </c>
      <c r="S6" s="205" t="s">
        <v>266</v>
      </c>
      <c r="T6" s="205" t="s">
        <v>267</v>
      </c>
      <c r="U6" s="205" t="s">
        <v>268</v>
      </c>
      <c r="V6" s="205" t="s">
        <v>269</v>
      </c>
      <c r="W6" s="205" t="s">
        <v>270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31" t="s">
        <v>271</v>
      </c>
      <c r="B8" s="232" t="s">
        <v>106</v>
      </c>
      <c r="C8" s="252" t="s">
        <v>107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5"/>
      <c r="O8" s="235">
        <f>SUM(O9:O16)</f>
        <v>0</v>
      </c>
      <c r="P8" s="235"/>
      <c r="Q8" s="236">
        <f>SUM(Q9:Q16)</f>
        <v>0</v>
      </c>
      <c r="R8" s="230"/>
      <c r="S8" s="230"/>
      <c r="T8" s="230"/>
      <c r="U8" s="230"/>
      <c r="V8" s="230">
        <f>SUM(V9:V16)</f>
        <v>0</v>
      </c>
      <c r="W8" s="230"/>
      <c r="AG8" t="s">
        <v>272</v>
      </c>
    </row>
    <row r="9" spans="1:60" outlineLevel="1" x14ac:dyDescent="0.25">
      <c r="A9" s="237">
        <v>1</v>
      </c>
      <c r="B9" s="238" t="s">
        <v>2388</v>
      </c>
      <c r="C9" s="253" t="s">
        <v>2389</v>
      </c>
      <c r="D9" s="239" t="s">
        <v>275</v>
      </c>
      <c r="E9" s="240">
        <v>5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3">
        <f>ROUND(E9*P9,2)</f>
        <v>0</v>
      </c>
      <c r="R9" s="225"/>
      <c r="S9" s="225" t="s">
        <v>289</v>
      </c>
      <c r="T9" s="225" t="s">
        <v>277</v>
      </c>
      <c r="U9" s="225">
        <v>0</v>
      </c>
      <c r="V9" s="225">
        <f>ROUND(E9*U9,2)</f>
        <v>0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346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4" t="s">
        <v>2439</v>
      </c>
      <c r="D10" s="226"/>
      <c r="E10" s="227">
        <v>5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280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7">
        <v>2</v>
      </c>
      <c r="B11" s="238" t="s">
        <v>2391</v>
      </c>
      <c r="C11" s="253" t="s">
        <v>2392</v>
      </c>
      <c r="D11" s="239" t="s">
        <v>275</v>
      </c>
      <c r="E11" s="240">
        <v>5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3">
        <f>ROUND(E11*P11,2)</f>
        <v>0</v>
      </c>
      <c r="R11" s="225"/>
      <c r="S11" s="225" t="s">
        <v>289</v>
      </c>
      <c r="T11" s="225" t="s">
        <v>277</v>
      </c>
      <c r="U11" s="225">
        <v>0</v>
      </c>
      <c r="V11" s="225">
        <f>ROUND(E11*U11,2)</f>
        <v>0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346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4" t="s">
        <v>2439</v>
      </c>
      <c r="D12" s="226"/>
      <c r="E12" s="227">
        <v>5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280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37">
        <v>3</v>
      </c>
      <c r="B13" s="238" t="s">
        <v>2395</v>
      </c>
      <c r="C13" s="253" t="s">
        <v>2396</v>
      </c>
      <c r="D13" s="239" t="s">
        <v>275</v>
      </c>
      <c r="E13" s="240">
        <v>5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3">
        <f>ROUND(E13*P13,2)</f>
        <v>0</v>
      </c>
      <c r="R13" s="225"/>
      <c r="S13" s="225" t="s">
        <v>289</v>
      </c>
      <c r="T13" s="225" t="s">
        <v>277</v>
      </c>
      <c r="U13" s="225">
        <v>0</v>
      </c>
      <c r="V13" s="225">
        <f>ROUND(E13*U13,2)</f>
        <v>0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346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54" t="s">
        <v>2439</v>
      </c>
      <c r="D14" s="226"/>
      <c r="E14" s="227">
        <v>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280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7">
        <v>4</v>
      </c>
      <c r="B15" s="238" t="s">
        <v>302</v>
      </c>
      <c r="C15" s="253" t="s">
        <v>2398</v>
      </c>
      <c r="D15" s="239" t="s">
        <v>275</v>
      </c>
      <c r="E15" s="240">
        <v>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3">
        <f>ROUND(E15*P15,2)</f>
        <v>0</v>
      </c>
      <c r="R15" s="225"/>
      <c r="S15" s="225" t="s">
        <v>289</v>
      </c>
      <c r="T15" s="225" t="s">
        <v>277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346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4" t="s">
        <v>2439</v>
      </c>
      <c r="D16" s="226"/>
      <c r="E16" s="227">
        <v>5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280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31" t="s">
        <v>271</v>
      </c>
      <c r="B17" s="232" t="s">
        <v>122</v>
      </c>
      <c r="C17" s="252" t="s">
        <v>123</v>
      </c>
      <c r="D17" s="233"/>
      <c r="E17" s="234"/>
      <c r="F17" s="235"/>
      <c r="G17" s="235">
        <f>SUMIF(AG18:AG19,"&lt;&gt;NOR",G18:G19)</f>
        <v>0</v>
      </c>
      <c r="H17" s="235"/>
      <c r="I17" s="235">
        <f>SUM(I18:I19)</f>
        <v>0</v>
      </c>
      <c r="J17" s="235"/>
      <c r="K17" s="235">
        <f>SUM(K18:K19)</f>
        <v>0</v>
      </c>
      <c r="L17" s="235"/>
      <c r="M17" s="235">
        <f>SUM(M18:M19)</f>
        <v>0</v>
      </c>
      <c r="N17" s="235"/>
      <c r="O17" s="235">
        <f>SUM(O18:O19)</f>
        <v>0.17</v>
      </c>
      <c r="P17" s="235"/>
      <c r="Q17" s="236">
        <f>SUM(Q18:Q19)</f>
        <v>0</v>
      </c>
      <c r="R17" s="230"/>
      <c r="S17" s="230"/>
      <c r="T17" s="230"/>
      <c r="U17" s="230"/>
      <c r="V17" s="230">
        <f>SUM(V18:V19)</f>
        <v>0.48</v>
      </c>
      <c r="W17" s="230"/>
      <c r="AG17" t="s">
        <v>272</v>
      </c>
    </row>
    <row r="18" spans="1:60" ht="20.399999999999999" outlineLevel="1" x14ac:dyDescent="0.25">
      <c r="A18" s="237">
        <v>5</v>
      </c>
      <c r="B18" s="238" t="s">
        <v>2440</v>
      </c>
      <c r="C18" s="253" t="s">
        <v>2441</v>
      </c>
      <c r="D18" s="239" t="s">
        <v>314</v>
      </c>
      <c r="E18" s="240">
        <v>0.6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0.27937000000000001</v>
      </c>
      <c r="O18" s="242">
        <f>ROUND(E18*N18,2)</f>
        <v>0.17</v>
      </c>
      <c r="P18" s="242">
        <v>0</v>
      </c>
      <c r="Q18" s="243">
        <f>ROUND(E18*P18,2)</f>
        <v>0</v>
      </c>
      <c r="R18" s="225"/>
      <c r="S18" s="225" t="s">
        <v>276</v>
      </c>
      <c r="T18" s="225" t="s">
        <v>676</v>
      </c>
      <c r="U18" s="225">
        <v>0.79649999999999999</v>
      </c>
      <c r="V18" s="225">
        <f>ROUND(E18*U18,2)</f>
        <v>0.48</v>
      </c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455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4" t="s">
        <v>2442</v>
      </c>
      <c r="D19" s="226"/>
      <c r="E19" s="227">
        <v>0.6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280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x14ac:dyDescent="0.25">
      <c r="A20" s="231" t="s">
        <v>271</v>
      </c>
      <c r="B20" s="232" t="s">
        <v>132</v>
      </c>
      <c r="C20" s="252" t="s">
        <v>133</v>
      </c>
      <c r="D20" s="233"/>
      <c r="E20" s="234"/>
      <c r="F20" s="235"/>
      <c r="G20" s="235">
        <f>SUMIF(AG21:AG22,"&lt;&gt;NOR",G21:G22)</f>
        <v>0</v>
      </c>
      <c r="H20" s="235"/>
      <c r="I20" s="235">
        <f>SUM(I21:I22)</f>
        <v>0</v>
      </c>
      <c r="J20" s="235"/>
      <c r="K20" s="235">
        <f>SUM(K21:K22)</f>
        <v>0</v>
      </c>
      <c r="L20" s="235"/>
      <c r="M20" s="235">
        <f>SUM(M21:M22)</f>
        <v>0</v>
      </c>
      <c r="N20" s="235"/>
      <c r="O20" s="235">
        <f>SUM(O21:O22)</f>
        <v>10.47</v>
      </c>
      <c r="P20" s="235"/>
      <c r="Q20" s="236">
        <f>SUM(Q21:Q22)</f>
        <v>0</v>
      </c>
      <c r="R20" s="230"/>
      <c r="S20" s="230"/>
      <c r="T20" s="230"/>
      <c r="U20" s="230"/>
      <c r="V20" s="230">
        <f>SUM(V21:V22)</f>
        <v>0.73</v>
      </c>
      <c r="W20" s="230"/>
      <c r="AG20" t="s">
        <v>272</v>
      </c>
    </row>
    <row r="21" spans="1:60" outlineLevel="1" x14ac:dyDescent="0.25">
      <c r="A21" s="237">
        <v>6</v>
      </c>
      <c r="B21" s="238" t="s">
        <v>2443</v>
      </c>
      <c r="C21" s="253" t="s">
        <v>2444</v>
      </c>
      <c r="D21" s="239" t="s">
        <v>314</v>
      </c>
      <c r="E21" s="240">
        <v>25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0.41894999999999999</v>
      </c>
      <c r="O21" s="242">
        <f>ROUND(E21*N21,2)</f>
        <v>10.47</v>
      </c>
      <c r="P21" s="242">
        <v>0</v>
      </c>
      <c r="Q21" s="243">
        <f>ROUND(E21*P21,2)</f>
        <v>0</v>
      </c>
      <c r="R21" s="225"/>
      <c r="S21" s="225" t="s">
        <v>276</v>
      </c>
      <c r="T21" s="225" t="s">
        <v>810</v>
      </c>
      <c r="U21" s="225">
        <v>2.9000000000000001E-2</v>
      </c>
      <c r="V21" s="225">
        <f>ROUND(E21*U21,2)</f>
        <v>0.73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455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4" t="s">
        <v>2445</v>
      </c>
      <c r="D22" s="226"/>
      <c r="E22" s="227">
        <v>25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280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x14ac:dyDescent="0.25">
      <c r="A23" s="231" t="s">
        <v>271</v>
      </c>
      <c r="B23" s="232" t="s">
        <v>246</v>
      </c>
      <c r="C23" s="252" t="s">
        <v>30</v>
      </c>
      <c r="D23" s="233"/>
      <c r="E23" s="234"/>
      <c r="F23" s="235"/>
      <c r="G23" s="235">
        <f>SUMIF(AG24:AG25,"&lt;&gt;NOR",G24:G25)</f>
        <v>0</v>
      </c>
      <c r="H23" s="235"/>
      <c r="I23" s="235">
        <f>SUM(I24:I25)</f>
        <v>0</v>
      </c>
      <c r="J23" s="235"/>
      <c r="K23" s="235">
        <f>SUM(K24:K25)</f>
        <v>0</v>
      </c>
      <c r="L23" s="235"/>
      <c r="M23" s="235">
        <f>SUM(M24:M25)</f>
        <v>0</v>
      </c>
      <c r="N23" s="235"/>
      <c r="O23" s="235">
        <f>SUM(O24:O25)</f>
        <v>0</v>
      </c>
      <c r="P23" s="235"/>
      <c r="Q23" s="236">
        <f>SUM(Q24:Q25)</f>
        <v>0</v>
      </c>
      <c r="R23" s="230"/>
      <c r="S23" s="230"/>
      <c r="T23" s="230"/>
      <c r="U23" s="230"/>
      <c r="V23" s="230">
        <f>SUM(V24:V25)</f>
        <v>0</v>
      </c>
      <c r="W23" s="230"/>
      <c r="AG23" t="s">
        <v>272</v>
      </c>
    </row>
    <row r="24" spans="1:60" outlineLevel="1" x14ac:dyDescent="0.25">
      <c r="A24" s="244">
        <v>7</v>
      </c>
      <c r="B24" s="245" t="s">
        <v>2446</v>
      </c>
      <c r="C24" s="255" t="s">
        <v>2447</v>
      </c>
      <c r="D24" s="246" t="s">
        <v>901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0</v>
      </c>
      <c r="O24" s="249">
        <f>ROUND(E24*N24,2)</f>
        <v>0</v>
      </c>
      <c r="P24" s="249">
        <v>0</v>
      </c>
      <c r="Q24" s="250">
        <f>ROUND(E24*P24,2)</f>
        <v>0</v>
      </c>
      <c r="R24" s="225"/>
      <c r="S24" s="225" t="s">
        <v>276</v>
      </c>
      <c r="T24" s="225" t="s">
        <v>277</v>
      </c>
      <c r="U24" s="225">
        <v>0</v>
      </c>
      <c r="V24" s="225">
        <f>ROUND(E24*U24,2)</f>
        <v>0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902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37">
        <v>8</v>
      </c>
      <c r="B25" s="238" t="s">
        <v>2448</v>
      </c>
      <c r="C25" s="253" t="s">
        <v>2449</v>
      </c>
      <c r="D25" s="239" t="s">
        <v>901</v>
      </c>
      <c r="E25" s="240">
        <v>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3">
        <f>ROUND(E25*P25,2)</f>
        <v>0</v>
      </c>
      <c r="R25" s="225"/>
      <c r="S25" s="225" t="s">
        <v>276</v>
      </c>
      <c r="T25" s="225" t="s">
        <v>277</v>
      </c>
      <c r="U25" s="225">
        <v>0</v>
      </c>
      <c r="V25" s="225">
        <f>ROUND(E25*U25,2)</f>
        <v>0</v>
      </c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902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x14ac:dyDescent="0.25">
      <c r="A26" s="5"/>
      <c r="B26" s="6"/>
      <c r="C26" s="25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E26">
        <v>15</v>
      </c>
      <c r="AF26">
        <v>21</v>
      </c>
    </row>
    <row r="27" spans="1:60" x14ac:dyDescent="0.25">
      <c r="A27" s="209"/>
      <c r="B27" s="210" t="s">
        <v>31</v>
      </c>
      <c r="C27" s="259"/>
      <c r="D27" s="211"/>
      <c r="E27" s="212"/>
      <c r="F27" s="212"/>
      <c r="G27" s="251">
        <f>G8+G17+G20+G23</f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E27">
        <f>SUMIF(L7:L25,AE26,G7:G25)</f>
        <v>0</v>
      </c>
      <c r="AF27">
        <f>SUMIF(L7:L25,AF26,G7:G25)</f>
        <v>0</v>
      </c>
      <c r="AG27" t="s">
        <v>915</v>
      </c>
    </row>
    <row r="28" spans="1:60" x14ac:dyDescent="0.25">
      <c r="A28" s="5"/>
      <c r="B28" s="6"/>
      <c r="C28" s="25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5">
      <c r="A29" s="5"/>
      <c r="B29" s="6"/>
      <c r="C29" s="25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5">
      <c r="A30" s="213" t="s">
        <v>916</v>
      </c>
      <c r="B30" s="213"/>
      <c r="C30" s="260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5">
      <c r="A31" s="214"/>
      <c r="B31" s="215"/>
      <c r="C31" s="261"/>
      <c r="D31" s="215"/>
      <c r="E31" s="215"/>
      <c r="F31" s="215"/>
      <c r="G31" s="21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G31" t="s">
        <v>917</v>
      </c>
    </row>
    <row r="32" spans="1:60" x14ac:dyDescent="0.25">
      <c r="A32" s="217"/>
      <c r="B32" s="218"/>
      <c r="C32" s="262"/>
      <c r="D32" s="218"/>
      <c r="E32" s="218"/>
      <c r="F32" s="218"/>
      <c r="G32" s="21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5">
      <c r="A33" s="217"/>
      <c r="B33" s="218"/>
      <c r="C33" s="262"/>
      <c r="D33" s="218"/>
      <c r="E33" s="218"/>
      <c r="F33" s="218"/>
      <c r="G33" s="21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5">
      <c r="A34" s="217"/>
      <c r="B34" s="218"/>
      <c r="C34" s="262"/>
      <c r="D34" s="218"/>
      <c r="E34" s="218"/>
      <c r="F34" s="218"/>
      <c r="G34" s="21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5">
      <c r="A35" s="220"/>
      <c r="B35" s="221"/>
      <c r="C35" s="263"/>
      <c r="D35" s="221"/>
      <c r="E35" s="221"/>
      <c r="F35" s="221"/>
      <c r="G35" s="22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5">
      <c r="A36" s="5"/>
      <c r="B36" s="6"/>
      <c r="C36" s="258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5">
      <c r="C37" s="264"/>
      <c r="D37" s="190"/>
      <c r="AG37" t="s">
        <v>918</v>
      </c>
    </row>
    <row r="38" spans="1:33" x14ac:dyDescent="0.25">
      <c r="D38" s="190"/>
    </row>
    <row r="39" spans="1:33" x14ac:dyDescent="0.25">
      <c r="D39" s="190"/>
    </row>
    <row r="40" spans="1:33" x14ac:dyDescent="0.25">
      <c r="D40" s="190"/>
    </row>
    <row r="41" spans="1:33" x14ac:dyDescent="0.25">
      <c r="D41" s="190"/>
    </row>
    <row r="42" spans="1:33" x14ac:dyDescent="0.25">
      <c r="D42" s="190"/>
    </row>
    <row r="43" spans="1:33" x14ac:dyDescent="0.25">
      <c r="D43" s="190"/>
    </row>
    <row r="44" spans="1:33" x14ac:dyDescent="0.25">
      <c r="D44" s="190"/>
    </row>
    <row r="45" spans="1:33" x14ac:dyDescent="0.25">
      <c r="D45" s="190"/>
    </row>
    <row r="46" spans="1:33" x14ac:dyDescent="0.25">
      <c r="D46" s="190"/>
    </row>
    <row r="47" spans="1:33" x14ac:dyDescent="0.25">
      <c r="D47" s="190"/>
    </row>
    <row r="48" spans="1:33" x14ac:dyDescent="0.25">
      <c r="D48" s="190"/>
    </row>
    <row r="49" spans="4:4" x14ac:dyDescent="0.25">
      <c r="D49" s="190"/>
    </row>
    <row r="50" spans="4:4" x14ac:dyDescent="0.25">
      <c r="D50" s="190"/>
    </row>
    <row r="51" spans="4:4" x14ac:dyDescent="0.25">
      <c r="D51" s="190"/>
    </row>
    <row r="52" spans="4:4" x14ac:dyDescent="0.25">
      <c r="D52" s="190"/>
    </row>
    <row r="53" spans="4:4" x14ac:dyDescent="0.25">
      <c r="D53" s="190"/>
    </row>
    <row r="54" spans="4:4" x14ac:dyDescent="0.25">
      <c r="D54" s="190"/>
    </row>
    <row r="55" spans="4:4" x14ac:dyDescent="0.25">
      <c r="D55" s="190"/>
    </row>
    <row r="56" spans="4:4" x14ac:dyDescent="0.25">
      <c r="D56" s="190"/>
    </row>
    <row r="57" spans="4:4" x14ac:dyDescent="0.25">
      <c r="D57" s="190"/>
    </row>
    <row r="58" spans="4:4" x14ac:dyDescent="0.25">
      <c r="D58" s="190"/>
    </row>
    <row r="59" spans="4:4" x14ac:dyDescent="0.25">
      <c r="D59" s="190"/>
    </row>
    <row r="60" spans="4:4" x14ac:dyDescent="0.25">
      <c r="D60" s="190"/>
    </row>
    <row r="61" spans="4:4" x14ac:dyDescent="0.25">
      <c r="D61" s="190"/>
    </row>
    <row r="62" spans="4:4" x14ac:dyDescent="0.25">
      <c r="D62" s="190"/>
    </row>
    <row r="63" spans="4:4" x14ac:dyDescent="0.25">
      <c r="D63" s="190"/>
    </row>
    <row r="64" spans="4:4" x14ac:dyDescent="0.25">
      <c r="D64" s="190"/>
    </row>
    <row r="65" spans="4:4" x14ac:dyDescent="0.25">
      <c r="D65" s="190"/>
    </row>
    <row r="66" spans="4:4" x14ac:dyDescent="0.25">
      <c r="D66" s="190"/>
    </row>
    <row r="67" spans="4:4" x14ac:dyDescent="0.25">
      <c r="D67" s="190"/>
    </row>
    <row r="68" spans="4:4" x14ac:dyDescent="0.25">
      <c r="D68" s="190"/>
    </row>
    <row r="69" spans="4:4" x14ac:dyDescent="0.25">
      <c r="D69" s="190"/>
    </row>
    <row r="70" spans="4:4" x14ac:dyDescent="0.25">
      <c r="D70" s="190"/>
    </row>
    <row r="71" spans="4:4" x14ac:dyDescent="0.25">
      <c r="D71" s="190"/>
    </row>
    <row r="72" spans="4:4" x14ac:dyDescent="0.25">
      <c r="D72" s="190"/>
    </row>
    <row r="73" spans="4:4" x14ac:dyDescent="0.25">
      <c r="D73" s="190"/>
    </row>
    <row r="74" spans="4:4" x14ac:dyDescent="0.25">
      <c r="D74" s="190"/>
    </row>
    <row r="75" spans="4:4" x14ac:dyDescent="0.25">
      <c r="D75" s="190"/>
    </row>
    <row r="76" spans="4:4" x14ac:dyDescent="0.25">
      <c r="D76" s="190"/>
    </row>
    <row r="77" spans="4:4" x14ac:dyDescent="0.25">
      <c r="D77" s="190"/>
    </row>
    <row r="78" spans="4:4" x14ac:dyDescent="0.25">
      <c r="D78" s="190"/>
    </row>
    <row r="79" spans="4:4" x14ac:dyDescent="0.25">
      <c r="D79" s="190"/>
    </row>
    <row r="80" spans="4:4" x14ac:dyDescent="0.25">
      <c r="D80" s="190"/>
    </row>
    <row r="81" spans="4:4" x14ac:dyDescent="0.25">
      <c r="D81" s="190"/>
    </row>
    <row r="82" spans="4:4" x14ac:dyDescent="0.25">
      <c r="D82" s="190"/>
    </row>
    <row r="83" spans="4:4" x14ac:dyDescent="0.25">
      <c r="D83" s="190"/>
    </row>
    <row r="84" spans="4:4" x14ac:dyDescent="0.25">
      <c r="D84" s="190"/>
    </row>
    <row r="85" spans="4:4" x14ac:dyDescent="0.25">
      <c r="D85" s="190"/>
    </row>
    <row r="86" spans="4:4" x14ac:dyDescent="0.25">
      <c r="D86" s="190"/>
    </row>
    <row r="87" spans="4:4" x14ac:dyDescent="0.25">
      <c r="D87" s="190"/>
    </row>
    <row r="88" spans="4:4" x14ac:dyDescent="0.25">
      <c r="D88" s="190"/>
    </row>
    <row r="89" spans="4:4" x14ac:dyDescent="0.25">
      <c r="D89" s="190"/>
    </row>
    <row r="90" spans="4:4" x14ac:dyDescent="0.25">
      <c r="D90" s="190"/>
    </row>
    <row r="91" spans="4:4" x14ac:dyDescent="0.25">
      <c r="D91" s="190"/>
    </row>
    <row r="92" spans="4:4" x14ac:dyDescent="0.25">
      <c r="D92" s="190"/>
    </row>
    <row r="93" spans="4:4" x14ac:dyDescent="0.25">
      <c r="D93" s="190"/>
    </row>
    <row r="94" spans="4:4" x14ac:dyDescent="0.25">
      <c r="D94" s="190"/>
    </row>
    <row r="95" spans="4:4" x14ac:dyDescent="0.25">
      <c r="D95" s="190"/>
    </row>
    <row r="96" spans="4:4" x14ac:dyDescent="0.25">
      <c r="D96" s="190"/>
    </row>
    <row r="97" spans="4:4" x14ac:dyDescent="0.25">
      <c r="D97" s="190"/>
    </row>
    <row r="98" spans="4:4" x14ac:dyDescent="0.25">
      <c r="D98" s="190"/>
    </row>
    <row r="99" spans="4:4" x14ac:dyDescent="0.25">
      <c r="D99" s="190"/>
    </row>
    <row r="100" spans="4:4" x14ac:dyDescent="0.25">
      <c r="D100" s="190"/>
    </row>
    <row r="101" spans="4:4" x14ac:dyDescent="0.25">
      <c r="D101" s="190"/>
    </row>
    <row r="102" spans="4:4" x14ac:dyDescent="0.25">
      <c r="D102" s="190"/>
    </row>
    <row r="103" spans="4:4" x14ac:dyDescent="0.25">
      <c r="D103" s="190"/>
    </row>
    <row r="104" spans="4:4" x14ac:dyDescent="0.25">
      <c r="D104" s="190"/>
    </row>
    <row r="105" spans="4:4" x14ac:dyDescent="0.25">
      <c r="D105" s="190"/>
    </row>
    <row r="106" spans="4:4" x14ac:dyDescent="0.25">
      <c r="D106" s="190"/>
    </row>
    <row r="107" spans="4:4" x14ac:dyDescent="0.25">
      <c r="D107" s="190"/>
    </row>
    <row r="108" spans="4:4" x14ac:dyDescent="0.25">
      <c r="D108" s="190"/>
    </row>
    <row r="109" spans="4:4" x14ac:dyDescent="0.25">
      <c r="D109" s="190"/>
    </row>
    <row r="110" spans="4:4" x14ac:dyDescent="0.25">
      <c r="D110" s="190"/>
    </row>
    <row r="111" spans="4:4" x14ac:dyDescent="0.25">
      <c r="D111" s="190"/>
    </row>
    <row r="112" spans="4:4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algorithmName="SHA-512" hashValue="ujZ+nFPjnoASzw3ujx34/K8X0LGnIDGD9AvENyeZR8FVYT4ELsF1sshpkNXdjeRj8VV5FwoMTV6eCADd0f9l3w==" saltValue="d/BuC5NfQyaF4joiW4zFxA==" spinCount="100000" sheet="1"/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74</vt:i4>
      </vt:variant>
    </vt:vector>
  </HeadingPairs>
  <TitlesOfParts>
    <vt:vector size="92" baseType="lpstr">
      <vt:lpstr>Pokyny pro vyplnění</vt:lpstr>
      <vt:lpstr>Stavba</vt:lpstr>
      <vt:lpstr>VzorPolozky</vt:lpstr>
      <vt:lpstr>1.PP</vt:lpstr>
      <vt:lpstr>1.NP</vt:lpstr>
      <vt:lpstr>2.NP</vt:lpstr>
      <vt:lpstr>STŘECHA</vt:lpstr>
      <vt:lpstr>OKNA</vt:lpstr>
      <vt:lpstr>FASÁDA</vt:lpstr>
      <vt:lpstr>IZOLACE SUTERÉN</vt:lpstr>
      <vt:lpstr>VÝTAH</vt:lpstr>
      <vt:lpstr>ZVT</vt:lpstr>
      <vt:lpstr>TOPENÍ</vt:lpstr>
      <vt:lpstr>VZT</vt:lpstr>
      <vt:lpstr>SILNOPROUD</vt:lpstr>
      <vt:lpstr>SLABOPROUD</vt:lpstr>
      <vt:lpstr>PARK</vt:lpstr>
      <vt:lpstr>ÚPRAVY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'1.NP'!Názvy_tisku</vt:lpstr>
      <vt:lpstr>'1.PP'!Názvy_tisku</vt:lpstr>
      <vt:lpstr>'2.NP'!Názvy_tisku</vt:lpstr>
      <vt:lpstr>FASÁDA!Názvy_tisku</vt:lpstr>
      <vt:lpstr>'IZOLACE SUTERÉN'!Názvy_tisku</vt:lpstr>
      <vt:lpstr>OKNA!Názvy_tisku</vt:lpstr>
      <vt:lpstr>PARK!Názvy_tisku</vt:lpstr>
      <vt:lpstr>SILNOPROUD!Názvy_tisku</vt:lpstr>
      <vt:lpstr>SLABOPROUD!Názvy_tisku</vt:lpstr>
      <vt:lpstr>STŘECHA!Názvy_tisku</vt:lpstr>
      <vt:lpstr>TOPENÍ!Názvy_tisku</vt:lpstr>
      <vt:lpstr>ÚPRAVY!Názvy_tisku</vt:lpstr>
      <vt:lpstr>VÝTAH!Názvy_tisku</vt:lpstr>
      <vt:lpstr>VZT!Názvy_tisku</vt:lpstr>
      <vt:lpstr>ZVT!Názvy_tisku</vt:lpstr>
      <vt:lpstr>oadresa</vt:lpstr>
      <vt:lpstr>Stavba!Objednatel</vt:lpstr>
      <vt:lpstr>Stavba!Objekt</vt:lpstr>
      <vt:lpstr>'1.NP'!Oblast_tisku</vt:lpstr>
      <vt:lpstr>'1.PP'!Oblast_tisku</vt:lpstr>
      <vt:lpstr>'2.NP'!Oblast_tisku</vt:lpstr>
      <vt:lpstr>FASÁDA!Oblast_tisku</vt:lpstr>
      <vt:lpstr>'IZOLACE SUTERÉN'!Oblast_tisku</vt:lpstr>
      <vt:lpstr>OKNA!Oblast_tisku</vt:lpstr>
      <vt:lpstr>PARK!Oblast_tisku</vt:lpstr>
      <vt:lpstr>SILNOPROUD!Oblast_tisku</vt:lpstr>
      <vt:lpstr>SLABOPROUD!Oblast_tisku</vt:lpstr>
      <vt:lpstr>Stavba!Oblast_tisku</vt:lpstr>
      <vt:lpstr>STŘECHA!Oblast_tisku</vt:lpstr>
      <vt:lpstr>TOPENÍ!Oblast_tisku</vt:lpstr>
      <vt:lpstr>ÚPRAVY!Oblast_tisku</vt:lpstr>
      <vt:lpstr>VÝTAH!Oblast_tisku</vt:lpstr>
      <vt:lpstr>VZT!Oblast_tisku</vt:lpstr>
      <vt:lpstr>ZVT!Oblast_tisku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Mrkal Petr</dc:creator>
  <cp:lastModifiedBy>Mrkal Petr</cp:lastModifiedBy>
  <cp:lastPrinted>2014-02-28T09:52:57Z</cp:lastPrinted>
  <dcterms:created xsi:type="dcterms:W3CDTF">2009-04-08T07:15:50Z</dcterms:created>
  <dcterms:modified xsi:type="dcterms:W3CDTF">2017-05-12T08:04:21Z</dcterms:modified>
</cp:coreProperties>
</file>